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yersnm\Downloads\"/>
    </mc:Choice>
  </mc:AlternateContent>
  <xr:revisionPtr revIDLastSave="0" documentId="8_{E00CCA63-4944-4E10-BA7A-93FF2CB0473E}" xr6:coauthVersionLast="41" xr6:coauthVersionMax="41" xr10:uidLastSave="{00000000-0000-0000-0000-000000000000}"/>
  <workbookProtection workbookPassword="C66F" lockStructure="1"/>
  <bookViews>
    <workbookView xWindow="-110" yWindow="-110" windowWidth="19420" windowHeight="10420" tabRatio="768" firstSheet="1" activeTab="1" xr2:uid="{00000000-000D-0000-FFFF-FFFF00000000}"/>
  </bookViews>
  <sheets>
    <sheet name="Information" sheetId="4" r:id="rId1"/>
    <sheet name="Data Entry" sheetId="1" r:id="rId2"/>
    <sheet name="Male Summary" sheetId="5" r:id="rId3"/>
    <sheet name="Female Summary" sheetId="14" r:id="rId4"/>
  </sheets>
  <definedNames>
    <definedName name="Location">Lex_Location[Location]</definedName>
    <definedName name="Observation">Information!$K$9:$K$40</definedName>
    <definedName name="_xlnm.Print_Area" localSheetId="1">DataEntry[]</definedName>
    <definedName name="_xlnm.Print_Titles" localSheetId="1">'Data Entry'!$1:$7</definedName>
    <definedName name="_xlnm.Print_Titles" localSheetId="3">'Female Summary'!$1:$7</definedName>
    <definedName name="_xlnm.Print_Titles" localSheetId="2">'Male Summary'!$1:$7</definedName>
    <definedName name="Side">Information!$G$9:$G$11</definedName>
    <definedName name="Site">Information!$I$9:$I$22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66" i="1" l="1"/>
  <c r="H766" i="1"/>
  <c r="I766" i="1"/>
  <c r="J766" i="1" s="1"/>
  <c r="G767" i="1"/>
  <c r="H767" i="1"/>
  <c r="I767" i="1"/>
  <c r="J767" i="1" s="1"/>
  <c r="G658" i="1"/>
  <c r="H658" i="1"/>
  <c r="I658" i="1"/>
  <c r="J658" i="1" s="1"/>
  <c r="G659" i="1"/>
  <c r="H659" i="1"/>
  <c r="I659" i="1"/>
  <c r="J659" i="1" s="1"/>
  <c r="K767" i="1" l="1"/>
  <c r="K766" i="1"/>
  <c r="Y658" i="1"/>
  <c r="Y766" i="1"/>
  <c r="M766" i="1"/>
  <c r="Q766" i="1"/>
  <c r="U766" i="1"/>
  <c r="S766" i="1"/>
  <c r="AC766" i="1"/>
  <c r="K659" i="1"/>
  <c r="AA766" i="1"/>
  <c r="W766" i="1"/>
  <c r="AD766" i="1"/>
  <c r="Z766" i="1"/>
  <c r="V766" i="1"/>
  <c r="R766" i="1"/>
  <c r="N766" i="1"/>
  <c r="AB766" i="1"/>
  <c r="X766" i="1"/>
  <c r="T766" i="1"/>
  <c r="P766" i="1"/>
  <c r="L766" i="1"/>
  <c r="O766" i="1"/>
  <c r="AD767" i="1"/>
  <c r="Z767" i="1"/>
  <c r="V767" i="1"/>
  <c r="R767" i="1"/>
  <c r="N767" i="1"/>
  <c r="Y767" i="1"/>
  <c r="T767" i="1"/>
  <c r="L767" i="1"/>
  <c r="AC767" i="1"/>
  <c r="U767" i="1"/>
  <c r="Q767" i="1"/>
  <c r="M767" i="1"/>
  <c r="AB767" i="1"/>
  <c r="X767" i="1"/>
  <c r="P767" i="1"/>
  <c r="AA767" i="1"/>
  <c r="W767" i="1"/>
  <c r="S767" i="1"/>
  <c r="O767" i="1"/>
  <c r="U658" i="1"/>
  <c r="X658" i="1"/>
  <c r="T658" i="1"/>
  <c r="L658" i="1"/>
  <c r="AA658" i="1"/>
  <c r="W658" i="1"/>
  <c r="S658" i="1"/>
  <c r="O658" i="1"/>
  <c r="K658" i="1"/>
  <c r="AD658" i="1"/>
  <c r="Z658" i="1"/>
  <c r="V658" i="1"/>
  <c r="R658" i="1"/>
  <c r="N658" i="1"/>
  <c r="AC658" i="1"/>
  <c r="Q658" i="1"/>
  <c r="M658" i="1"/>
  <c r="AB658" i="1"/>
  <c r="P658" i="1"/>
  <c r="AC659" i="1"/>
  <c r="U659" i="1"/>
  <c r="AB659" i="1"/>
  <c r="X659" i="1"/>
  <c r="AA659" i="1"/>
  <c r="S659" i="1"/>
  <c r="AD659" i="1"/>
  <c r="Z659" i="1"/>
  <c r="V659" i="1"/>
  <c r="R659" i="1"/>
  <c r="N659" i="1"/>
  <c r="Y659" i="1"/>
  <c r="M659" i="1"/>
  <c r="T659" i="1"/>
  <c r="P659" i="1"/>
  <c r="L659" i="1"/>
  <c r="Q659" i="1"/>
  <c r="W659" i="1"/>
  <c r="O659" i="1"/>
  <c r="G855" i="1"/>
  <c r="H855" i="1"/>
  <c r="I855" i="1"/>
  <c r="J855" i="1" s="1"/>
  <c r="G856" i="1"/>
  <c r="H856" i="1"/>
  <c r="I856" i="1"/>
  <c r="J856" i="1" s="1"/>
  <c r="G845" i="1"/>
  <c r="H845" i="1"/>
  <c r="I845" i="1"/>
  <c r="G846" i="1"/>
  <c r="H846" i="1"/>
  <c r="I846" i="1"/>
  <c r="J846" i="1" s="1"/>
  <c r="G825" i="1"/>
  <c r="H825" i="1"/>
  <c r="I825" i="1"/>
  <c r="J825" i="1" s="1"/>
  <c r="G826" i="1"/>
  <c r="H826" i="1"/>
  <c r="I826" i="1"/>
  <c r="G651" i="1"/>
  <c r="H651" i="1"/>
  <c r="I651" i="1"/>
  <c r="J651" i="1" s="1"/>
  <c r="G652" i="1"/>
  <c r="H652" i="1"/>
  <c r="I652" i="1"/>
  <c r="J652" i="1" s="1"/>
  <c r="J826" i="1" l="1"/>
  <c r="J845" i="1"/>
  <c r="K826" i="1"/>
  <c r="K855" i="1"/>
  <c r="K856" i="1"/>
  <c r="K846" i="1"/>
  <c r="K845" i="1"/>
  <c r="Y856" i="1"/>
  <c r="AC855" i="1"/>
  <c r="M855" i="1"/>
  <c r="Y855" i="1"/>
  <c r="U855" i="1"/>
  <c r="Q855" i="1"/>
  <c r="AC856" i="1"/>
  <c r="M856" i="1"/>
  <c r="AD855" i="1"/>
  <c r="Z855" i="1"/>
  <c r="V855" i="1"/>
  <c r="R855" i="1"/>
  <c r="N855" i="1"/>
  <c r="U856" i="1"/>
  <c r="AB855" i="1"/>
  <c r="X855" i="1"/>
  <c r="T855" i="1"/>
  <c r="P855" i="1"/>
  <c r="L855" i="1"/>
  <c r="Q856" i="1"/>
  <c r="AA855" i="1"/>
  <c r="W855" i="1"/>
  <c r="S855" i="1"/>
  <c r="O855" i="1"/>
  <c r="AD856" i="1"/>
  <c r="Z856" i="1"/>
  <c r="V856" i="1"/>
  <c r="R856" i="1"/>
  <c r="N856" i="1"/>
  <c r="AB856" i="1"/>
  <c r="X856" i="1"/>
  <c r="T856" i="1"/>
  <c r="P856" i="1"/>
  <c r="L856" i="1"/>
  <c r="K825" i="1"/>
  <c r="AA856" i="1"/>
  <c r="W856" i="1"/>
  <c r="S856" i="1"/>
  <c r="O856" i="1"/>
  <c r="AC846" i="1"/>
  <c r="M846" i="1"/>
  <c r="AD845" i="1"/>
  <c r="Z845" i="1"/>
  <c r="V845" i="1"/>
  <c r="R845" i="1"/>
  <c r="N845" i="1"/>
  <c r="Y846" i="1"/>
  <c r="U846" i="1"/>
  <c r="AB845" i="1"/>
  <c r="X845" i="1"/>
  <c r="T845" i="1"/>
  <c r="P845" i="1"/>
  <c r="L845" i="1"/>
  <c r="AC845" i="1"/>
  <c r="Y845" i="1"/>
  <c r="U845" i="1"/>
  <c r="Q845" i="1"/>
  <c r="M845" i="1"/>
  <c r="L651" i="1"/>
  <c r="Q846" i="1"/>
  <c r="AA845" i="1"/>
  <c r="W845" i="1"/>
  <c r="S845" i="1"/>
  <c r="O845" i="1"/>
  <c r="Y652" i="1"/>
  <c r="AD846" i="1"/>
  <c r="Z846" i="1"/>
  <c r="V846" i="1"/>
  <c r="R846" i="1"/>
  <c r="N846" i="1"/>
  <c r="AB846" i="1"/>
  <c r="X846" i="1"/>
  <c r="T846" i="1"/>
  <c r="P846" i="1"/>
  <c r="L846" i="1"/>
  <c r="AA846" i="1"/>
  <c r="W846" i="1"/>
  <c r="S846" i="1"/>
  <c r="O846" i="1"/>
  <c r="Z826" i="1"/>
  <c r="AD825" i="1"/>
  <c r="Z825" i="1"/>
  <c r="V825" i="1"/>
  <c r="R825" i="1"/>
  <c r="N825" i="1"/>
  <c r="Y825" i="1"/>
  <c r="Q825" i="1"/>
  <c r="R826" i="1"/>
  <c r="AB825" i="1"/>
  <c r="X825" i="1"/>
  <c r="T825" i="1"/>
  <c r="P825" i="1"/>
  <c r="L825" i="1"/>
  <c r="V826" i="1"/>
  <c r="AC825" i="1"/>
  <c r="U825" i="1"/>
  <c r="M825" i="1"/>
  <c r="AD826" i="1"/>
  <c r="N826" i="1"/>
  <c r="AA825" i="1"/>
  <c r="W825" i="1"/>
  <c r="S825" i="1"/>
  <c r="O825" i="1"/>
  <c r="AB826" i="1"/>
  <c r="X826" i="1"/>
  <c r="T826" i="1"/>
  <c r="P826" i="1"/>
  <c r="L826" i="1"/>
  <c r="AC826" i="1"/>
  <c r="Y826" i="1"/>
  <c r="U826" i="1"/>
  <c r="Q826" i="1"/>
  <c r="M826" i="1"/>
  <c r="AA826" i="1"/>
  <c r="W826" i="1"/>
  <c r="S826" i="1"/>
  <c r="O826" i="1"/>
  <c r="AC651" i="1"/>
  <c r="U651" i="1"/>
  <c r="X651" i="1"/>
  <c r="T651" i="1"/>
  <c r="P651" i="1"/>
  <c r="AA651" i="1"/>
  <c r="W651" i="1"/>
  <c r="S651" i="1"/>
  <c r="O651" i="1"/>
  <c r="K651" i="1"/>
  <c r="AD651" i="1"/>
  <c r="Z651" i="1"/>
  <c r="V651" i="1"/>
  <c r="R651" i="1"/>
  <c r="N651" i="1"/>
  <c r="Y651" i="1"/>
  <c r="Q651" i="1"/>
  <c r="M651" i="1"/>
  <c r="AB651" i="1"/>
  <c r="AC652" i="1"/>
  <c r="U652" i="1"/>
  <c r="Q652" i="1"/>
  <c r="M652" i="1"/>
  <c r="AB652" i="1"/>
  <c r="X652" i="1"/>
  <c r="T652" i="1"/>
  <c r="P652" i="1"/>
  <c r="L652" i="1"/>
  <c r="AA652" i="1"/>
  <c r="W652" i="1"/>
  <c r="S652" i="1"/>
  <c r="O652" i="1"/>
  <c r="K652" i="1"/>
  <c r="AD652" i="1"/>
  <c r="Z652" i="1"/>
  <c r="V652" i="1"/>
  <c r="R652" i="1"/>
  <c r="N652" i="1"/>
  <c r="G318" i="1"/>
  <c r="H318" i="1"/>
  <c r="I318" i="1"/>
  <c r="J318" i="1" s="1"/>
  <c r="AC318" i="1" l="1"/>
  <c r="Y318" i="1"/>
  <c r="U318" i="1"/>
  <c r="Q318" i="1"/>
  <c r="M318" i="1"/>
  <c r="AB318" i="1"/>
  <c r="X318" i="1"/>
  <c r="T318" i="1"/>
  <c r="P318" i="1"/>
  <c r="L318" i="1"/>
  <c r="AA318" i="1"/>
  <c r="W318" i="1"/>
  <c r="S318" i="1"/>
  <c r="O318" i="1"/>
  <c r="K318" i="1"/>
  <c r="AD318" i="1"/>
  <c r="Z318" i="1"/>
  <c r="V318" i="1"/>
  <c r="R318" i="1"/>
  <c r="N318" i="1"/>
  <c r="G1071" i="1"/>
  <c r="H1071" i="1"/>
  <c r="I1071" i="1"/>
  <c r="J1071" i="1" s="1"/>
  <c r="G1027" i="1"/>
  <c r="H1027" i="1"/>
  <c r="I1027" i="1"/>
  <c r="G1017" i="1"/>
  <c r="H1017" i="1"/>
  <c r="I1017" i="1"/>
  <c r="J1017" i="1" s="1"/>
  <c r="G982" i="1"/>
  <c r="H982" i="1"/>
  <c r="I982" i="1"/>
  <c r="J982" i="1" s="1"/>
  <c r="G937" i="1"/>
  <c r="H937" i="1"/>
  <c r="I937" i="1"/>
  <c r="J937" i="1" s="1"/>
  <c r="G924" i="1"/>
  <c r="H924" i="1"/>
  <c r="I924" i="1"/>
  <c r="G905" i="1"/>
  <c r="H905" i="1"/>
  <c r="I905" i="1"/>
  <c r="G897" i="1"/>
  <c r="H897" i="1"/>
  <c r="I897" i="1"/>
  <c r="J897" i="1" s="1"/>
  <c r="G882" i="1"/>
  <c r="H882" i="1"/>
  <c r="I882" i="1"/>
  <c r="J882" i="1" s="1"/>
  <c r="G879" i="1"/>
  <c r="H879" i="1"/>
  <c r="I879" i="1"/>
  <c r="G875" i="1"/>
  <c r="H875" i="1"/>
  <c r="I875" i="1"/>
  <c r="J875" i="1" s="1"/>
  <c r="G863" i="1"/>
  <c r="H863" i="1"/>
  <c r="I863" i="1"/>
  <c r="J863" i="1" s="1"/>
  <c r="J879" i="1" l="1"/>
  <c r="J905" i="1"/>
  <c r="J924" i="1"/>
  <c r="J1027" i="1"/>
  <c r="Q1071" i="1"/>
  <c r="Y1071" i="1"/>
  <c r="AC1071" i="1"/>
  <c r="U1071" i="1"/>
  <c r="M1071" i="1"/>
  <c r="AA1071" i="1"/>
  <c r="W1071" i="1"/>
  <c r="S1071" i="1"/>
  <c r="O1071" i="1"/>
  <c r="K1071" i="1"/>
  <c r="AD1071" i="1"/>
  <c r="AB1071" i="1"/>
  <c r="Z1071" i="1"/>
  <c r="X1071" i="1"/>
  <c r="V1071" i="1"/>
  <c r="T1071" i="1"/>
  <c r="R1071" i="1"/>
  <c r="P1071" i="1"/>
  <c r="N1071" i="1"/>
  <c r="L1071" i="1"/>
  <c r="AC1027" i="1"/>
  <c r="Y1027" i="1"/>
  <c r="U1027" i="1"/>
  <c r="Q1027" i="1"/>
  <c r="M1027" i="1"/>
  <c r="AA1027" i="1"/>
  <c r="W1027" i="1"/>
  <c r="S1027" i="1"/>
  <c r="O1027" i="1"/>
  <c r="K1027" i="1"/>
  <c r="AD1027" i="1"/>
  <c r="AB1027" i="1"/>
  <c r="Z1027" i="1"/>
  <c r="X1027" i="1"/>
  <c r="V1027" i="1"/>
  <c r="T1027" i="1"/>
  <c r="R1027" i="1"/>
  <c r="P1027" i="1"/>
  <c r="N1027" i="1"/>
  <c r="L1027" i="1"/>
  <c r="AC1017" i="1"/>
  <c r="Y1017" i="1"/>
  <c r="U1017" i="1"/>
  <c r="Q1017" i="1"/>
  <c r="M1017" i="1"/>
  <c r="AA1017" i="1"/>
  <c r="W1017" i="1"/>
  <c r="S1017" i="1"/>
  <c r="O1017" i="1"/>
  <c r="K1017" i="1"/>
  <c r="AD1017" i="1"/>
  <c r="AB1017" i="1"/>
  <c r="Z1017" i="1"/>
  <c r="X1017" i="1"/>
  <c r="V1017" i="1"/>
  <c r="T1017" i="1"/>
  <c r="R1017" i="1"/>
  <c r="P1017" i="1"/>
  <c r="N1017" i="1"/>
  <c r="L1017" i="1"/>
  <c r="AC982" i="1"/>
  <c r="AA982" i="1"/>
  <c r="Y982" i="1"/>
  <c r="W982" i="1"/>
  <c r="U982" i="1"/>
  <c r="S982" i="1"/>
  <c r="Q982" i="1"/>
  <c r="O982" i="1"/>
  <c r="M982" i="1"/>
  <c r="K982" i="1"/>
  <c r="AD982" i="1"/>
  <c r="AB982" i="1"/>
  <c r="Z982" i="1"/>
  <c r="X982" i="1"/>
  <c r="V982" i="1"/>
  <c r="T982" i="1"/>
  <c r="R982" i="1"/>
  <c r="P982" i="1"/>
  <c r="N982" i="1"/>
  <c r="L982" i="1"/>
  <c r="AC937" i="1"/>
  <c r="Y937" i="1"/>
  <c r="U937" i="1"/>
  <c r="Q937" i="1"/>
  <c r="M937" i="1"/>
  <c r="AA937" i="1"/>
  <c r="W937" i="1"/>
  <c r="S937" i="1"/>
  <c r="O937" i="1"/>
  <c r="K937" i="1"/>
  <c r="AD937" i="1"/>
  <c r="AB937" i="1"/>
  <c r="Z937" i="1"/>
  <c r="X937" i="1"/>
  <c r="V937" i="1"/>
  <c r="T937" i="1"/>
  <c r="R937" i="1"/>
  <c r="P937" i="1"/>
  <c r="N937" i="1"/>
  <c r="L937" i="1"/>
  <c r="AC924" i="1"/>
  <c r="Y924" i="1"/>
  <c r="U924" i="1"/>
  <c r="Q924" i="1"/>
  <c r="M924" i="1"/>
  <c r="AA924" i="1"/>
  <c r="W924" i="1"/>
  <c r="S924" i="1"/>
  <c r="O924" i="1"/>
  <c r="K924" i="1"/>
  <c r="AD924" i="1"/>
  <c r="AB924" i="1"/>
  <c r="Z924" i="1"/>
  <c r="X924" i="1"/>
  <c r="V924" i="1"/>
  <c r="T924" i="1"/>
  <c r="R924" i="1"/>
  <c r="P924" i="1"/>
  <c r="N924" i="1"/>
  <c r="L924" i="1"/>
  <c r="AC905" i="1"/>
  <c r="Y905" i="1"/>
  <c r="U905" i="1"/>
  <c r="Q905" i="1"/>
  <c r="M905" i="1"/>
  <c r="AA905" i="1"/>
  <c r="W905" i="1"/>
  <c r="S905" i="1"/>
  <c r="O905" i="1"/>
  <c r="K905" i="1"/>
  <c r="AD905" i="1"/>
  <c r="AB905" i="1"/>
  <c r="Z905" i="1"/>
  <c r="X905" i="1"/>
  <c r="V905" i="1"/>
  <c r="T905" i="1"/>
  <c r="R905" i="1"/>
  <c r="P905" i="1"/>
  <c r="N905" i="1"/>
  <c r="L905" i="1"/>
  <c r="AC897" i="1"/>
  <c r="Y897" i="1"/>
  <c r="U897" i="1"/>
  <c r="Q897" i="1"/>
  <c r="M897" i="1"/>
  <c r="AA897" i="1"/>
  <c r="W897" i="1"/>
  <c r="S897" i="1"/>
  <c r="O897" i="1"/>
  <c r="K897" i="1"/>
  <c r="AD897" i="1"/>
  <c r="AB897" i="1"/>
  <c r="Z897" i="1"/>
  <c r="X897" i="1"/>
  <c r="V897" i="1"/>
  <c r="T897" i="1"/>
  <c r="R897" i="1"/>
  <c r="P897" i="1"/>
  <c r="N897" i="1"/>
  <c r="L897" i="1"/>
  <c r="AC882" i="1"/>
  <c r="Y882" i="1"/>
  <c r="U882" i="1"/>
  <c r="Q882" i="1"/>
  <c r="M882" i="1"/>
  <c r="AA882" i="1"/>
  <c r="W882" i="1"/>
  <c r="S882" i="1"/>
  <c r="O882" i="1"/>
  <c r="K882" i="1"/>
  <c r="AD882" i="1"/>
  <c r="AB882" i="1"/>
  <c r="Z882" i="1"/>
  <c r="X882" i="1"/>
  <c r="V882" i="1"/>
  <c r="T882" i="1"/>
  <c r="R882" i="1"/>
  <c r="P882" i="1"/>
  <c r="N882" i="1"/>
  <c r="L882" i="1"/>
  <c r="AC879" i="1"/>
  <c r="Y879" i="1"/>
  <c r="U879" i="1"/>
  <c r="Q879" i="1"/>
  <c r="M879" i="1"/>
  <c r="AA879" i="1"/>
  <c r="W879" i="1"/>
  <c r="S879" i="1"/>
  <c r="O879" i="1"/>
  <c r="K879" i="1"/>
  <c r="AD879" i="1"/>
  <c r="AB879" i="1"/>
  <c r="Z879" i="1"/>
  <c r="X879" i="1"/>
  <c r="V879" i="1"/>
  <c r="T879" i="1"/>
  <c r="R879" i="1"/>
  <c r="P879" i="1"/>
  <c r="N879" i="1"/>
  <c r="L879" i="1"/>
  <c r="AC875" i="1"/>
  <c r="Y875" i="1"/>
  <c r="U875" i="1"/>
  <c r="Q875" i="1"/>
  <c r="M875" i="1"/>
  <c r="AA875" i="1"/>
  <c r="W875" i="1"/>
  <c r="S875" i="1"/>
  <c r="O875" i="1"/>
  <c r="K875" i="1"/>
  <c r="AD875" i="1"/>
  <c r="AB875" i="1"/>
  <c r="Z875" i="1"/>
  <c r="X875" i="1"/>
  <c r="V875" i="1"/>
  <c r="T875" i="1"/>
  <c r="R875" i="1"/>
  <c r="P875" i="1"/>
  <c r="N875" i="1"/>
  <c r="L875" i="1"/>
  <c r="AC863" i="1"/>
  <c r="Y863" i="1"/>
  <c r="U863" i="1"/>
  <c r="Q863" i="1"/>
  <c r="M863" i="1"/>
  <c r="AA863" i="1"/>
  <c r="W863" i="1"/>
  <c r="S863" i="1"/>
  <c r="O863" i="1"/>
  <c r="K863" i="1"/>
  <c r="AD863" i="1"/>
  <c r="AB863" i="1"/>
  <c r="Z863" i="1"/>
  <c r="X863" i="1"/>
  <c r="V863" i="1"/>
  <c r="T863" i="1"/>
  <c r="R863" i="1"/>
  <c r="P863" i="1"/>
  <c r="N863" i="1"/>
  <c r="L863" i="1"/>
  <c r="G748" i="1" l="1"/>
  <c r="H748" i="1"/>
  <c r="I748" i="1"/>
  <c r="J748" i="1" s="1"/>
  <c r="G839" i="1"/>
  <c r="H839" i="1"/>
  <c r="I839" i="1"/>
  <c r="J839" i="1" s="1"/>
  <c r="G840" i="1"/>
  <c r="H840" i="1"/>
  <c r="I840" i="1"/>
  <c r="G841" i="1"/>
  <c r="H841" i="1"/>
  <c r="I841" i="1"/>
  <c r="J841" i="1" s="1"/>
  <c r="G842" i="1"/>
  <c r="H842" i="1"/>
  <c r="I842" i="1"/>
  <c r="J842" i="1" s="1"/>
  <c r="G838" i="1"/>
  <c r="H838" i="1"/>
  <c r="I838" i="1"/>
  <c r="G843" i="1"/>
  <c r="H843" i="1"/>
  <c r="I843" i="1"/>
  <c r="J843" i="1" s="1"/>
  <c r="G782" i="1"/>
  <c r="H782" i="1"/>
  <c r="I782" i="1"/>
  <c r="J782" i="1" s="1"/>
  <c r="G783" i="1"/>
  <c r="H783" i="1"/>
  <c r="I783" i="1"/>
  <c r="J783" i="1" s="1"/>
  <c r="G755" i="1"/>
  <c r="H755" i="1"/>
  <c r="I755" i="1"/>
  <c r="J755" i="1" s="1"/>
  <c r="G756" i="1"/>
  <c r="H756" i="1"/>
  <c r="I756" i="1"/>
  <c r="G668" i="1"/>
  <c r="H668" i="1"/>
  <c r="I668" i="1"/>
  <c r="J668" i="1" s="1"/>
  <c r="G669" i="1"/>
  <c r="H669" i="1"/>
  <c r="I669" i="1"/>
  <c r="J669" i="1" s="1"/>
  <c r="G642" i="1"/>
  <c r="H642" i="1"/>
  <c r="I642" i="1"/>
  <c r="G643" i="1"/>
  <c r="H643" i="1"/>
  <c r="I643" i="1"/>
  <c r="J643" i="1" s="1"/>
  <c r="G383" i="1"/>
  <c r="H383" i="1"/>
  <c r="I383" i="1"/>
  <c r="J383" i="1" s="1"/>
  <c r="G384" i="1"/>
  <c r="H384" i="1"/>
  <c r="I384" i="1"/>
  <c r="J384" i="1" s="1"/>
  <c r="G372" i="1"/>
  <c r="H372" i="1"/>
  <c r="I372" i="1"/>
  <c r="J372" i="1" s="1"/>
  <c r="G373" i="1"/>
  <c r="H373" i="1"/>
  <c r="I373" i="1"/>
  <c r="G375" i="1"/>
  <c r="H375" i="1"/>
  <c r="I375" i="1"/>
  <c r="J375" i="1" s="1"/>
  <c r="G138" i="1"/>
  <c r="H138" i="1"/>
  <c r="I138" i="1"/>
  <c r="J138" i="1" s="1"/>
  <c r="G139" i="1"/>
  <c r="H139" i="1"/>
  <c r="I139" i="1"/>
  <c r="G140" i="1"/>
  <c r="H140" i="1"/>
  <c r="I140" i="1"/>
  <c r="J140" i="1" s="1"/>
  <c r="G141" i="1"/>
  <c r="H141" i="1"/>
  <c r="I141" i="1"/>
  <c r="J141" i="1" s="1"/>
  <c r="G46" i="1"/>
  <c r="H46" i="1"/>
  <c r="I46" i="1"/>
  <c r="J46" i="1" s="1"/>
  <c r="G47" i="1"/>
  <c r="H47" i="1"/>
  <c r="I47" i="1"/>
  <c r="J47" i="1" s="1"/>
  <c r="G15" i="1"/>
  <c r="H15" i="1"/>
  <c r="I15" i="1"/>
  <c r="G16" i="1"/>
  <c r="H16" i="1"/>
  <c r="I16" i="1"/>
  <c r="J16" i="1" s="1"/>
  <c r="J139" i="1" l="1"/>
  <c r="J642" i="1"/>
  <c r="J838" i="1"/>
  <c r="J15" i="1"/>
  <c r="J373" i="1"/>
  <c r="J756" i="1"/>
  <c r="J840" i="1"/>
  <c r="Y748" i="1"/>
  <c r="Q748" i="1"/>
  <c r="Y840" i="1"/>
  <c r="Y839" i="1"/>
  <c r="AC748" i="1"/>
  <c r="U748" i="1"/>
  <c r="M748" i="1"/>
  <c r="AA748" i="1"/>
  <c r="W748" i="1"/>
  <c r="S748" i="1"/>
  <c r="O748" i="1"/>
  <c r="K748" i="1"/>
  <c r="Y838" i="1"/>
  <c r="Q839" i="1"/>
  <c r="AD748" i="1"/>
  <c r="AB748" i="1"/>
  <c r="Z748" i="1"/>
  <c r="X748" i="1"/>
  <c r="V748" i="1"/>
  <c r="T748" i="1"/>
  <c r="R748" i="1"/>
  <c r="P748" i="1"/>
  <c r="N748" i="1"/>
  <c r="L748" i="1"/>
  <c r="Y842" i="1"/>
  <c r="Y841" i="1"/>
  <c r="Y843" i="1"/>
  <c r="Q840" i="1"/>
  <c r="Q842" i="1"/>
  <c r="Q843" i="1"/>
  <c r="Q841" i="1"/>
  <c r="AC840" i="1"/>
  <c r="U840" i="1"/>
  <c r="M840" i="1"/>
  <c r="AC839" i="1"/>
  <c r="U839" i="1"/>
  <c r="M839" i="1"/>
  <c r="Q838" i="1"/>
  <c r="AC842" i="1"/>
  <c r="U842" i="1"/>
  <c r="M842" i="1"/>
  <c r="AC841" i="1"/>
  <c r="U841" i="1"/>
  <c r="M841" i="1"/>
  <c r="AA839" i="1"/>
  <c r="W839" i="1"/>
  <c r="S839" i="1"/>
  <c r="O839" i="1"/>
  <c r="K839" i="1"/>
  <c r="AC843" i="1"/>
  <c r="U843" i="1"/>
  <c r="M843" i="1"/>
  <c r="AC838" i="1"/>
  <c r="U838" i="1"/>
  <c r="M838" i="1"/>
  <c r="AA840" i="1"/>
  <c r="W840" i="1"/>
  <c r="S840" i="1"/>
  <c r="O840" i="1"/>
  <c r="K840" i="1"/>
  <c r="AD839" i="1"/>
  <c r="AB839" i="1"/>
  <c r="Z839" i="1"/>
  <c r="X839" i="1"/>
  <c r="V839" i="1"/>
  <c r="T839" i="1"/>
  <c r="R839" i="1"/>
  <c r="P839" i="1"/>
  <c r="N839" i="1"/>
  <c r="L839" i="1"/>
  <c r="AA841" i="1"/>
  <c r="W841" i="1"/>
  <c r="S841" i="1"/>
  <c r="O841" i="1"/>
  <c r="K841" i="1"/>
  <c r="AD840" i="1"/>
  <c r="AB840" i="1"/>
  <c r="Z840" i="1"/>
  <c r="X840" i="1"/>
  <c r="V840" i="1"/>
  <c r="T840" i="1"/>
  <c r="R840" i="1"/>
  <c r="P840" i="1"/>
  <c r="N840" i="1"/>
  <c r="L840" i="1"/>
  <c r="Y782" i="1"/>
  <c r="AA842" i="1"/>
  <c r="W842" i="1"/>
  <c r="S842" i="1"/>
  <c r="O842" i="1"/>
  <c r="K842" i="1"/>
  <c r="AD841" i="1"/>
  <c r="AB841" i="1"/>
  <c r="Z841" i="1"/>
  <c r="X841" i="1"/>
  <c r="V841" i="1"/>
  <c r="T841" i="1"/>
  <c r="R841" i="1"/>
  <c r="P841" i="1"/>
  <c r="N841" i="1"/>
  <c r="L841" i="1"/>
  <c r="Q782" i="1"/>
  <c r="AA838" i="1"/>
  <c r="W838" i="1"/>
  <c r="S838" i="1"/>
  <c r="O838" i="1"/>
  <c r="K838" i="1"/>
  <c r="AD842" i="1"/>
  <c r="AB842" i="1"/>
  <c r="Z842" i="1"/>
  <c r="X842" i="1"/>
  <c r="V842" i="1"/>
  <c r="T842" i="1"/>
  <c r="R842" i="1"/>
  <c r="P842" i="1"/>
  <c r="N842" i="1"/>
  <c r="L842" i="1"/>
  <c r="Y755" i="1"/>
  <c r="Q755" i="1"/>
  <c r="Y783" i="1"/>
  <c r="AA843" i="1"/>
  <c r="W843" i="1"/>
  <c r="S843" i="1"/>
  <c r="O843" i="1"/>
  <c r="K843" i="1"/>
  <c r="AD838" i="1"/>
  <c r="AB838" i="1"/>
  <c r="Z838" i="1"/>
  <c r="X838" i="1"/>
  <c r="V838" i="1"/>
  <c r="T838" i="1"/>
  <c r="R838" i="1"/>
  <c r="P838" i="1"/>
  <c r="N838" i="1"/>
  <c r="L838" i="1"/>
  <c r="Q783" i="1"/>
  <c r="AC782" i="1"/>
  <c r="U782" i="1"/>
  <c r="M782" i="1"/>
  <c r="AD843" i="1"/>
  <c r="AB843" i="1"/>
  <c r="Z843" i="1"/>
  <c r="X843" i="1"/>
  <c r="V843" i="1"/>
  <c r="T843" i="1"/>
  <c r="R843" i="1"/>
  <c r="P843" i="1"/>
  <c r="N843" i="1"/>
  <c r="L843" i="1"/>
  <c r="AC783" i="1"/>
  <c r="U783" i="1"/>
  <c r="M783" i="1"/>
  <c r="AA782" i="1"/>
  <c r="W782" i="1"/>
  <c r="S782" i="1"/>
  <c r="O782" i="1"/>
  <c r="K782" i="1"/>
  <c r="Y756" i="1"/>
  <c r="AA783" i="1"/>
  <c r="W783" i="1"/>
  <c r="S783" i="1"/>
  <c r="O783" i="1"/>
  <c r="K783" i="1"/>
  <c r="AD782" i="1"/>
  <c r="AB782" i="1"/>
  <c r="Z782" i="1"/>
  <c r="X782" i="1"/>
  <c r="V782" i="1"/>
  <c r="T782" i="1"/>
  <c r="R782" i="1"/>
  <c r="P782" i="1"/>
  <c r="N782" i="1"/>
  <c r="L782" i="1"/>
  <c r="Q756" i="1"/>
  <c r="AC755" i="1"/>
  <c r="U755" i="1"/>
  <c r="M755" i="1"/>
  <c r="AD783" i="1"/>
  <c r="AB783" i="1"/>
  <c r="Z783" i="1"/>
  <c r="X783" i="1"/>
  <c r="V783" i="1"/>
  <c r="T783" i="1"/>
  <c r="R783" i="1"/>
  <c r="P783" i="1"/>
  <c r="N783" i="1"/>
  <c r="L783" i="1"/>
  <c r="AC756" i="1"/>
  <c r="U756" i="1"/>
  <c r="M756" i="1"/>
  <c r="AA755" i="1"/>
  <c r="W755" i="1"/>
  <c r="S755" i="1"/>
  <c r="O755" i="1"/>
  <c r="K755" i="1"/>
  <c r="AA756" i="1"/>
  <c r="W756" i="1"/>
  <c r="S756" i="1"/>
  <c r="O756" i="1"/>
  <c r="K756" i="1"/>
  <c r="AD755" i="1"/>
  <c r="AB755" i="1"/>
  <c r="Z755" i="1"/>
  <c r="X755" i="1"/>
  <c r="V755" i="1"/>
  <c r="T755" i="1"/>
  <c r="R755" i="1"/>
  <c r="P755" i="1"/>
  <c r="N755" i="1"/>
  <c r="L755" i="1"/>
  <c r="AD756" i="1"/>
  <c r="AB756" i="1"/>
  <c r="Z756" i="1"/>
  <c r="X756" i="1"/>
  <c r="V756" i="1"/>
  <c r="T756" i="1"/>
  <c r="R756" i="1"/>
  <c r="P756" i="1"/>
  <c r="N756" i="1"/>
  <c r="L756" i="1"/>
  <c r="Y668" i="1"/>
  <c r="Y642" i="1"/>
  <c r="Q668" i="1"/>
  <c r="Q642" i="1"/>
  <c r="Y669" i="1"/>
  <c r="Q669" i="1"/>
  <c r="AC668" i="1"/>
  <c r="U668" i="1"/>
  <c r="M668" i="1"/>
  <c r="AC669" i="1"/>
  <c r="U669" i="1"/>
  <c r="M669" i="1"/>
  <c r="AA668" i="1"/>
  <c r="W668" i="1"/>
  <c r="S668" i="1"/>
  <c r="O668" i="1"/>
  <c r="K668" i="1"/>
  <c r="Y140" i="1"/>
  <c r="Y383" i="1"/>
  <c r="Q140" i="1"/>
  <c r="Y139" i="1"/>
  <c r="Q383" i="1"/>
  <c r="Y643" i="1"/>
  <c r="AA669" i="1"/>
  <c r="W669" i="1"/>
  <c r="S669" i="1"/>
  <c r="O669" i="1"/>
  <c r="K669" i="1"/>
  <c r="AD668" i="1"/>
  <c r="AB668" i="1"/>
  <c r="Z668" i="1"/>
  <c r="X668" i="1"/>
  <c r="V668" i="1"/>
  <c r="T668" i="1"/>
  <c r="R668" i="1"/>
  <c r="P668" i="1"/>
  <c r="N668" i="1"/>
  <c r="L668" i="1"/>
  <c r="Q643" i="1"/>
  <c r="AC642" i="1"/>
  <c r="U642" i="1"/>
  <c r="M642" i="1"/>
  <c r="AD669" i="1"/>
  <c r="AB669" i="1"/>
  <c r="Z669" i="1"/>
  <c r="X669" i="1"/>
  <c r="V669" i="1"/>
  <c r="T669" i="1"/>
  <c r="R669" i="1"/>
  <c r="P669" i="1"/>
  <c r="N669" i="1"/>
  <c r="L669" i="1"/>
  <c r="AC643" i="1"/>
  <c r="U643" i="1"/>
  <c r="M643" i="1"/>
  <c r="AA642" i="1"/>
  <c r="W642" i="1"/>
  <c r="S642" i="1"/>
  <c r="O642" i="1"/>
  <c r="K642" i="1"/>
  <c r="Y372" i="1"/>
  <c r="Y375" i="1"/>
  <c r="Q372" i="1"/>
  <c r="Y384" i="1"/>
  <c r="AA643" i="1"/>
  <c r="W643" i="1"/>
  <c r="S643" i="1"/>
  <c r="O643" i="1"/>
  <c r="K643" i="1"/>
  <c r="AD642" i="1"/>
  <c r="AB642" i="1"/>
  <c r="Z642" i="1"/>
  <c r="X642" i="1"/>
  <c r="V642" i="1"/>
  <c r="T642" i="1"/>
  <c r="R642" i="1"/>
  <c r="P642" i="1"/>
  <c r="N642" i="1"/>
  <c r="L642" i="1"/>
  <c r="Q375" i="1"/>
  <c r="Y373" i="1"/>
  <c r="Q384" i="1"/>
  <c r="AC383" i="1"/>
  <c r="U383" i="1"/>
  <c r="M383" i="1"/>
  <c r="AD643" i="1"/>
  <c r="AB643" i="1"/>
  <c r="Z643" i="1"/>
  <c r="X643" i="1"/>
  <c r="V643" i="1"/>
  <c r="T643" i="1"/>
  <c r="R643" i="1"/>
  <c r="P643" i="1"/>
  <c r="N643" i="1"/>
  <c r="L643" i="1"/>
  <c r="AC384" i="1"/>
  <c r="U384" i="1"/>
  <c r="M384" i="1"/>
  <c r="AA383" i="1"/>
  <c r="W383" i="1"/>
  <c r="S383" i="1"/>
  <c r="O383" i="1"/>
  <c r="K383" i="1"/>
  <c r="AA384" i="1"/>
  <c r="W384" i="1"/>
  <c r="S384" i="1"/>
  <c r="O384" i="1"/>
  <c r="K384" i="1"/>
  <c r="AD383" i="1"/>
  <c r="AB383" i="1"/>
  <c r="Z383" i="1"/>
  <c r="X383" i="1"/>
  <c r="V383" i="1"/>
  <c r="T383" i="1"/>
  <c r="R383" i="1"/>
  <c r="P383" i="1"/>
  <c r="N383" i="1"/>
  <c r="L383" i="1"/>
  <c r="Q373" i="1"/>
  <c r="AC372" i="1"/>
  <c r="U372" i="1"/>
  <c r="M372" i="1"/>
  <c r="AD384" i="1"/>
  <c r="AB384" i="1"/>
  <c r="Z384" i="1"/>
  <c r="X384" i="1"/>
  <c r="V384" i="1"/>
  <c r="T384" i="1"/>
  <c r="R384" i="1"/>
  <c r="P384" i="1"/>
  <c r="N384" i="1"/>
  <c r="L384" i="1"/>
  <c r="AC375" i="1"/>
  <c r="U375" i="1"/>
  <c r="M375" i="1"/>
  <c r="AC373" i="1"/>
  <c r="U373" i="1"/>
  <c r="M373" i="1"/>
  <c r="AA372" i="1"/>
  <c r="W372" i="1"/>
  <c r="S372" i="1"/>
  <c r="O372" i="1"/>
  <c r="K372" i="1"/>
  <c r="AA373" i="1"/>
  <c r="W373" i="1"/>
  <c r="S373" i="1"/>
  <c r="O373" i="1"/>
  <c r="K373" i="1"/>
  <c r="AD372" i="1"/>
  <c r="AB372" i="1"/>
  <c r="Z372" i="1"/>
  <c r="X372" i="1"/>
  <c r="V372" i="1"/>
  <c r="T372" i="1"/>
  <c r="R372" i="1"/>
  <c r="P372" i="1"/>
  <c r="N372" i="1"/>
  <c r="L372" i="1"/>
  <c r="AA375" i="1"/>
  <c r="W375" i="1"/>
  <c r="S375" i="1"/>
  <c r="O375" i="1"/>
  <c r="K375" i="1"/>
  <c r="AD373" i="1"/>
  <c r="AB373" i="1"/>
  <c r="Z373" i="1"/>
  <c r="X373" i="1"/>
  <c r="V373" i="1"/>
  <c r="T373" i="1"/>
  <c r="R373" i="1"/>
  <c r="P373" i="1"/>
  <c r="N373" i="1"/>
  <c r="L373" i="1"/>
  <c r="Y138" i="1"/>
  <c r="Q138" i="1"/>
  <c r="Q139" i="1"/>
  <c r="AC138" i="1"/>
  <c r="U138" i="1"/>
  <c r="M138" i="1"/>
  <c r="AD375" i="1"/>
  <c r="AB375" i="1"/>
  <c r="Z375" i="1"/>
  <c r="X375" i="1"/>
  <c r="V375" i="1"/>
  <c r="T375" i="1"/>
  <c r="R375" i="1"/>
  <c r="P375" i="1"/>
  <c r="N375" i="1"/>
  <c r="L375" i="1"/>
  <c r="AC140" i="1"/>
  <c r="U140" i="1"/>
  <c r="M140" i="1"/>
  <c r="AC139" i="1"/>
  <c r="U139" i="1"/>
  <c r="M139" i="1"/>
  <c r="AA138" i="1"/>
  <c r="W138" i="1"/>
  <c r="S138" i="1"/>
  <c r="O138" i="1"/>
  <c r="K138" i="1"/>
  <c r="AA139" i="1"/>
  <c r="W139" i="1"/>
  <c r="S139" i="1"/>
  <c r="O139" i="1"/>
  <c r="K139" i="1"/>
  <c r="AD138" i="1"/>
  <c r="AB138" i="1"/>
  <c r="Z138" i="1"/>
  <c r="X138" i="1"/>
  <c r="V138" i="1"/>
  <c r="T138" i="1"/>
  <c r="R138" i="1"/>
  <c r="P138" i="1"/>
  <c r="N138" i="1"/>
  <c r="L138" i="1"/>
  <c r="AA140" i="1"/>
  <c r="W140" i="1"/>
  <c r="S140" i="1"/>
  <c r="O140" i="1"/>
  <c r="K140" i="1"/>
  <c r="AD139" i="1"/>
  <c r="AB139" i="1"/>
  <c r="Z139" i="1"/>
  <c r="X139" i="1"/>
  <c r="V139" i="1"/>
  <c r="T139" i="1"/>
  <c r="R139" i="1"/>
  <c r="P139" i="1"/>
  <c r="N139" i="1"/>
  <c r="L139" i="1"/>
  <c r="Y46" i="1"/>
  <c r="Q46" i="1"/>
  <c r="AC141" i="1"/>
  <c r="AA141" i="1"/>
  <c r="Y141" i="1"/>
  <c r="W141" i="1"/>
  <c r="U141" i="1"/>
  <c r="S141" i="1"/>
  <c r="Q141" i="1"/>
  <c r="O141" i="1"/>
  <c r="M141" i="1"/>
  <c r="K141" i="1"/>
  <c r="AC46" i="1"/>
  <c r="U46" i="1"/>
  <c r="M46" i="1"/>
  <c r="AD141" i="1"/>
  <c r="AB141" i="1"/>
  <c r="Z141" i="1"/>
  <c r="X141" i="1"/>
  <c r="V141" i="1"/>
  <c r="T141" i="1"/>
  <c r="R141" i="1"/>
  <c r="P141" i="1"/>
  <c r="N141" i="1"/>
  <c r="L141" i="1"/>
  <c r="AD140" i="1"/>
  <c r="AB140" i="1"/>
  <c r="Z140" i="1"/>
  <c r="X140" i="1"/>
  <c r="V140" i="1"/>
  <c r="T140" i="1"/>
  <c r="R140" i="1"/>
  <c r="P140" i="1"/>
  <c r="N140" i="1"/>
  <c r="L140" i="1"/>
  <c r="AA46" i="1"/>
  <c r="W46" i="1"/>
  <c r="S46" i="1"/>
  <c r="O46" i="1"/>
  <c r="K46" i="1"/>
  <c r="AC47" i="1"/>
  <c r="Y47" i="1"/>
  <c r="U47" i="1"/>
  <c r="Q47" i="1"/>
  <c r="M47" i="1"/>
  <c r="AA47" i="1"/>
  <c r="W47" i="1"/>
  <c r="S47" i="1"/>
  <c r="O47" i="1"/>
  <c r="K47" i="1"/>
  <c r="AD46" i="1"/>
  <c r="AB46" i="1"/>
  <c r="Z46" i="1"/>
  <c r="X46" i="1"/>
  <c r="V46" i="1"/>
  <c r="T46" i="1"/>
  <c r="R46" i="1"/>
  <c r="P46" i="1"/>
  <c r="N46" i="1"/>
  <c r="L46" i="1"/>
  <c r="AD47" i="1"/>
  <c r="AB47" i="1"/>
  <c r="Z47" i="1"/>
  <c r="X47" i="1"/>
  <c r="V47" i="1"/>
  <c r="T47" i="1"/>
  <c r="R47" i="1"/>
  <c r="P47" i="1"/>
  <c r="N47" i="1"/>
  <c r="L47" i="1"/>
  <c r="AC16" i="1"/>
  <c r="U16" i="1"/>
  <c r="AA15" i="1"/>
  <c r="Y16" i="1"/>
  <c r="Q16" i="1"/>
  <c r="AC15" i="1"/>
  <c r="Y15" i="1"/>
  <c r="M16" i="1"/>
  <c r="W15" i="1"/>
  <c r="U15" i="1"/>
  <c r="S15" i="1"/>
  <c r="Q15" i="1"/>
  <c r="O15" i="1"/>
  <c r="M15" i="1"/>
  <c r="K15" i="1"/>
  <c r="AD16" i="1"/>
  <c r="AA16" i="1"/>
  <c r="W16" i="1"/>
  <c r="S16" i="1"/>
  <c r="O16" i="1"/>
  <c r="K16" i="1"/>
  <c r="AD15" i="1"/>
  <c r="AB15" i="1"/>
  <c r="Z15" i="1"/>
  <c r="X15" i="1"/>
  <c r="V15" i="1"/>
  <c r="T15" i="1"/>
  <c r="R15" i="1"/>
  <c r="P15" i="1"/>
  <c r="N15" i="1"/>
  <c r="L15" i="1"/>
  <c r="AB16" i="1"/>
  <c r="Z16" i="1"/>
  <c r="X16" i="1"/>
  <c r="V16" i="1"/>
  <c r="T16" i="1"/>
  <c r="R16" i="1"/>
  <c r="P16" i="1"/>
  <c r="N16" i="1"/>
  <c r="L16" i="1"/>
  <c r="G142" i="1"/>
  <c r="H142" i="1"/>
  <c r="I142" i="1"/>
  <c r="G9" i="1"/>
  <c r="G10" i="1"/>
  <c r="G11" i="1"/>
  <c r="G12" i="1"/>
  <c r="G13" i="1"/>
  <c r="G14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4" i="1"/>
  <c r="G376" i="1"/>
  <c r="G377" i="1"/>
  <c r="G378" i="1"/>
  <c r="G379" i="1"/>
  <c r="G380" i="1"/>
  <c r="G381" i="1"/>
  <c r="G382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4" i="1"/>
  <c r="G645" i="1"/>
  <c r="G646" i="1"/>
  <c r="G647" i="1"/>
  <c r="G648" i="1"/>
  <c r="G649" i="1"/>
  <c r="G650" i="1"/>
  <c r="G653" i="1"/>
  <c r="G654" i="1"/>
  <c r="G655" i="1"/>
  <c r="G656" i="1"/>
  <c r="G657" i="1"/>
  <c r="G660" i="1"/>
  <c r="G661" i="1"/>
  <c r="G662" i="1"/>
  <c r="G663" i="1"/>
  <c r="G664" i="1"/>
  <c r="G665" i="1"/>
  <c r="G666" i="1"/>
  <c r="G667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9" i="1"/>
  <c r="G750" i="1"/>
  <c r="G751" i="1"/>
  <c r="G752" i="1"/>
  <c r="G753" i="1"/>
  <c r="G754" i="1"/>
  <c r="G757" i="1"/>
  <c r="G758" i="1"/>
  <c r="G759" i="1"/>
  <c r="G760" i="1"/>
  <c r="G761" i="1"/>
  <c r="G762" i="1"/>
  <c r="G763" i="1"/>
  <c r="G764" i="1"/>
  <c r="G765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7" i="1"/>
  <c r="G828" i="1"/>
  <c r="G829" i="1"/>
  <c r="G830" i="1"/>
  <c r="G831" i="1"/>
  <c r="G832" i="1"/>
  <c r="G833" i="1"/>
  <c r="G834" i="1"/>
  <c r="G835" i="1"/>
  <c r="G836" i="1"/>
  <c r="G837" i="1"/>
  <c r="G844" i="1"/>
  <c r="G847" i="1"/>
  <c r="G848" i="1"/>
  <c r="G849" i="1"/>
  <c r="G850" i="1"/>
  <c r="G851" i="1"/>
  <c r="G852" i="1"/>
  <c r="G853" i="1"/>
  <c r="G854" i="1"/>
  <c r="G857" i="1"/>
  <c r="G858" i="1"/>
  <c r="G859" i="1"/>
  <c r="G860" i="1"/>
  <c r="G861" i="1"/>
  <c r="G862" i="1"/>
  <c r="G864" i="1"/>
  <c r="G865" i="1"/>
  <c r="G866" i="1"/>
  <c r="G867" i="1"/>
  <c r="G868" i="1"/>
  <c r="G869" i="1"/>
  <c r="G870" i="1"/>
  <c r="G871" i="1"/>
  <c r="G872" i="1"/>
  <c r="G873" i="1"/>
  <c r="G874" i="1"/>
  <c r="G876" i="1"/>
  <c r="G877" i="1"/>
  <c r="G878" i="1"/>
  <c r="G880" i="1"/>
  <c r="G881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8" i="1"/>
  <c r="G899" i="1"/>
  <c r="G900" i="1"/>
  <c r="G901" i="1"/>
  <c r="G902" i="1"/>
  <c r="G903" i="1"/>
  <c r="G904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8" i="1"/>
  <c r="G1019" i="1"/>
  <c r="G1020" i="1"/>
  <c r="G1021" i="1"/>
  <c r="G1022" i="1"/>
  <c r="G1023" i="1"/>
  <c r="G1024" i="1"/>
  <c r="G1025" i="1"/>
  <c r="G1026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H9" i="1"/>
  <c r="H10" i="1"/>
  <c r="H11" i="1"/>
  <c r="H12" i="1"/>
  <c r="H13" i="1"/>
  <c r="H14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4" i="1"/>
  <c r="H376" i="1"/>
  <c r="H377" i="1"/>
  <c r="H378" i="1"/>
  <c r="H379" i="1"/>
  <c r="H380" i="1"/>
  <c r="H381" i="1"/>
  <c r="H382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4" i="1"/>
  <c r="H645" i="1"/>
  <c r="H646" i="1"/>
  <c r="H647" i="1"/>
  <c r="H648" i="1"/>
  <c r="H649" i="1"/>
  <c r="H650" i="1"/>
  <c r="H653" i="1"/>
  <c r="H654" i="1"/>
  <c r="H655" i="1"/>
  <c r="H656" i="1"/>
  <c r="H657" i="1"/>
  <c r="H660" i="1"/>
  <c r="H661" i="1"/>
  <c r="H662" i="1"/>
  <c r="H663" i="1"/>
  <c r="H664" i="1"/>
  <c r="H665" i="1"/>
  <c r="H666" i="1"/>
  <c r="H667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9" i="1"/>
  <c r="H750" i="1"/>
  <c r="H751" i="1"/>
  <c r="H752" i="1"/>
  <c r="H753" i="1"/>
  <c r="H754" i="1"/>
  <c r="H757" i="1"/>
  <c r="H758" i="1"/>
  <c r="H759" i="1"/>
  <c r="H760" i="1"/>
  <c r="H761" i="1"/>
  <c r="H762" i="1"/>
  <c r="H763" i="1"/>
  <c r="H764" i="1"/>
  <c r="H765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7" i="1"/>
  <c r="H828" i="1"/>
  <c r="H829" i="1"/>
  <c r="H830" i="1"/>
  <c r="H831" i="1"/>
  <c r="H832" i="1"/>
  <c r="H833" i="1"/>
  <c r="H834" i="1"/>
  <c r="H835" i="1"/>
  <c r="H836" i="1"/>
  <c r="H837" i="1"/>
  <c r="H844" i="1"/>
  <c r="H847" i="1"/>
  <c r="H848" i="1"/>
  <c r="H849" i="1"/>
  <c r="H850" i="1"/>
  <c r="H851" i="1"/>
  <c r="H852" i="1"/>
  <c r="H853" i="1"/>
  <c r="H854" i="1"/>
  <c r="H857" i="1"/>
  <c r="H858" i="1"/>
  <c r="H859" i="1"/>
  <c r="H860" i="1"/>
  <c r="H861" i="1"/>
  <c r="H862" i="1"/>
  <c r="H864" i="1"/>
  <c r="H865" i="1"/>
  <c r="H866" i="1"/>
  <c r="H867" i="1"/>
  <c r="H868" i="1"/>
  <c r="H869" i="1"/>
  <c r="H870" i="1"/>
  <c r="H871" i="1"/>
  <c r="H872" i="1"/>
  <c r="H873" i="1"/>
  <c r="H874" i="1"/>
  <c r="H876" i="1"/>
  <c r="H877" i="1"/>
  <c r="H878" i="1"/>
  <c r="H880" i="1"/>
  <c r="H881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8" i="1"/>
  <c r="H899" i="1"/>
  <c r="H900" i="1"/>
  <c r="H901" i="1"/>
  <c r="H902" i="1"/>
  <c r="H903" i="1"/>
  <c r="H904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8" i="1"/>
  <c r="H1019" i="1"/>
  <c r="H1020" i="1"/>
  <c r="H1021" i="1"/>
  <c r="H1022" i="1"/>
  <c r="H1023" i="1"/>
  <c r="H1024" i="1"/>
  <c r="H1025" i="1"/>
  <c r="H1026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30" i="1"/>
  <c r="J330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4" i="1"/>
  <c r="J374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1" i="1"/>
  <c r="J401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435" i="1"/>
  <c r="J435" i="1" s="1"/>
  <c r="I436" i="1"/>
  <c r="J436" i="1" s="1"/>
  <c r="I437" i="1"/>
  <c r="J437" i="1" s="1"/>
  <c r="I438" i="1"/>
  <c r="J438" i="1" s="1"/>
  <c r="I439" i="1"/>
  <c r="J439" i="1" s="1"/>
  <c r="I440" i="1"/>
  <c r="J440" i="1" s="1"/>
  <c r="I441" i="1"/>
  <c r="J441" i="1" s="1"/>
  <c r="I442" i="1"/>
  <c r="J442" i="1" s="1"/>
  <c r="I443" i="1"/>
  <c r="J443" i="1" s="1"/>
  <c r="I444" i="1"/>
  <c r="J444" i="1" s="1"/>
  <c r="I445" i="1"/>
  <c r="J445" i="1" s="1"/>
  <c r="I446" i="1"/>
  <c r="J446" i="1" s="1"/>
  <c r="I447" i="1"/>
  <c r="J447" i="1" s="1"/>
  <c r="I448" i="1"/>
  <c r="J448" i="1" s="1"/>
  <c r="I449" i="1"/>
  <c r="J449" i="1" s="1"/>
  <c r="I450" i="1"/>
  <c r="J450" i="1" s="1"/>
  <c r="I451" i="1"/>
  <c r="J451" i="1" s="1"/>
  <c r="I452" i="1"/>
  <c r="J452" i="1" s="1"/>
  <c r="I453" i="1"/>
  <c r="J453" i="1" s="1"/>
  <c r="I454" i="1"/>
  <c r="J454" i="1" s="1"/>
  <c r="I455" i="1"/>
  <c r="J455" i="1" s="1"/>
  <c r="I456" i="1"/>
  <c r="J456" i="1" s="1"/>
  <c r="I457" i="1"/>
  <c r="J457" i="1" s="1"/>
  <c r="I458" i="1"/>
  <c r="J458" i="1" s="1"/>
  <c r="I459" i="1"/>
  <c r="J459" i="1" s="1"/>
  <c r="I460" i="1"/>
  <c r="J460" i="1" s="1"/>
  <c r="I461" i="1"/>
  <c r="J461" i="1" s="1"/>
  <c r="I462" i="1"/>
  <c r="J462" i="1" s="1"/>
  <c r="I463" i="1"/>
  <c r="J463" i="1" s="1"/>
  <c r="I464" i="1"/>
  <c r="J464" i="1" s="1"/>
  <c r="I465" i="1"/>
  <c r="J465" i="1" s="1"/>
  <c r="I466" i="1"/>
  <c r="J466" i="1" s="1"/>
  <c r="I467" i="1"/>
  <c r="J467" i="1" s="1"/>
  <c r="I468" i="1"/>
  <c r="J468" i="1" s="1"/>
  <c r="I469" i="1"/>
  <c r="J469" i="1" s="1"/>
  <c r="I470" i="1"/>
  <c r="J470" i="1" s="1"/>
  <c r="I471" i="1"/>
  <c r="J471" i="1" s="1"/>
  <c r="I472" i="1"/>
  <c r="J472" i="1" s="1"/>
  <c r="I473" i="1"/>
  <c r="J473" i="1" s="1"/>
  <c r="I474" i="1"/>
  <c r="J474" i="1" s="1"/>
  <c r="I475" i="1"/>
  <c r="J475" i="1" s="1"/>
  <c r="I476" i="1"/>
  <c r="J476" i="1" s="1"/>
  <c r="I477" i="1"/>
  <c r="J477" i="1" s="1"/>
  <c r="I478" i="1"/>
  <c r="J478" i="1" s="1"/>
  <c r="I479" i="1"/>
  <c r="J479" i="1" s="1"/>
  <c r="I480" i="1"/>
  <c r="J480" i="1" s="1"/>
  <c r="I481" i="1"/>
  <c r="J481" i="1" s="1"/>
  <c r="I482" i="1"/>
  <c r="J482" i="1" s="1"/>
  <c r="I483" i="1"/>
  <c r="J483" i="1" s="1"/>
  <c r="I484" i="1"/>
  <c r="J484" i="1" s="1"/>
  <c r="I485" i="1"/>
  <c r="J485" i="1" s="1"/>
  <c r="I486" i="1"/>
  <c r="J486" i="1" s="1"/>
  <c r="I487" i="1"/>
  <c r="J487" i="1" s="1"/>
  <c r="I488" i="1"/>
  <c r="J488" i="1" s="1"/>
  <c r="I489" i="1"/>
  <c r="J489" i="1" s="1"/>
  <c r="I490" i="1"/>
  <c r="J490" i="1" s="1"/>
  <c r="I491" i="1"/>
  <c r="J491" i="1" s="1"/>
  <c r="I492" i="1"/>
  <c r="J492" i="1" s="1"/>
  <c r="I493" i="1"/>
  <c r="J493" i="1" s="1"/>
  <c r="I494" i="1"/>
  <c r="J494" i="1" s="1"/>
  <c r="I495" i="1"/>
  <c r="J495" i="1" s="1"/>
  <c r="I496" i="1"/>
  <c r="J496" i="1" s="1"/>
  <c r="I497" i="1"/>
  <c r="J497" i="1" s="1"/>
  <c r="I498" i="1"/>
  <c r="J498" i="1" s="1"/>
  <c r="I499" i="1"/>
  <c r="J499" i="1" s="1"/>
  <c r="I500" i="1"/>
  <c r="J500" i="1" s="1"/>
  <c r="I501" i="1"/>
  <c r="J501" i="1" s="1"/>
  <c r="I502" i="1"/>
  <c r="J502" i="1" s="1"/>
  <c r="I503" i="1"/>
  <c r="J503" i="1" s="1"/>
  <c r="I504" i="1"/>
  <c r="J504" i="1" s="1"/>
  <c r="I505" i="1"/>
  <c r="J505" i="1" s="1"/>
  <c r="I506" i="1"/>
  <c r="J506" i="1" s="1"/>
  <c r="I507" i="1"/>
  <c r="J507" i="1" s="1"/>
  <c r="I508" i="1"/>
  <c r="J508" i="1" s="1"/>
  <c r="I509" i="1"/>
  <c r="J509" i="1" s="1"/>
  <c r="I510" i="1"/>
  <c r="J510" i="1" s="1"/>
  <c r="I511" i="1"/>
  <c r="J511" i="1" s="1"/>
  <c r="I512" i="1"/>
  <c r="J512" i="1" s="1"/>
  <c r="I513" i="1"/>
  <c r="J513" i="1" s="1"/>
  <c r="I514" i="1"/>
  <c r="J514" i="1" s="1"/>
  <c r="I515" i="1"/>
  <c r="J515" i="1" s="1"/>
  <c r="I516" i="1"/>
  <c r="J516" i="1" s="1"/>
  <c r="I517" i="1"/>
  <c r="J517" i="1" s="1"/>
  <c r="I518" i="1"/>
  <c r="J518" i="1" s="1"/>
  <c r="I519" i="1"/>
  <c r="J519" i="1" s="1"/>
  <c r="I520" i="1"/>
  <c r="J520" i="1" s="1"/>
  <c r="I521" i="1"/>
  <c r="J521" i="1" s="1"/>
  <c r="I522" i="1"/>
  <c r="J522" i="1" s="1"/>
  <c r="I523" i="1"/>
  <c r="J523" i="1" s="1"/>
  <c r="I524" i="1"/>
  <c r="J524" i="1" s="1"/>
  <c r="I525" i="1"/>
  <c r="J525" i="1" s="1"/>
  <c r="I526" i="1"/>
  <c r="J526" i="1" s="1"/>
  <c r="I527" i="1"/>
  <c r="J527" i="1" s="1"/>
  <c r="I528" i="1"/>
  <c r="J528" i="1" s="1"/>
  <c r="I529" i="1"/>
  <c r="J529" i="1" s="1"/>
  <c r="I530" i="1"/>
  <c r="J530" i="1" s="1"/>
  <c r="I531" i="1"/>
  <c r="J531" i="1" s="1"/>
  <c r="I532" i="1"/>
  <c r="J532" i="1" s="1"/>
  <c r="I533" i="1"/>
  <c r="J533" i="1" s="1"/>
  <c r="I534" i="1"/>
  <c r="J534" i="1" s="1"/>
  <c r="I535" i="1"/>
  <c r="J535" i="1" s="1"/>
  <c r="I536" i="1"/>
  <c r="J536" i="1" s="1"/>
  <c r="I537" i="1"/>
  <c r="J537" i="1" s="1"/>
  <c r="I538" i="1"/>
  <c r="J538" i="1" s="1"/>
  <c r="I539" i="1"/>
  <c r="J539" i="1" s="1"/>
  <c r="I540" i="1"/>
  <c r="J540" i="1" s="1"/>
  <c r="I541" i="1"/>
  <c r="J541" i="1" s="1"/>
  <c r="I542" i="1"/>
  <c r="J542" i="1" s="1"/>
  <c r="I543" i="1"/>
  <c r="J543" i="1" s="1"/>
  <c r="I544" i="1"/>
  <c r="J544" i="1" s="1"/>
  <c r="I545" i="1"/>
  <c r="J545" i="1" s="1"/>
  <c r="I546" i="1"/>
  <c r="J546" i="1" s="1"/>
  <c r="I547" i="1"/>
  <c r="J547" i="1" s="1"/>
  <c r="I548" i="1"/>
  <c r="J548" i="1" s="1"/>
  <c r="I549" i="1"/>
  <c r="J549" i="1" s="1"/>
  <c r="I550" i="1"/>
  <c r="J550" i="1" s="1"/>
  <c r="I551" i="1"/>
  <c r="J551" i="1" s="1"/>
  <c r="I552" i="1"/>
  <c r="J552" i="1" s="1"/>
  <c r="I553" i="1"/>
  <c r="J553" i="1" s="1"/>
  <c r="I554" i="1"/>
  <c r="J554" i="1" s="1"/>
  <c r="I555" i="1"/>
  <c r="J555" i="1" s="1"/>
  <c r="I556" i="1"/>
  <c r="J556" i="1" s="1"/>
  <c r="I557" i="1"/>
  <c r="J557" i="1" s="1"/>
  <c r="I558" i="1"/>
  <c r="J558" i="1" s="1"/>
  <c r="I559" i="1"/>
  <c r="J559" i="1" s="1"/>
  <c r="I560" i="1"/>
  <c r="J560" i="1" s="1"/>
  <c r="I561" i="1"/>
  <c r="J561" i="1" s="1"/>
  <c r="I562" i="1"/>
  <c r="J562" i="1" s="1"/>
  <c r="I563" i="1"/>
  <c r="J563" i="1" s="1"/>
  <c r="I564" i="1"/>
  <c r="J564" i="1" s="1"/>
  <c r="I565" i="1"/>
  <c r="J565" i="1" s="1"/>
  <c r="I566" i="1"/>
  <c r="J566" i="1" s="1"/>
  <c r="I567" i="1"/>
  <c r="J567" i="1" s="1"/>
  <c r="I568" i="1"/>
  <c r="J568" i="1" s="1"/>
  <c r="I569" i="1"/>
  <c r="J569" i="1" s="1"/>
  <c r="I570" i="1"/>
  <c r="J570" i="1" s="1"/>
  <c r="I571" i="1"/>
  <c r="J571" i="1" s="1"/>
  <c r="I572" i="1"/>
  <c r="J572" i="1" s="1"/>
  <c r="I573" i="1"/>
  <c r="J573" i="1" s="1"/>
  <c r="I574" i="1"/>
  <c r="J574" i="1" s="1"/>
  <c r="I575" i="1"/>
  <c r="J575" i="1" s="1"/>
  <c r="I576" i="1"/>
  <c r="J576" i="1" s="1"/>
  <c r="I577" i="1"/>
  <c r="J577" i="1" s="1"/>
  <c r="I578" i="1"/>
  <c r="J578" i="1" s="1"/>
  <c r="I579" i="1"/>
  <c r="J579" i="1" s="1"/>
  <c r="I580" i="1"/>
  <c r="J580" i="1" s="1"/>
  <c r="I581" i="1"/>
  <c r="J581" i="1" s="1"/>
  <c r="I582" i="1"/>
  <c r="J582" i="1" s="1"/>
  <c r="I583" i="1"/>
  <c r="J583" i="1" s="1"/>
  <c r="I584" i="1"/>
  <c r="J584" i="1" s="1"/>
  <c r="I585" i="1"/>
  <c r="J585" i="1" s="1"/>
  <c r="I586" i="1"/>
  <c r="J586" i="1" s="1"/>
  <c r="I587" i="1"/>
  <c r="J587" i="1" s="1"/>
  <c r="I588" i="1"/>
  <c r="J588" i="1" s="1"/>
  <c r="I589" i="1"/>
  <c r="J589" i="1" s="1"/>
  <c r="I590" i="1"/>
  <c r="J590" i="1" s="1"/>
  <c r="I591" i="1"/>
  <c r="J591" i="1" s="1"/>
  <c r="I592" i="1"/>
  <c r="J592" i="1" s="1"/>
  <c r="I593" i="1"/>
  <c r="J593" i="1" s="1"/>
  <c r="I594" i="1"/>
  <c r="J594" i="1" s="1"/>
  <c r="I595" i="1"/>
  <c r="J595" i="1" s="1"/>
  <c r="I596" i="1"/>
  <c r="J596" i="1" s="1"/>
  <c r="I597" i="1"/>
  <c r="J597" i="1" s="1"/>
  <c r="I598" i="1"/>
  <c r="J598" i="1" s="1"/>
  <c r="I599" i="1"/>
  <c r="J599" i="1" s="1"/>
  <c r="I600" i="1"/>
  <c r="J600" i="1" s="1"/>
  <c r="I601" i="1"/>
  <c r="J601" i="1" s="1"/>
  <c r="I602" i="1"/>
  <c r="J602" i="1" s="1"/>
  <c r="I603" i="1"/>
  <c r="J603" i="1" s="1"/>
  <c r="I604" i="1"/>
  <c r="J604" i="1" s="1"/>
  <c r="I605" i="1"/>
  <c r="J605" i="1" s="1"/>
  <c r="I606" i="1"/>
  <c r="J606" i="1" s="1"/>
  <c r="I607" i="1"/>
  <c r="J607" i="1" s="1"/>
  <c r="I608" i="1"/>
  <c r="J608" i="1" s="1"/>
  <c r="I609" i="1"/>
  <c r="J609" i="1" s="1"/>
  <c r="I610" i="1"/>
  <c r="J610" i="1" s="1"/>
  <c r="I611" i="1"/>
  <c r="J611" i="1" s="1"/>
  <c r="I612" i="1"/>
  <c r="J612" i="1" s="1"/>
  <c r="I613" i="1"/>
  <c r="J613" i="1" s="1"/>
  <c r="I614" i="1"/>
  <c r="J614" i="1" s="1"/>
  <c r="I615" i="1"/>
  <c r="J615" i="1" s="1"/>
  <c r="I616" i="1"/>
  <c r="J616" i="1" s="1"/>
  <c r="I617" i="1"/>
  <c r="J617" i="1" s="1"/>
  <c r="I618" i="1"/>
  <c r="J618" i="1" s="1"/>
  <c r="I619" i="1"/>
  <c r="J619" i="1" s="1"/>
  <c r="I620" i="1"/>
  <c r="J620" i="1" s="1"/>
  <c r="I621" i="1"/>
  <c r="J621" i="1" s="1"/>
  <c r="I622" i="1"/>
  <c r="I623" i="1"/>
  <c r="J623" i="1" s="1"/>
  <c r="I624" i="1"/>
  <c r="J624" i="1" s="1"/>
  <c r="I625" i="1"/>
  <c r="J625" i="1" s="1"/>
  <c r="I626" i="1"/>
  <c r="J626" i="1" s="1"/>
  <c r="I627" i="1"/>
  <c r="J627" i="1" s="1"/>
  <c r="I628" i="1"/>
  <c r="J628" i="1" s="1"/>
  <c r="I629" i="1"/>
  <c r="J629" i="1" s="1"/>
  <c r="I630" i="1"/>
  <c r="J630" i="1" s="1"/>
  <c r="I631" i="1"/>
  <c r="J631" i="1" s="1"/>
  <c r="I632" i="1"/>
  <c r="J632" i="1" s="1"/>
  <c r="I633" i="1"/>
  <c r="J633" i="1" s="1"/>
  <c r="I634" i="1"/>
  <c r="I635" i="1"/>
  <c r="J635" i="1" s="1"/>
  <c r="I636" i="1"/>
  <c r="J636" i="1" s="1"/>
  <c r="I637" i="1"/>
  <c r="J637" i="1" s="1"/>
  <c r="I638" i="1"/>
  <c r="J638" i="1" s="1"/>
  <c r="I639" i="1"/>
  <c r="J639" i="1" s="1"/>
  <c r="I640" i="1"/>
  <c r="J640" i="1" s="1"/>
  <c r="I641" i="1"/>
  <c r="J641" i="1" s="1"/>
  <c r="I644" i="1"/>
  <c r="J644" i="1" s="1"/>
  <c r="I645" i="1"/>
  <c r="J645" i="1" s="1"/>
  <c r="I646" i="1"/>
  <c r="J646" i="1" s="1"/>
  <c r="I647" i="1"/>
  <c r="J647" i="1" s="1"/>
  <c r="I648" i="1"/>
  <c r="J648" i="1" s="1"/>
  <c r="I649" i="1"/>
  <c r="J649" i="1" s="1"/>
  <c r="I650" i="1"/>
  <c r="J650" i="1" s="1"/>
  <c r="I653" i="1"/>
  <c r="J653" i="1" s="1"/>
  <c r="I654" i="1"/>
  <c r="J654" i="1" s="1"/>
  <c r="I655" i="1"/>
  <c r="J655" i="1" s="1"/>
  <c r="I656" i="1"/>
  <c r="J656" i="1" s="1"/>
  <c r="I657" i="1"/>
  <c r="J657" i="1" s="1"/>
  <c r="I660" i="1"/>
  <c r="J660" i="1" s="1"/>
  <c r="I661" i="1"/>
  <c r="J661" i="1" s="1"/>
  <c r="I662" i="1"/>
  <c r="J662" i="1" s="1"/>
  <c r="I663" i="1"/>
  <c r="J663" i="1" s="1"/>
  <c r="I664" i="1"/>
  <c r="J664" i="1" s="1"/>
  <c r="I665" i="1"/>
  <c r="J665" i="1" s="1"/>
  <c r="I666" i="1"/>
  <c r="J666" i="1" s="1"/>
  <c r="I667" i="1"/>
  <c r="J667" i="1" s="1"/>
  <c r="I670" i="1"/>
  <c r="J670" i="1" s="1"/>
  <c r="I671" i="1"/>
  <c r="J671" i="1" s="1"/>
  <c r="I672" i="1"/>
  <c r="J672" i="1" s="1"/>
  <c r="I673" i="1"/>
  <c r="J673" i="1" s="1"/>
  <c r="I674" i="1"/>
  <c r="J674" i="1" s="1"/>
  <c r="I675" i="1"/>
  <c r="J675" i="1" s="1"/>
  <c r="I676" i="1"/>
  <c r="J676" i="1" s="1"/>
  <c r="I677" i="1"/>
  <c r="J677" i="1" s="1"/>
  <c r="I678" i="1"/>
  <c r="J678" i="1" s="1"/>
  <c r="I679" i="1"/>
  <c r="J679" i="1" s="1"/>
  <c r="I680" i="1"/>
  <c r="J680" i="1" s="1"/>
  <c r="I681" i="1"/>
  <c r="J681" i="1" s="1"/>
  <c r="I682" i="1"/>
  <c r="J682" i="1" s="1"/>
  <c r="I683" i="1"/>
  <c r="J683" i="1" s="1"/>
  <c r="I684" i="1"/>
  <c r="J684" i="1" s="1"/>
  <c r="I685" i="1"/>
  <c r="J685" i="1" s="1"/>
  <c r="I686" i="1"/>
  <c r="J686" i="1" s="1"/>
  <c r="I687" i="1"/>
  <c r="J687" i="1" s="1"/>
  <c r="I688" i="1"/>
  <c r="J688" i="1" s="1"/>
  <c r="I689" i="1"/>
  <c r="J689" i="1" s="1"/>
  <c r="I690" i="1"/>
  <c r="J690" i="1" s="1"/>
  <c r="I691" i="1"/>
  <c r="J691" i="1" s="1"/>
  <c r="I692" i="1"/>
  <c r="J692" i="1" s="1"/>
  <c r="I693" i="1"/>
  <c r="J693" i="1" s="1"/>
  <c r="I694" i="1"/>
  <c r="I695" i="1"/>
  <c r="J695" i="1" s="1"/>
  <c r="I696" i="1"/>
  <c r="J696" i="1" s="1"/>
  <c r="I697" i="1"/>
  <c r="J697" i="1" s="1"/>
  <c r="I698" i="1"/>
  <c r="J698" i="1" s="1"/>
  <c r="I699" i="1"/>
  <c r="J699" i="1" s="1"/>
  <c r="I700" i="1"/>
  <c r="J700" i="1" s="1"/>
  <c r="I701" i="1"/>
  <c r="J701" i="1" s="1"/>
  <c r="I702" i="1"/>
  <c r="J702" i="1" s="1"/>
  <c r="I703" i="1"/>
  <c r="J703" i="1" s="1"/>
  <c r="I704" i="1"/>
  <c r="J704" i="1" s="1"/>
  <c r="I705" i="1"/>
  <c r="J705" i="1" s="1"/>
  <c r="I706" i="1"/>
  <c r="J706" i="1" s="1"/>
  <c r="I707" i="1"/>
  <c r="J707" i="1" s="1"/>
  <c r="I708" i="1"/>
  <c r="J708" i="1" s="1"/>
  <c r="I709" i="1"/>
  <c r="J709" i="1" s="1"/>
  <c r="I710" i="1"/>
  <c r="J710" i="1" s="1"/>
  <c r="I711" i="1"/>
  <c r="J711" i="1" s="1"/>
  <c r="I712" i="1"/>
  <c r="J712" i="1" s="1"/>
  <c r="I713" i="1"/>
  <c r="J713" i="1" s="1"/>
  <c r="I714" i="1"/>
  <c r="J714" i="1" s="1"/>
  <c r="I715" i="1"/>
  <c r="J715" i="1" s="1"/>
  <c r="I716" i="1"/>
  <c r="J716" i="1" s="1"/>
  <c r="I717" i="1"/>
  <c r="J717" i="1" s="1"/>
  <c r="I718" i="1"/>
  <c r="J718" i="1" s="1"/>
  <c r="I719" i="1"/>
  <c r="J719" i="1" s="1"/>
  <c r="I720" i="1"/>
  <c r="J720" i="1" s="1"/>
  <c r="I721" i="1"/>
  <c r="J721" i="1" s="1"/>
  <c r="I722" i="1"/>
  <c r="J722" i="1" s="1"/>
  <c r="I723" i="1"/>
  <c r="J723" i="1" s="1"/>
  <c r="I724" i="1"/>
  <c r="J724" i="1" s="1"/>
  <c r="I725" i="1"/>
  <c r="J725" i="1" s="1"/>
  <c r="I726" i="1"/>
  <c r="J726" i="1" s="1"/>
  <c r="I727" i="1"/>
  <c r="J727" i="1" s="1"/>
  <c r="I728" i="1"/>
  <c r="J728" i="1" s="1"/>
  <c r="I729" i="1"/>
  <c r="J729" i="1" s="1"/>
  <c r="I730" i="1"/>
  <c r="J730" i="1" s="1"/>
  <c r="I731" i="1"/>
  <c r="J731" i="1" s="1"/>
  <c r="I732" i="1"/>
  <c r="J732" i="1" s="1"/>
  <c r="I733" i="1"/>
  <c r="J733" i="1" s="1"/>
  <c r="I734" i="1"/>
  <c r="J734" i="1" s="1"/>
  <c r="I735" i="1"/>
  <c r="J735" i="1" s="1"/>
  <c r="I736" i="1"/>
  <c r="J736" i="1" s="1"/>
  <c r="I737" i="1"/>
  <c r="J737" i="1" s="1"/>
  <c r="I738" i="1"/>
  <c r="J738" i="1" s="1"/>
  <c r="I739" i="1"/>
  <c r="J739" i="1" s="1"/>
  <c r="I740" i="1"/>
  <c r="J740" i="1" s="1"/>
  <c r="I741" i="1"/>
  <c r="J741" i="1" s="1"/>
  <c r="I742" i="1"/>
  <c r="J742" i="1" s="1"/>
  <c r="I743" i="1"/>
  <c r="J743" i="1" s="1"/>
  <c r="I744" i="1"/>
  <c r="J744" i="1" s="1"/>
  <c r="I745" i="1"/>
  <c r="J745" i="1" s="1"/>
  <c r="I746" i="1"/>
  <c r="J746" i="1" s="1"/>
  <c r="I747" i="1"/>
  <c r="J747" i="1" s="1"/>
  <c r="I749" i="1"/>
  <c r="J749" i="1" s="1"/>
  <c r="I750" i="1"/>
  <c r="J750" i="1" s="1"/>
  <c r="I751" i="1"/>
  <c r="J751" i="1" s="1"/>
  <c r="I752" i="1"/>
  <c r="J752" i="1" s="1"/>
  <c r="I753" i="1"/>
  <c r="J753" i="1" s="1"/>
  <c r="I754" i="1"/>
  <c r="J754" i="1" s="1"/>
  <c r="I757" i="1"/>
  <c r="J757" i="1" s="1"/>
  <c r="I758" i="1"/>
  <c r="J758" i="1" s="1"/>
  <c r="I759" i="1"/>
  <c r="J759" i="1" s="1"/>
  <c r="I760" i="1"/>
  <c r="J760" i="1" s="1"/>
  <c r="I761" i="1"/>
  <c r="J761" i="1" s="1"/>
  <c r="I762" i="1"/>
  <c r="J762" i="1" s="1"/>
  <c r="I763" i="1"/>
  <c r="J763" i="1" s="1"/>
  <c r="I764" i="1"/>
  <c r="J764" i="1" s="1"/>
  <c r="I765" i="1"/>
  <c r="J765" i="1" s="1"/>
  <c r="I768" i="1"/>
  <c r="J768" i="1" s="1"/>
  <c r="I769" i="1"/>
  <c r="J769" i="1" s="1"/>
  <c r="I770" i="1"/>
  <c r="J770" i="1" s="1"/>
  <c r="I771" i="1"/>
  <c r="J771" i="1" s="1"/>
  <c r="I772" i="1"/>
  <c r="J772" i="1" s="1"/>
  <c r="I773" i="1"/>
  <c r="J773" i="1" s="1"/>
  <c r="I774" i="1"/>
  <c r="J774" i="1" s="1"/>
  <c r="I775" i="1"/>
  <c r="J775" i="1" s="1"/>
  <c r="I776" i="1"/>
  <c r="J776" i="1" s="1"/>
  <c r="I777" i="1"/>
  <c r="J777" i="1" s="1"/>
  <c r="I778" i="1"/>
  <c r="J778" i="1" s="1"/>
  <c r="I779" i="1"/>
  <c r="J779" i="1" s="1"/>
  <c r="I780" i="1"/>
  <c r="J780" i="1" s="1"/>
  <c r="I781" i="1"/>
  <c r="J781" i="1" s="1"/>
  <c r="I784" i="1"/>
  <c r="J784" i="1" s="1"/>
  <c r="I785" i="1"/>
  <c r="J785" i="1" s="1"/>
  <c r="I786" i="1"/>
  <c r="J786" i="1" s="1"/>
  <c r="I787" i="1"/>
  <c r="J787" i="1" s="1"/>
  <c r="I788" i="1"/>
  <c r="J788" i="1" s="1"/>
  <c r="I789" i="1"/>
  <c r="J789" i="1" s="1"/>
  <c r="I790" i="1"/>
  <c r="J790" i="1" s="1"/>
  <c r="I791" i="1"/>
  <c r="J791" i="1" s="1"/>
  <c r="I792" i="1"/>
  <c r="J792" i="1" s="1"/>
  <c r="I793" i="1"/>
  <c r="J793" i="1" s="1"/>
  <c r="I794" i="1"/>
  <c r="J794" i="1" s="1"/>
  <c r="I795" i="1"/>
  <c r="J795" i="1" s="1"/>
  <c r="I796" i="1"/>
  <c r="J796" i="1" s="1"/>
  <c r="I797" i="1"/>
  <c r="J797" i="1" s="1"/>
  <c r="I798" i="1"/>
  <c r="J798" i="1" s="1"/>
  <c r="I799" i="1"/>
  <c r="J799" i="1" s="1"/>
  <c r="I800" i="1"/>
  <c r="J800" i="1" s="1"/>
  <c r="I801" i="1"/>
  <c r="J801" i="1" s="1"/>
  <c r="I802" i="1"/>
  <c r="J802" i="1" s="1"/>
  <c r="I803" i="1"/>
  <c r="J803" i="1" s="1"/>
  <c r="I804" i="1"/>
  <c r="J804" i="1" s="1"/>
  <c r="I805" i="1"/>
  <c r="J805" i="1" s="1"/>
  <c r="I806" i="1"/>
  <c r="J806" i="1" s="1"/>
  <c r="I807" i="1"/>
  <c r="J807" i="1" s="1"/>
  <c r="I808" i="1"/>
  <c r="J808" i="1" s="1"/>
  <c r="I809" i="1"/>
  <c r="J809" i="1" s="1"/>
  <c r="I810" i="1"/>
  <c r="J810" i="1" s="1"/>
  <c r="I811" i="1"/>
  <c r="J811" i="1" s="1"/>
  <c r="I812" i="1"/>
  <c r="J812" i="1" s="1"/>
  <c r="I813" i="1"/>
  <c r="J813" i="1" s="1"/>
  <c r="I814" i="1"/>
  <c r="J814" i="1" s="1"/>
  <c r="I815" i="1"/>
  <c r="J815" i="1" s="1"/>
  <c r="I816" i="1"/>
  <c r="J816" i="1" s="1"/>
  <c r="I817" i="1"/>
  <c r="J817" i="1" s="1"/>
  <c r="I818" i="1"/>
  <c r="J818" i="1" s="1"/>
  <c r="I819" i="1"/>
  <c r="J819" i="1" s="1"/>
  <c r="I820" i="1"/>
  <c r="J820" i="1" s="1"/>
  <c r="I821" i="1"/>
  <c r="J821" i="1" s="1"/>
  <c r="I822" i="1"/>
  <c r="J822" i="1" s="1"/>
  <c r="I823" i="1"/>
  <c r="J823" i="1" s="1"/>
  <c r="I824" i="1"/>
  <c r="J824" i="1" s="1"/>
  <c r="I827" i="1"/>
  <c r="J827" i="1" s="1"/>
  <c r="I828" i="1"/>
  <c r="J828" i="1" s="1"/>
  <c r="I829" i="1"/>
  <c r="J829" i="1" s="1"/>
  <c r="I830" i="1"/>
  <c r="J830" i="1" s="1"/>
  <c r="I831" i="1"/>
  <c r="J831" i="1" s="1"/>
  <c r="I832" i="1"/>
  <c r="J832" i="1" s="1"/>
  <c r="I833" i="1"/>
  <c r="J833" i="1" s="1"/>
  <c r="I834" i="1"/>
  <c r="J834" i="1" s="1"/>
  <c r="I835" i="1"/>
  <c r="J835" i="1" s="1"/>
  <c r="I836" i="1"/>
  <c r="J836" i="1" s="1"/>
  <c r="I837" i="1"/>
  <c r="J837" i="1" s="1"/>
  <c r="I844" i="1"/>
  <c r="J844" i="1" s="1"/>
  <c r="I847" i="1"/>
  <c r="J847" i="1" s="1"/>
  <c r="I848" i="1"/>
  <c r="J848" i="1" s="1"/>
  <c r="I849" i="1"/>
  <c r="J849" i="1" s="1"/>
  <c r="I850" i="1"/>
  <c r="J850" i="1" s="1"/>
  <c r="I851" i="1"/>
  <c r="J851" i="1" s="1"/>
  <c r="I852" i="1"/>
  <c r="J852" i="1" s="1"/>
  <c r="I853" i="1"/>
  <c r="J853" i="1" s="1"/>
  <c r="I854" i="1"/>
  <c r="J854" i="1" s="1"/>
  <c r="I857" i="1"/>
  <c r="J857" i="1" s="1"/>
  <c r="I858" i="1"/>
  <c r="J858" i="1" s="1"/>
  <c r="I859" i="1"/>
  <c r="J859" i="1" s="1"/>
  <c r="I860" i="1"/>
  <c r="J860" i="1" s="1"/>
  <c r="I861" i="1"/>
  <c r="J861" i="1" s="1"/>
  <c r="I862" i="1"/>
  <c r="J862" i="1" s="1"/>
  <c r="I864" i="1"/>
  <c r="J864" i="1" s="1"/>
  <c r="I865" i="1"/>
  <c r="J865" i="1" s="1"/>
  <c r="I866" i="1"/>
  <c r="J866" i="1" s="1"/>
  <c r="I867" i="1"/>
  <c r="J867" i="1" s="1"/>
  <c r="I868" i="1"/>
  <c r="J868" i="1" s="1"/>
  <c r="I869" i="1"/>
  <c r="J869" i="1" s="1"/>
  <c r="I870" i="1"/>
  <c r="J870" i="1" s="1"/>
  <c r="I871" i="1"/>
  <c r="J871" i="1" s="1"/>
  <c r="I872" i="1"/>
  <c r="J872" i="1" s="1"/>
  <c r="I873" i="1"/>
  <c r="J873" i="1" s="1"/>
  <c r="I874" i="1"/>
  <c r="J874" i="1" s="1"/>
  <c r="I876" i="1"/>
  <c r="J876" i="1" s="1"/>
  <c r="I877" i="1"/>
  <c r="J877" i="1" s="1"/>
  <c r="I878" i="1"/>
  <c r="J878" i="1" s="1"/>
  <c r="I880" i="1"/>
  <c r="J880" i="1" s="1"/>
  <c r="I881" i="1"/>
  <c r="J881" i="1" s="1"/>
  <c r="I883" i="1"/>
  <c r="J883" i="1" s="1"/>
  <c r="I884" i="1"/>
  <c r="J884" i="1" s="1"/>
  <c r="I885" i="1"/>
  <c r="J885" i="1" s="1"/>
  <c r="I886" i="1"/>
  <c r="J886" i="1" s="1"/>
  <c r="I887" i="1"/>
  <c r="J887" i="1" s="1"/>
  <c r="I888" i="1"/>
  <c r="J888" i="1" s="1"/>
  <c r="I889" i="1"/>
  <c r="J889" i="1" s="1"/>
  <c r="I890" i="1"/>
  <c r="J890" i="1" s="1"/>
  <c r="I891" i="1"/>
  <c r="J891" i="1" s="1"/>
  <c r="I892" i="1"/>
  <c r="J892" i="1" s="1"/>
  <c r="I893" i="1"/>
  <c r="J893" i="1" s="1"/>
  <c r="I894" i="1"/>
  <c r="J894" i="1" s="1"/>
  <c r="I895" i="1"/>
  <c r="J895" i="1" s="1"/>
  <c r="I896" i="1"/>
  <c r="J896" i="1" s="1"/>
  <c r="I898" i="1"/>
  <c r="J898" i="1" s="1"/>
  <c r="I899" i="1"/>
  <c r="J899" i="1" s="1"/>
  <c r="I900" i="1"/>
  <c r="J900" i="1" s="1"/>
  <c r="I901" i="1"/>
  <c r="J901" i="1" s="1"/>
  <c r="I902" i="1"/>
  <c r="J902" i="1" s="1"/>
  <c r="I903" i="1"/>
  <c r="J903" i="1" s="1"/>
  <c r="I904" i="1"/>
  <c r="J904" i="1" s="1"/>
  <c r="I906" i="1"/>
  <c r="J906" i="1" s="1"/>
  <c r="I907" i="1"/>
  <c r="J907" i="1" s="1"/>
  <c r="I908" i="1"/>
  <c r="J908" i="1" s="1"/>
  <c r="I909" i="1"/>
  <c r="J909" i="1" s="1"/>
  <c r="I910" i="1"/>
  <c r="J910" i="1" s="1"/>
  <c r="I911" i="1"/>
  <c r="J911" i="1" s="1"/>
  <c r="I912" i="1"/>
  <c r="J912" i="1" s="1"/>
  <c r="I913" i="1"/>
  <c r="J913" i="1" s="1"/>
  <c r="I914" i="1"/>
  <c r="J914" i="1" s="1"/>
  <c r="I915" i="1"/>
  <c r="J915" i="1" s="1"/>
  <c r="I916" i="1"/>
  <c r="J916" i="1" s="1"/>
  <c r="I917" i="1"/>
  <c r="J917" i="1" s="1"/>
  <c r="I918" i="1"/>
  <c r="J918" i="1" s="1"/>
  <c r="I919" i="1"/>
  <c r="J919" i="1" s="1"/>
  <c r="I920" i="1"/>
  <c r="J920" i="1" s="1"/>
  <c r="I921" i="1"/>
  <c r="J921" i="1" s="1"/>
  <c r="I922" i="1"/>
  <c r="J922" i="1" s="1"/>
  <c r="I923" i="1"/>
  <c r="J923" i="1" s="1"/>
  <c r="I925" i="1"/>
  <c r="J925" i="1" s="1"/>
  <c r="I926" i="1"/>
  <c r="J926" i="1" s="1"/>
  <c r="I927" i="1"/>
  <c r="J927" i="1" s="1"/>
  <c r="I928" i="1"/>
  <c r="J928" i="1" s="1"/>
  <c r="I929" i="1"/>
  <c r="J929" i="1" s="1"/>
  <c r="I930" i="1"/>
  <c r="J930" i="1" s="1"/>
  <c r="I931" i="1"/>
  <c r="J931" i="1" s="1"/>
  <c r="I932" i="1"/>
  <c r="J932" i="1" s="1"/>
  <c r="I933" i="1"/>
  <c r="J933" i="1" s="1"/>
  <c r="I934" i="1"/>
  <c r="J934" i="1" s="1"/>
  <c r="I935" i="1"/>
  <c r="J935" i="1" s="1"/>
  <c r="I936" i="1"/>
  <c r="I938" i="1"/>
  <c r="J938" i="1" s="1"/>
  <c r="I939" i="1"/>
  <c r="J939" i="1" s="1"/>
  <c r="I940" i="1"/>
  <c r="J940" i="1" s="1"/>
  <c r="I941" i="1"/>
  <c r="J941" i="1" s="1"/>
  <c r="I942" i="1"/>
  <c r="J942" i="1" s="1"/>
  <c r="I943" i="1"/>
  <c r="J943" i="1" s="1"/>
  <c r="I944" i="1"/>
  <c r="J944" i="1" s="1"/>
  <c r="I945" i="1"/>
  <c r="J945" i="1" s="1"/>
  <c r="I946" i="1"/>
  <c r="J946" i="1" s="1"/>
  <c r="I947" i="1"/>
  <c r="J947" i="1" s="1"/>
  <c r="I948" i="1"/>
  <c r="J948" i="1" s="1"/>
  <c r="I949" i="1"/>
  <c r="J949" i="1" s="1"/>
  <c r="I950" i="1"/>
  <c r="J950" i="1" s="1"/>
  <c r="I951" i="1"/>
  <c r="J951" i="1" s="1"/>
  <c r="I952" i="1"/>
  <c r="J952" i="1" s="1"/>
  <c r="I953" i="1"/>
  <c r="J953" i="1" s="1"/>
  <c r="I954" i="1"/>
  <c r="J954" i="1" s="1"/>
  <c r="I955" i="1"/>
  <c r="J955" i="1" s="1"/>
  <c r="I956" i="1"/>
  <c r="J956" i="1" s="1"/>
  <c r="I957" i="1"/>
  <c r="J957" i="1" s="1"/>
  <c r="I958" i="1"/>
  <c r="J958" i="1" s="1"/>
  <c r="I959" i="1"/>
  <c r="J959" i="1" s="1"/>
  <c r="I960" i="1"/>
  <c r="J960" i="1" s="1"/>
  <c r="I961" i="1"/>
  <c r="J961" i="1" s="1"/>
  <c r="I962" i="1"/>
  <c r="J962" i="1" s="1"/>
  <c r="I963" i="1"/>
  <c r="J963" i="1" s="1"/>
  <c r="I964" i="1"/>
  <c r="J964" i="1" s="1"/>
  <c r="I965" i="1"/>
  <c r="J965" i="1" s="1"/>
  <c r="I966" i="1"/>
  <c r="J966" i="1" s="1"/>
  <c r="I967" i="1"/>
  <c r="J967" i="1" s="1"/>
  <c r="I968" i="1"/>
  <c r="J968" i="1" s="1"/>
  <c r="I969" i="1"/>
  <c r="J969" i="1" s="1"/>
  <c r="I970" i="1"/>
  <c r="J970" i="1" s="1"/>
  <c r="I971" i="1"/>
  <c r="J971" i="1" s="1"/>
  <c r="I972" i="1"/>
  <c r="J972" i="1" s="1"/>
  <c r="I973" i="1"/>
  <c r="J973" i="1" s="1"/>
  <c r="I974" i="1"/>
  <c r="J974" i="1" s="1"/>
  <c r="I975" i="1"/>
  <c r="J975" i="1" s="1"/>
  <c r="I976" i="1"/>
  <c r="J976" i="1" s="1"/>
  <c r="I977" i="1"/>
  <c r="J977" i="1" s="1"/>
  <c r="I978" i="1"/>
  <c r="J978" i="1" s="1"/>
  <c r="I979" i="1"/>
  <c r="J979" i="1" s="1"/>
  <c r="I980" i="1"/>
  <c r="J980" i="1" s="1"/>
  <c r="I981" i="1"/>
  <c r="J981" i="1" s="1"/>
  <c r="I983" i="1"/>
  <c r="J983" i="1" s="1"/>
  <c r="I984" i="1"/>
  <c r="J984" i="1" s="1"/>
  <c r="I985" i="1"/>
  <c r="J985" i="1" s="1"/>
  <c r="I986" i="1"/>
  <c r="J986" i="1" s="1"/>
  <c r="I987" i="1"/>
  <c r="J987" i="1" s="1"/>
  <c r="I988" i="1"/>
  <c r="J988" i="1" s="1"/>
  <c r="I989" i="1"/>
  <c r="J989" i="1" s="1"/>
  <c r="I990" i="1"/>
  <c r="J990" i="1" s="1"/>
  <c r="I991" i="1"/>
  <c r="J991" i="1" s="1"/>
  <c r="I992" i="1"/>
  <c r="J992" i="1" s="1"/>
  <c r="I993" i="1"/>
  <c r="J993" i="1" s="1"/>
  <c r="I994" i="1"/>
  <c r="J994" i="1" s="1"/>
  <c r="I995" i="1"/>
  <c r="J995" i="1" s="1"/>
  <c r="I996" i="1"/>
  <c r="J996" i="1" s="1"/>
  <c r="I997" i="1"/>
  <c r="J997" i="1" s="1"/>
  <c r="I998" i="1"/>
  <c r="J998" i="1" s="1"/>
  <c r="I999" i="1"/>
  <c r="J999" i="1" s="1"/>
  <c r="I1000" i="1"/>
  <c r="J1000" i="1" s="1"/>
  <c r="I1001" i="1"/>
  <c r="J1001" i="1" s="1"/>
  <c r="I1002" i="1"/>
  <c r="J1002" i="1" s="1"/>
  <c r="I1003" i="1"/>
  <c r="J1003" i="1" s="1"/>
  <c r="I1004" i="1"/>
  <c r="J1004" i="1" s="1"/>
  <c r="I1005" i="1"/>
  <c r="J1005" i="1" s="1"/>
  <c r="I1006" i="1"/>
  <c r="J1006" i="1" s="1"/>
  <c r="I1007" i="1"/>
  <c r="J1007" i="1" s="1"/>
  <c r="I1008" i="1"/>
  <c r="J1008" i="1" s="1"/>
  <c r="I1009" i="1"/>
  <c r="J1009" i="1" s="1"/>
  <c r="I1010" i="1"/>
  <c r="J1010" i="1" s="1"/>
  <c r="I1011" i="1"/>
  <c r="J1011" i="1" s="1"/>
  <c r="I1012" i="1"/>
  <c r="J1012" i="1" s="1"/>
  <c r="I1013" i="1"/>
  <c r="J1013" i="1" s="1"/>
  <c r="I1014" i="1"/>
  <c r="J1014" i="1" s="1"/>
  <c r="I1015" i="1"/>
  <c r="J1015" i="1" s="1"/>
  <c r="I1016" i="1"/>
  <c r="J1016" i="1" s="1"/>
  <c r="I1018" i="1"/>
  <c r="J1018" i="1" s="1"/>
  <c r="I1019" i="1"/>
  <c r="J1019" i="1" s="1"/>
  <c r="I1020" i="1"/>
  <c r="J1020" i="1" s="1"/>
  <c r="I1021" i="1"/>
  <c r="J1021" i="1" s="1"/>
  <c r="I1022" i="1"/>
  <c r="J1022" i="1" s="1"/>
  <c r="I1023" i="1"/>
  <c r="J1023" i="1" s="1"/>
  <c r="I1024" i="1"/>
  <c r="J1024" i="1" s="1"/>
  <c r="I1025" i="1"/>
  <c r="J1025" i="1" s="1"/>
  <c r="I1026" i="1"/>
  <c r="J1026" i="1" s="1"/>
  <c r="I1028" i="1"/>
  <c r="J1028" i="1" s="1"/>
  <c r="I1029" i="1"/>
  <c r="J1029" i="1" s="1"/>
  <c r="I1030" i="1"/>
  <c r="J1030" i="1" s="1"/>
  <c r="I1031" i="1"/>
  <c r="J1031" i="1" s="1"/>
  <c r="I1032" i="1"/>
  <c r="J1032" i="1" s="1"/>
  <c r="I1033" i="1"/>
  <c r="J1033" i="1" s="1"/>
  <c r="I1034" i="1"/>
  <c r="J1034" i="1" s="1"/>
  <c r="I1035" i="1"/>
  <c r="J1035" i="1" s="1"/>
  <c r="I1036" i="1"/>
  <c r="I1037" i="1"/>
  <c r="J1037" i="1" s="1"/>
  <c r="I1038" i="1"/>
  <c r="J1038" i="1" s="1"/>
  <c r="I1039" i="1"/>
  <c r="J1039" i="1" s="1"/>
  <c r="I1040" i="1"/>
  <c r="J1040" i="1" s="1"/>
  <c r="I1041" i="1"/>
  <c r="J1041" i="1" s="1"/>
  <c r="I1042" i="1"/>
  <c r="J1042" i="1" s="1"/>
  <c r="I1043" i="1"/>
  <c r="J1043" i="1" s="1"/>
  <c r="I1044" i="1"/>
  <c r="J1044" i="1" s="1"/>
  <c r="I1045" i="1"/>
  <c r="J1045" i="1" s="1"/>
  <c r="I1046" i="1"/>
  <c r="J1046" i="1" s="1"/>
  <c r="I1047" i="1"/>
  <c r="J1047" i="1" s="1"/>
  <c r="I1048" i="1"/>
  <c r="J1048" i="1" s="1"/>
  <c r="I1049" i="1"/>
  <c r="J1049" i="1" s="1"/>
  <c r="I1050" i="1"/>
  <c r="J1050" i="1" s="1"/>
  <c r="I1051" i="1"/>
  <c r="J1051" i="1" s="1"/>
  <c r="I1052" i="1"/>
  <c r="J1052" i="1" s="1"/>
  <c r="I1053" i="1"/>
  <c r="J1053" i="1" s="1"/>
  <c r="I1054" i="1"/>
  <c r="J1054" i="1" s="1"/>
  <c r="I1055" i="1"/>
  <c r="J1055" i="1" s="1"/>
  <c r="I1056" i="1"/>
  <c r="J1056" i="1" s="1"/>
  <c r="I1057" i="1"/>
  <c r="J1057" i="1" s="1"/>
  <c r="I1058" i="1"/>
  <c r="J1058" i="1" s="1"/>
  <c r="I1059" i="1"/>
  <c r="J1059" i="1" s="1"/>
  <c r="I1060" i="1"/>
  <c r="J1060" i="1" s="1"/>
  <c r="I1061" i="1"/>
  <c r="J1061" i="1" s="1"/>
  <c r="I1062" i="1"/>
  <c r="J1062" i="1" s="1"/>
  <c r="I1063" i="1"/>
  <c r="J1063" i="1" s="1"/>
  <c r="I1064" i="1"/>
  <c r="J1064" i="1" s="1"/>
  <c r="I1065" i="1"/>
  <c r="J1065" i="1" s="1"/>
  <c r="I1066" i="1"/>
  <c r="J1066" i="1" s="1"/>
  <c r="I1067" i="1"/>
  <c r="J1067" i="1" s="1"/>
  <c r="I1068" i="1"/>
  <c r="J1068" i="1" s="1"/>
  <c r="I1069" i="1"/>
  <c r="J1069" i="1" s="1"/>
  <c r="I1070" i="1"/>
  <c r="J1070" i="1" s="1"/>
  <c r="I1072" i="1"/>
  <c r="J1072" i="1" s="1"/>
  <c r="I1073" i="1"/>
  <c r="J1073" i="1" s="1"/>
  <c r="I1074" i="1"/>
  <c r="J1074" i="1" s="1"/>
  <c r="I1075" i="1"/>
  <c r="J1075" i="1" s="1"/>
  <c r="I1076" i="1"/>
  <c r="J1076" i="1" s="1"/>
  <c r="I1077" i="1"/>
  <c r="J1077" i="1" s="1"/>
  <c r="I1078" i="1"/>
  <c r="J1078" i="1" s="1"/>
  <c r="I1079" i="1"/>
  <c r="J1079" i="1" s="1"/>
  <c r="I1080" i="1"/>
  <c r="J1080" i="1" s="1"/>
  <c r="I1081" i="1"/>
  <c r="J1081" i="1" s="1"/>
  <c r="I1082" i="1"/>
  <c r="J1082" i="1" s="1"/>
  <c r="I1083" i="1"/>
  <c r="J1083" i="1" s="1"/>
  <c r="I1084" i="1"/>
  <c r="J1084" i="1" s="1"/>
  <c r="I1085" i="1"/>
  <c r="J1085" i="1" s="1"/>
  <c r="I1086" i="1"/>
  <c r="J1086" i="1" s="1"/>
  <c r="I1087" i="1"/>
  <c r="J1087" i="1" s="1"/>
  <c r="I1088" i="1"/>
  <c r="J1088" i="1" s="1"/>
  <c r="I1089" i="1"/>
  <c r="J1089" i="1" s="1"/>
  <c r="I1090" i="1"/>
  <c r="J1090" i="1" s="1"/>
  <c r="I1091" i="1"/>
  <c r="J1091" i="1" s="1"/>
  <c r="I1092" i="1"/>
  <c r="J1092" i="1" s="1"/>
  <c r="I1093" i="1"/>
  <c r="J1093" i="1" s="1"/>
  <c r="I1094" i="1"/>
  <c r="J1094" i="1" s="1"/>
  <c r="I1095" i="1"/>
  <c r="J1095" i="1" s="1"/>
  <c r="I1096" i="1"/>
  <c r="J1096" i="1" s="1"/>
  <c r="I1097" i="1"/>
  <c r="J1097" i="1" s="1"/>
  <c r="I1098" i="1"/>
  <c r="J1098" i="1" s="1"/>
  <c r="I1099" i="1"/>
  <c r="J1099" i="1" s="1"/>
  <c r="I1100" i="1"/>
  <c r="J1100" i="1" s="1"/>
  <c r="I1101" i="1"/>
  <c r="J1101" i="1" s="1"/>
  <c r="I1102" i="1"/>
  <c r="J1102" i="1" s="1"/>
  <c r="I1103" i="1"/>
  <c r="J1103" i="1" s="1"/>
  <c r="I1104" i="1"/>
  <c r="J1104" i="1" s="1"/>
  <c r="I1105" i="1"/>
  <c r="J1105" i="1" s="1"/>
  <c r="I1106" i="1"/>
  <c r="J1106" i="1" s="1"/>
  <c r="I1107" i="1"/>
  <c r="J1107" i="1" s="1"/>
  <c r="I1108" i="1"/>
  <c r="J1108" i="1" s="1"/>
  <c r="I1109" i="1"/>
  <c r="J1109" i="1" s="1"/>
  <c r="I1110" i="1"/>
  <c r="J1110" i="1" s="1"/>
  <c r="I1111" i="1"/>
  <c r="J1111" i="1" s="1"/>
  <c r="I1112" i="1"/>
  <c r="J1112" i="1" s="1"/>
  <c r="I1113" i="1"/>
  <c r="J1113" i="1" s="1"/>
  <c r="I1114" i="1"/>
  <c r="J1114" i="1" s="1"/>
  <c r="I1115" i="1"/>
  <c r="J1115" i="1" s="1"/>
  <c r="I1116" i="1"/>
  <c r="J1116" i="1" s="1"/>
  <c r="I1117" i="1"/>
  <c r="J1117" i="1" s="1"/>
  <c r="I1118" i="1"/>
  <c r="J1118" i="1" s="1"/>
  <c r="I1119" i="1"/>
  <c r="J1119" i="1" s="1"/>
  <c r="I1120" i="1"/>
  <c r="J1120" i="1" s="1"/>
  <c r="I1121" i="1"/>
  <c r="J1121" i="1" s="1"/>
  <c r="I1122" i="1"/>
  <c r="J1122" i="1" s="1"/>
  <c r="I1123" i="1"/>
  <c r="J1123" i="1" s="1"/>
  <c r="I1124" i="1"/>
  <c r="J1124" i="1" s="1"/>
  <c r="I1125" i="1"/>
  <c r="J1125" i="1" s="1"/>
  <c r="I1126" i="1"/>
  <c r="J1126" i="1" s="1"/>
  <c r="I1127" i="1"/>
  <c r="J1127" i="1" s="1"/>
  <c r="I1128" i="1"/>
  <c r="J1128" i="1" s="1"/>
  <c r="I1129" i="1"/>
  <c r="J1129" i="1" s="1"/>
  <c r="I1130" i="1"/>
  <c r="J1130" i="1" s="1"/>
  <c r="I1131" i="1"/>
  <c r="J1131" i="1" s="1"/>
  <c r="I1132" i="1"/>
  <c r="J1132" i="1" s="1"/>
  <c r="I1133" i="1"/>
  <c r="J1133" i="1" s="1"/>
  <c r="I1134" i="1"/>
  <c r="J1134" i="1" s="1"/>
  <c r="I1135" i="1"/>
  <c r="J1135" i="1" s="1"/>
  <c r="I1136" i="1"/>
  <c r="J1136" i="1" s="1"/>
  <c r="I1137" i="1"/>
  <c r="J1137" i="1" s="1"/>
  <c r="I1138" i="1"/>
  <c r="J1138" i="1" s="1"/>
  <c r="I1139" i="1"/>
  <c r="J1139" i="1" s="1"/>
  <c r="I1140" i="1"/>
  <c r="J1140" i="1" s="1"/>
  <c r="I1141" i="1"/>
  <c r="J1141" i="1" s="1"/>
  <c r="I1142" i="1"/>
  <c r="J1142" i="1" s="1"/>
  <c r="S126" i="1"/>
  <c r="U20" i="1"/>
  <c r="Z40" i="1"/>
  <c r="Z98" i="1"/>
  <c r="AA53" i="1"/>
  <c r="AA82" i="1"/>
  <c r="AA106" i="1"/>
  <c r="AA425" i="1"/>
  <c r="AB40" i="1"/>
  <c r="AB74" i="1"/>
  <c r="AB235" i="1"/>
  <c r="AC62" i="1"/>
  <c r="AC86" i="1"/>
  <c r="AC195" i="1"/>
  <c r="AC356" i="1"/>
  <c r="AC745" i="1"/>
  <c r="AC785" i="1"/>
  <c r="J142" i="1" l="1"/>
  <c r="X368" i="1"/>
  <c r="Y622" i="1"/>
  <c r="J622" i="1"/>
  <c r="Y634" i="1"/>
  <c r="J634" i="1"/>
  <c r="AB117" i="1"/>
  <c r="J117" i="1"/>
  <c r="Z936" i="1"/>
  <c r="J936" i="1"/>
  <c r="AB694" i="1"/>
  <c r="J694" i="1"/>
  <c r="X1036" i="1"/>
  <c r="J1036" i="1"/>
  <c r="AC603" i="1"/>
  <c r="AC232" i="1"/>
  <c r="Y482" i="1"/>
  <c r="AC454" i="1"/>
  <c r="AB1133" i="1"/>
  <c r="AB1117" i="1"/>
  <c r="U1101" i="1"/>
  <c r="X1073" i="1"/>
  <c r="AC1040" i="1"/>
  <c r="AC1023" i="1"/>
  <c r="AC945" i="1"/>
  <c r="AC932" i="1"/>
  <c r="AB915" i="1"/>
  <c r="AA779" i="1"/>
  <c r="AA686" i="1"/>
  <c r="AA670" i="1"/>
  <c r="AC634" i="1"/>
  <c r="AA586" i="1"/>
  <c r="AA514" i="1"/>
  <c r="AA490" i="1"/>
  <c r="AC430" i="1"/>
  <c r="AC442" i="1"/>
  <c r="AA304" i="1"/>
  <c r="Y1136" i="1"/>
  <c r="Z1124" i="1"/>
  <c r="Q1116" i="1"/>
  <c r="AC1108" i="1"/>
  <c r="AC1092" i="1"/>
  <c r="AC1076" i="1"/>
  <c r="AC1059" i="1"/>
  <c r="AC1047" i="1"/>
  <c r="AC1039" i="1"/>
  <c r="AA1022" i="1"/>
  <c r="AC1013" i="1"/>
  <c r="AC1005" i="1"/>
  <c r="AA997" i="1"/>
  <c r="Y989" i="1"/>
  <c r="AA980" i="1"/>
  <c r="AC968" i="1"/>
  <c r="Z960" i="1"/>
  <c r="AB927" i="1"/>
  <c r="AA901" i="1"/>
  <c r="X888" i="1"/>
  <c r="AB878" i="1"/>
  <c r="AA869" i="1"/>
  <c r="Z865" i="1"/>
  <c r="Z830" i="1"/>
  <c r="Z820" i="1"/>
  <c r="AC816" i="1"/>
  <c r="AB808" i="1"/>
  <c r="Y1113" i="1"/>
  <c r="P1081" i="1"/>
  <c r="X1064" i="1"/>
  <c r="U1052" i="1"/>
  <c r="T1036" i="1"/>
  <c r="AC1019" i="1"/>
  <c r="X957" i="1"/>
  <c r="Q941" i="1"/>
  <c r="AC911" i="1"/>
  <c r="AC817" i="1"/>
  <c r="AA805" i="1"/>
  <c r="AC775" i="1"/>
  <c r="Y694" i="1"/>
  <c r="AA618" i="1"/>
  <c r="Y610" i="1"/>
  <c r="AA570" i="1"/>
  <c r="X518" i="1"/>
  <c r="AA502" i="1"/>
  <c r="AC390" i="1"/>
  <c r="AC256" i="1"/>
  <c r="AC582" i="1"/>
  <c r="AC308" i="1"/>
  <c r="Z771" i="1"/>
  <c r="Y442" i="1"/>
  <c r="AB1120" i="1"/>
  <c r="Y1026" i="1"/>
  <c r="Y1009" i="1"/>
  <c r="Z993" i="1"/>
  <c r="S976" i="1"/>
  <c r="AA964" i="1"/>
  <c r="AA896" i="1"/>
  <c r="T884" i="1"/>
  <c r="AC824" i="1"/>
  <c r="Z812" i="1"/>
  <c r="AA796" i="1"/>
  <c r="AC788" i="1"/>
  <c r="Z774" i="1"/>
  <c r="AA754" i="1"/>
  <c r="X745" i="1"/>
  <c r="AC741" i="1"/>
  <c r="X733" i="1"/>
  <c r="V729" i="1"/>
  <c r="V721" i="1"/>
  <c r="AA653" i="1"/>
  <c r="X629" i="1"/>
  <c r="V617" i="1"/>
  <c r="AC613" i="1"/>
  <c r="Z549" i="1"/>
  <c r="Y525" i="1"/>
  <c r="AA517" i="1"/>
  <c r="AB493" i="1"/>
  <c r="Y489" i="1"/>
  <c r="Y485" i="1"/>
  <c r="Z441" i="1"/>
  <c r="AB437" i="1"/>
  <c r="Z417" i="1"/>
  <c r="Y413" i="1"/>
  <c r="AC379" i="1"/>
  <c r="Y374" i="1"/>
  <c r="AB332" i="1"/>
  <c r="X243" i="1"/>
  <c r="AA227" i="1"/>
  <c r="Z215" i="1"/>
  <c r="AB195" i="1"/>
  <c r="AA70" i="1"/>
  <c r="Y50" i="1"/>
  <c r="AB14" i="1"/>
  <c r="Y1099" i="1"/>
  <c r="U1091" i="1"/>
  <c r="W1087" i="1"/>
  <c r="T1083" i="1"/>
  <c r="W1079" i="1"/>
  <c r="W1075" i="1"/>
  <c r="T1062" i="1"/>
  <c r="S1058" i="1"/>
  <c r="U1054" i="1"/>
  <c r="W1050" i="1"/>
  <c r="N1046" i="1"/>
  <c r="AC1038" i="1"/>
  <c r="AC1025" i="1"/>
  <c r="AC992" i="1"/>
  <c r="U947" i="1"/>
  <c r="W943" i="1"/>
  <c r="T939" i="1"/>
  <c r="T934" i="1"/>
  <c r="S930" i="1"/>
  <c r="AA926" i="1"/>
  <c r="W921" i="1"/>
  <c r="W712" i="1"/>
  <c r="W708" i="1"/>
  <c r="W704" i="1"/>
  <c r="W700" i="1"/>
  <c r="W696" i="1"/>
  <c r="W692" i="1"/>
  <c r="W688" i="1"/>
  <c r="W684" i="1"/>
  <c r="W680" i="1"/>
  <c r="W676" i="1"/>
  <c r="W672" i="1"/>
  <c r="W666" i="1"/>
  <c r="W662" i="1"/>
  <c r="W656" i="1"/>
  <c r="W650" i="1"/>
  <c r="W646" i="1"/>
  <c r="W640" i="1"/>
  <c r="W636" i="1"/>
  <c r="W632" i="1"/>
  <c r="W628" i="1"/>
  <c r="W624" i="1"/>
  <c r="W620" i="1"/>
  <c r="W616" i="1"/>
  <c r="W612" i="1"/>
  <c r="W608" i="1"/>
  <c r="W604" i="1"/>
  <c r="W600" i="1"/>
  <c r="W596" i="1"/>
  <c r="W592" i="1"/>
  <c r="W588" i="1"/>
  <c r="W584" i="1"/>
  <c r="W580" i="1"/>
  <c r="W576" i="1"/>
  <c r="W572" i="1"/>
  <c r="W568" i="1"/>
  <c r="W564" i="1"/>
  <c r="W560" i="1"/>
  <c r="W556" i="1"/>
  <c r="AB436" i="1"/>
  <c r="AB382" i="1"/>
  <c r="AA262" i="1"/>
  <c r="AA258" i="1"/>
  <c r="AA254" i="1"/>
  <c r="AA250" i="1"/>
  <c r="AA246" i="1"/>
  <c r="AA242" i="1"/>
  <c r="AA238" i="1"/>
  <c r="AA234" i="1"/>
  <c r="AA230" i="1"/>
  <c r="AA226" i="1"/>
  <c r="W222" i="1"/>
  <c r="AA218" i="1"/>
  <c r="AA214" i="1"/>
  <c r="AA210" i="1"/>
  <c r="Y186" i="1"/>
  <c r="Y182" i="1"/>
  <c r="Y178" i="1"/>
  <c r="Y174" i="1"/>
  <c r="Y170" i="1"/>
  <c r="Y166" i="1"/>
  <c r="Y162" i="1"/>
  <c r="Y158" i="1"/>
  <c r="Y154" i="1"/>
  <c r="Y150" i="1"/>
  <c r="Y146" i="1"/>
  <c r="Y137" i="1"/>
  <c r="Y133" i="1"/>
  <c r="Y129" i="1"/>
  <c r="Y125" i="1"/>
  <c r="Y117" i="1"/>
  <c r="Y113" i="1"/>
  <c r="Y109" i="1"/>
  <c r="Y105" i="1"/>
  <c r="Y101" i="1"/>
  <c r="Y97" i="1"/>
  <c r="Y93" i="1"/>
  <c r="Y85" i="1"/>
  <c r="Y81" i="1"/>
  <c r="Y77" i="1"/>
  <c r="Y73" i="1"/>
  <c r="Y69" i="1"/>
  <c r="Y65" i="1"/>
  <c r="Y61" i="1"/>
  <c r="Y53" i="1"/>
  <c r="Y49" i="1"/>
  <c r="Y43" i="1"/>
  <c r="Y39" i="1"/>
  <c r="Y35" i="1"/>
  <c r="Y31" i="1"/>
  <c r="Y27" i="1"/>
  <c r="Y19" i="1"/>
  <c r="Y13" i="1"/>
  <c r="Y9" i="1"/>
  <c r="AC1121" i="1"/>
  <c r="Q1093" i="1"/>
  <c r="X1077" i="1"/>
  <c r="Z1068" i="1"/>
  <c r="Q1060" i="1"/>
  <c r="Z1048" i="1"/>
  <c r="AA1044" i="1"/>
  <c r="Z981" i="1"/>
  <c r="W949" i="1"/>
  <c r="X936" i="1"/>
  <c r="X919" i="1"/>
  <c r="Z880" i="1"/>
  <c r="AB874" i="1"/>
  <c r="Y831" i="1"/>
  <c r="AC793" i="1"/>
  <c r="AB726" i="1"/>
  <c r="AC706" i="1"/>
  <c r="AA698" i="1"/>
  <c r="Y682" i="1"/>
  <c r="AA648" i="1"/>
  <c r="AA630" i="1"/>
  <c r="AC622" i="1"/>
  <c r="AA602" i="1"/>
  <c r="AA558" i="1"/>
  <c r="Y506" i="1"/>
  <c r="Y494" i="1"/>
  <c r="AA438" i="1"/>
  <c r="AC321" i="1"/>
  <c r="AC296" i="1"/>
  <c r="AA240" i="1"/>
  <c r="AA228" i="1"/>
  <c r="AC192" i="1"/>
  <c r="M21" i="1"/>
  <c r="AC1140" i="1"/>
  <c r="X1128" i="1"/>
  <c r="AC1096" i="1"/>
  <c r="AC1080" i="1"/>
  <c r="AC1063" i="1"/>
  <c r="AC1035" i="1"/>
  <c r="Z1018" i="1"/>
  <c r="AA1001" i="1"/>
  <c r="AB985" i="1"/>
  <c r="AB972" i="1"/>
  <c r="V922" i="1"/>
  <c r="X906" i="1"/>
  <c r="Y892" i="1"/>
  <c r="Z873" i="1"/>
  <c r="AB854" i="1"/>
  <c r="AA792" i="1"/>
  <c r="AA784" i="1"/>
  <c r="Y750" i="1"/>
  <c r="Z709" i="1"/>
  <c r="Y701" i="1"/>
  <c r="AA693" i="1"/>
  <c r="Z689" i="1"/>
  <c r="Z681" i="1"/>
  <c r="Y667" i="1"/>
  <c r="AC641" i="1"/>
  <c r="Z637" i="1"/>
  <c r="AB605" i="1"/>
  <c r="Z593" i="1"/>
  <c r="AC589" i="1"/>
  <c r="V585" i="1"/>
  <c r="Y565" i="1"/>
  <c r="X541" i="1"/>
  <c r="AB537" i="1"/>
  <c r="U533" i="1"/>
  <c r="X477" i="1"/>
  <c r="AA465" i="1"/>
  <c r="Y457" i="1"/>
  <c r="AA453" i="1"/>
  <c r="AB425" i="1"/>
  <c r="Z401" i="1"/>
  <c r="X397" i="1"/>
  <c r="Y356" i="1"/>
  <c r="T352" i="1"/>
  <c r="Z324" i="1"/>
  <c r="AA311" i="1"/>
  <c r="X267" i="1"/>
  <c r="V255" i="1"/>
  <c r="AC239" i="1"/>
  <c r="AA98" i="1"/>
  <c r="X40" i="1"/>
  <c r="Z36" i="1"/>
  <c r="AA32" i="1"/>
  <c r="U24" i="1"/>
  <c r="AC694" i="1"/>
  <c r="AC529" i="1"/>
  <c r="AC376" i="1"/>
  <c r="AC303" i="1"/>
  <c r="AC167" i="1"/>
  <c r="AC44" i="1"/>
  <c r="AB20" i="1"/>
  <c r="AA267" i="1"/>
  <c r="Z677" i="1"/>
  <c r="Y953" i="1"/>
  <c r="Y558" i="1"/>
  <c r="Y267" i="1"/>
  <c r="X20" i="1"/>
  <c r="P14" i="1"/>
  <c r="AC1139" i="1"/>
  <c r="AC1135" i="1"/>
  <c r="AC1123" i="1"/>
  <c r="AC1119" i="1"/>
  <c r="W1111" i="1"/>
  <c r="W1103" i="1"/>
  <c r="AC1097" i="1"/>
  <c r="AC648" i="1"/>
  <c r="AC518" i="1"/>
  <c r="AC361" i="1"/>
  <c r="AC244" i="1"/>
  <c r="AC147" i="1"/>
  <c r="AC28" i="1"/>
  <c r="AB98" i="1"/>
  <c r="AA593" i="1"/>
  <c r="AA130" i="1"/>
  <c r="AA24" i="1"/>
  <c r="Z263" i="1"/>
  <c r="Y706" i="1"/>
  <c r="Y546" i="1"/>
  <c r="Y32" i="1"/>
  <c r="V40" i="1"/>
  <c r="Z1142" i="1"/>
  <c r="Y1126" i="1"/>
  <c r="AC1118" i="1"/>
  <c r="AA1114" i="1"/>
  <c r="AA1098" i="1"/>
  <c r="AC1086" i="1"/>
  <c r="Y1082" i="1"/>
  <c r="AC1074" i="1"/>
  <c r="AB1069" i="1"/>
  <c r="AA1065" i="1"/>
  <c r="AC1041" i="1"/>
  <c r="AB1037" i="1"/>
  <c r="Z1033" i="1"/>
  <c r="AB1020" i="1"/>
  <c r="AC1015" i="1"/>
  <c r="AC1011" i="1"/>
  <c r="AA1007" i="1"/>
  <c r="AC1003" i="1"/>
  <c r="AC999" i="1"/>
  <c r="Z995" i="1"/>
  <c r="Y966" i="1"/>
  <c r="AB962" i="1"/>
  <c r="AC958" i="1"/>
  <c r="AC954" i="1"/>
  <c r="AB942" i="1"/>
  <c r="AA938" i="1"/>
  <c r="AC929" i="1"/>
  <c r="AC925" i="1"/>
  <c r="AA908" i="1"/>
  <c r="AB899" i="1"/>
  <c r="AA890" i="1"/>
  <c r="V876" i="1"/>
  <c r="X871" i="1"/>
  <c r="Z852" i="1"/>
  <c r="AC836" i="1"/>
  <c r="Y832" i="1"/>
  <c r="AC828" i="1"/>
  <c r="AB810" i="1"/>
  <c r="Z802" i="1"/>
  <c r="X794" i="1"/>
  <c r="AA786" i="1"/>
  <c r="AC768" i="1"/>
  <c r="Y762" i="1"/>
  <c r="AB758" i="1"/>
  <c r="AC739" i="1"/>
  <c r="Z735" i="1"/>
  <c r="V731" i="1"/>
  <c r="X723" i="1"/>
  <c r="AA719" i="1"/>
  <c r="X715" i="1"/>
  <c r="Z711" i="1"/>
  <c r="Z695" i="1"/>
  <c r="V679" i="1"/>
  <c r="AB675" i="1"/>
  <c r="T671" i="1"/>
  <c r="X655" i="1"/>
  <c r="AB645" i="1"/>
  <c r="AC635" i="1"/>
  <c r="AC631" i="1"/>
  <c r="AA623" i="1"/>
  <c r="AC619" i="1"/>
  <c r="AA615" i="1"/>
  <c r="AC611" i="1"/>
  <c r="Z599" i="1"/>
  <c r="AC595" i="1"/>
  <c r="AC587" i="1"/>
  <c r="V583" i="1"/>
  <c r="AB575" i="1"/>
  <c r="AC571" i="1"/>
  <c r="AB567" i="1"/>
  <c r="S563" i="1"/>
  <c r="AC559" i="1"/>
  <c r="AA551" i="1"/>
  <c r="AB543" i="1"/>
  <c r="AA527" i="1"/>
  <c r="X523" i="1"/>
  <c r="AB519" i="1"/>
  <c r="Y515" i="1"/>
  <c r="AB511" i="1"/>
  <c r="AA507" i="1"/>
  <c r="Z503" i="1"/>
  <c r="Z495" i="1"/>
  <c r="AA491" i="1"/>
  <c r="AB479" i="1"/>
  <c r="AA467" i="1"/>
  <c r="Y463" i="1"/>
  <c r="X451" i="1"/>
  <c r="AB447" i="1"/>
  <c r="AA443" i="1"/>
  <c r="AB439" i="1"/>
  <c r="AA435" i="1"/>
  <c r="AC427" i="1"/>
  <c r="AC419" i="1"/>
  <c r="S415" i="1"/>
  <c r="Y411" i="1"/>
  <c r="Z407" i="1"/>
  <c r="AB403" i="1"/>
  <c r="Y377" i="1"/>
  <c r="AC370" i="1"/>
  <c r="Z358" i="1"/>
  <c r="AC354" i="1"/>
  <c r="AC346" i="1"/>
  <c r="AB342" i="1"/>
  <c r="AC338" i="1"/>
  <c r="AB334" i="1"/>
  <c r="AC330" i="1"/>
  <c r="AA326" i="1"/>
  <c r="AC322" i="1"/>
  <c r="V313" i="1"/>
  <c r="Y309" i="1"/>
  <c r="AC305" i="1"/>
  <c r="AB301" i="1"/>
  <c r="AA293" i="1"/>
  <c r="Y277" i="1"/>
  <c r="V273" i="1"/>
  <c r="AC265" i="1"/>
  <c r="AC249" i="1"/>
  <c r="Y245" i="1"/>
  <c r="AA237" i="1"/>
  <c r="Z229" i="1"/>
  <c r="T221" i="1"/>
  <c r="AC217" i="1"/>
  <c r="AC213" i="1"/>
  <c r="U201" i="1"/>
  <c r="Y189" i="1"/>
  <c r="AB185" i="1"/>
  <c r="AB177" i="1"/>
  <c r="Z173" i="1"/>
  <c r="AB169" i="1"/>
  <c r="V165" i="1"/>
  <c r="T157" i="1"/>
  <c r="Y149" i="1"/>
  <c r="AB145" i="1"/>
  <c r="AB124" i="1"/>
  <c r="AC120" i="1"/>
  <c r="Y112" i="1"/>
  <c r="V108" i="1"/>
  <c r="AA104" i="1"/>
  <c r="Z96" i="1"/>
  <c r="AA88" i="1"/>
  <c r="AC72" i="1"/>
  <c r="Y48" i="1"/>
  <c r="AA42" i="1"/>
  <c r="AB38" i="1"/>
  <c r="AA34" i="1"/>
  <c r="Z30" i="1"/>
  <c r="Y12" i="1"/>
  <c r="Z367" i="1"/>
  <c r="AB174" i="1"/>
  <c r="X459" i="1"/>
  <c r="AA564" i="1"/>
  <c r="AC726" i="1"/>
  <c r="AC570" i="1"/>
  <c r="AC506" i="1"/>
  <c r="AB1052" i="1"/>
  <c r="AC558" i="1"/>
  <c r="AC494" i="1"/>
  <c r="AB1036" i="1"/>
  <c r="Y570" i="1"/>
  <c r="AB640" i="1"/>
  <c r="Z628" i="1"/>
  <c r="AB488" i="1"/>
  <c r="AB226" i="1"/>
  <c r="AC174" i="1"/>
  <c r="Z105" i="1"/>
  <c r="AC13" i="1"/>
  <c r="AC96" i="1"/>
  <c r="AB921" i="1"/>
  <c r="AC1075" i="1"/>
  <c r="AC1054" i="1"/>
  <c r="AC1046" i="1"/>
  <c r="AA850" i="1"/>
  <c r="Z850" i="1"/>
  <c r="Y770" i="1"/>
  <c r="Z770" i="1"/>
  <c r="Z725" i="1"/>
  <c r="AA725" i="1"/>
  <c r="AB725" i="1"/>
  <c r="AA677" i="1"/>
  <c r="AC677" i="1"/>
  <c r="X677" i="1"/>
  <c r="AB677" i="1"/>
  <c r="X529" i="1"/>
  <c r="AB529" i="1"/>
  <c r="R513" i="1"/>
  <c r="AC513" i="1"/>
  <c r="Z497" i="1"/>
  <c r="Y497" i="1"/>
  <c r="Y473" i="1"/>
  <c r="AB473" i="1"/>
  <c r="X461" i="1"/>
  <c r="AB461" i="1"/>
  <c r="Z461" i="1"/>
  <c r="Y429" i="1"/>
  <c r="AB429" i="1"/>
  <c r="AC429" i="1"/>
  <c r="Z405" i="1"/>
  <c r="X405" i="1"/>
  <c r="Y393" i="1"/>
  <c r="AB393" i="1"/>
  <c r="AC393" i="1"/>
  <c r="V364" i="1"/>
  <c r="Z364" i="1"/>
  <c r="T364" i="1"/>
  <c r="AB348" i="1"/>
  <c r="AA348" i="1"/>
  <c r="AC315" i="1"/>
  <c r="X315" i="1"/>
  <c r="V299" i="1"/>
  <c r="AA299" i="1"/>
  <c r="Z279" i="1"/>
  <c r="AA279" i="1"/>
  <c r="AB279" i="1"/>
  <c r="AA263" i="1"/>
  <c r="T263" i="1"/>
  <c r="AB263" i="1"/>
  <c r="X247" i="1"/>
  <c r="Y247" i="1"/>
  <c r="Z247" i="1"/>
  <c r="AA247" i="1"/>
  <c r="AB231" i="1"/>
  <c r="Y231" i="1"/>
  <c r="X199" i="1"/>
  <c r="AA199" i="1"/>
  <c r="Z199" i="1"/>
  <c r="Z183" i="1"/>
  <c r="AC183" i="1"/>
  <c r="X171" i="1"/>
  <c r="AB171" i="1"/>
  <c r="AC171" i="1"/>
  <c r="Y171" i="1"/>
  <c r="Z167" i="1"/>
  <c r="Q167" i="1"/>
  <c r="Y167" i="1"/>
  <c r="AB167" i="1"/>
  <c r="Y155" i="1"/>
  <c r="AC155" i="1"/>
  <c r="Y151" i="1"/>
  <c r="AB151" i="1"/>
  <c r="AC151" i="1"/>
  <c r="AA151" i="1"/>
  <c r="X151" i="1"/>
  <c r="V147" i="1"/>
  <c r="AA147" i="1"/>
  <c r="Z147" i="1"/>
  <c r="U143" i="1"/>
  <c r="AA143" i="1"/>
  <c r="Y143" i="1"/>
  <c r="Z143" i="1"/>
  <c r="AB143" i="1"/>
  <c r="Y134" i="1"/>
  <c r="X134" i="1"/>
  <c r="AB134" i="1"/>
  <c r="AC134" i="1"/>
  <c r="Z130" i="1"/>
  <c r="T130" i="1"/>
  <c r="AC130" i="1"/>
  <c r="X126" i="1"/>
  <c r="Z126" i="1"/>
  <c r="AB126" i="1"/>
  <c r="AC126" i="1"/>
  <c r="U126" i="1"/>
  <c r="AA126" i="1"/>
  <c r="AB122" i="1"/>
  <c r="AA122" i="1"/>
  <c r="V118" i="1"/>
  <c r="Y118" i="1"/>
  <c r="Y114" i="1"/>
  <c r="AA114" i="1"/>
  <c r="X114" i="1"/>
  <c r="AB114" i="1"/>
  <c r="Z114" i="1"/>
  <c r="AC114" i="1"/>
  <c r="Y110" i="1"/>
  <c r="AB110" i="1"/>
  <c r="X110" i="1"/>
  <c r="AA110" i="1"/>
  <c r="Y106" i="1"/>
  <c r="AB106" i="1"/>
  <c r="AC106" i="1"/>
  <c r="V106" i="1"/>
  <c r="Q102" i="1"/>
  <c r="Z102" i="1"/>
  <c r="AC102" i="1"/>
  <c r="V102" i="1"/>
  <c r="R94" i="1"/>
  <c r="AA94" i="1"/>
  <c r="AC94" i="1"/>
  <c r="U94" i="1"/>
  <c r="Y94" i="1"/>
  <c r="AB94" i="1"/>
  <c r="AB90" i="1"/>
  <c r="Y90" i="1"/>
  <c r="AC90" i="1"/>
  <c r="AA90" i="1"/>
  <c r="O90" i="1"/>
  <c r="X86" i="1"/>
  <c r="AA86" i="1"/>
  <c r="Z86" i="1"/>
  <c r="Z82" i="1"/>
  <c r="X82" i="1"/>
  <c r="AB82" i="1"/>
  <c r="T82" i="1"/>
  <c r="V78" i="1"/>
  <c r="Y78" i="1"/>
  <c r="AA78" i="1"/>
  <c r="AB78" i="1"/>
  <c r="AC78" i="1"/>
  <c r="Z74" i="1"/>
  <c r="AC74" i="1"/>
  <c r="Y74" i="1"/>
  <c r="R66" i="1"/>
  <c r="AB66" i="1"/>
  <c r="AC66" i="1"/>
  <c r="Y66" i="1"/>
  <c r="Z66" i="1"/>
  <c r="AA66" i="1"/>
  <c r="X66" i="1"/>
  <c r="U62" i="1"/>
  <c r="X62" i="1"/>
  <c r="AB62" i="1"/>
  <c r="Y58" i="1"/>
  <c r="V58" i="1"/>
  <c r="Z58" i="1"/>
  <c r="AA58" i="1"/>
  <c r="AB58" i="1"/>
  <c r="AC58" i="1"/>
  <c r="AC844" i="1"/>
  <c r="Y844" i="1"/>
  <c r="AA804" i="1"/>
  <c r="AC804" i="1"/>
  <c r="V713" i="1"/>
  <c r="AB713" i="1"/>
  <c r="U697" i="1"/>
  <c r="Z697" i="1"/>
  <c r="AC697" i="1"/>
  <c r="T663" i="1"/>
  <c r="AB663" i="1"/>
  <c r="V663" i="1"/>
  <c r="AB625" i="1"/>
  <c r="U625" i="1"/>
  <c r="AB601" i="1"/>
  <c r="X601" i="1"/>
  <c r="X573" i="1"/>
  <c r="AC573" i="1"/>
  <c r="X561" i="1"/>
  <c r="Z561" i="1"/>
  <c r="AC561" i="1"/>
  <c r="AC545" i="1"/>
  <c r="Y545" i="1"/>
  <c r="AB545" i="1"/>
  <c r="Z481" i="1"/>
  <c r="AB481" i="1"/>
  <c r="AC481" i="1"/>
  <c r="AC469" i="1"/>
  <c r="AA469" i="1"/>
  <c r="Z389" i="1"/>
  <c r="V389" i="1"/>
  <c r="AA389" i="1"/>
  <c r="X360" i="1"/>
  <c r="AA360" i="1"/>
  <c r="AA344" i="1"/>
  <c r="AB344" i="1"/>
  <c r="AC344" i="1"/>
  <c r="AA328" i="1"/>
  <c r="AB328" i="1"/>
  <c r="Y328" i="1"/>
  <c r="O295" i="1"/>
  <c r="Y295" i="1"/>
  <c r="AC295" i="1"/>
  <c r="Z295" i="1"/>
  <c r="AB295" i="1"/>
  <c r="X283" i="1"/>
  <c r="AA283" i="1"/>
  <c r="AB251" i="1"/>
  <c r="AC251" i="1"/>
  <c r="Z235" i="1"/>
  <c r="AA235" i="1"/>
  <c r="X235" i="1"/>
  <c r="Y235" i="1"/>
  <c r="AB219" i="1"/>
  <c r="AA219" i="1"/>
  <c r="Z203" i="1"/>
  <c r="T203" i="1"/>
  <c r="AA203" i="1"/>
  <c r="AC203" i="1"/>
  <c r="X203" i="1"/>
  <c r="T191" i="1"/>
  <c r="Y191" i="1"/>
  <c r="AC191" i="1"/>
  <c r="Z191" i="1"/>
  <c r="AB191" i="1"/>
  <c r="V191" i="1"/>
  <c r="AA191" i="1"/>
  <c r="AA175" i="1"/>
  <c r="R175" i="1"/>
  <c r="AC175" i="1"/>
  <c r="U163" i="1"/>
  <c r="AA163" i="1"/>
  <c r="V163" i="1"/>
  <c r="AC163" i="1"/>
  <c r="AB589" i="1"/>
  <c r="AA332" i="1"/>
  <c r="Y175" i="1"/>
  <c r="V453" i="1"/>
  <c r="U235" i="1"/>
  <c r="Y910" i="1"/>
  <c r="AA910" i="1"/>
  <c r="AA778" i="1"/>
  <c r="AB778" i="1"/>
  <c r="AB760" i="1"/>
  <c r="V760" i="1"/>
  <c r="AA673" i="1"/>
  <c r="AB673" i="1"/>
  <c r="AC657" i="1"/>
  <c r="Z657" i="1"/>
  <c r="Z609" i="1"/>
  <c r="Y609" i="1"/>
  <c r="AA609" i="1"/>
  <c r="Y581" i="1"/>
  <c r="Z581" i="1"/>
  <c r="Y509" i="1"/>
  <c r="AA509" i="1"/>
  <c r="X509" i="1"/>
  <c r="N445" i="1"/>
  <c r="Z445" i="1"/>
  <c r="Y445" i="1"/>
  <c r="Z433" i="1"/>
  <c r="AC433" i="1"/>
  <c r="V421" i="1"/>
  <c r="AB421" i="1"/>
  <c r="AA409" i="1"/>
  <c r="AB409" i="1"/>
  <c r="AC409" i="1"/>
  <c r="U336" i="1"/>
  <c r="V336" i="1"/>
  <c r="X336" i="1"/>
  <c r="Z336" i="1"/>
  <c r="AC336" i="1"/>
  <c r="AB320" i="1"/>
  <c r="AA320" i="1"/>
  <c r="X303" i="1"/>
  <c r="Z303" i="1"/>
  <c r="X287" i="1"/>
  <c r="V287" i="1"/>
  <c r="AC271" i="1"/>
  <c r="U271" i="1"/>
  <c r="Y259" i="1"/>
  <c r="X259" i="1"/>
  <c r="AB259" i="1"/>
  <c r="AC259" i="1"/>
  <c r="Z259" i="1"/>
  <c r="AA259" i="1"/>
  <c r="AC223" i="1"/>
  <c r="S223" i="1"/>
  <c r="AB223" i="1"/>
  <c r="AB207" i="1"/>
  <c r="Y207" i="1"/>
  <c r="AC207" i="1"/>
  <c r="AA207" i="1"/>
  <c r="X179" i="1"/>
  <c r="Z179" i="1"/>
  <c r="AB179" i="1"/>
  <c r="AA179" i="1"/>
  <c r="Z159" i="1"/>
  <c r="AB159" i="1"/>
  <c r="AA159" i="1"/>
  <c r="AC332" i="1"/>
  <c r="AC235" i="1"/>
  <c r="AB741" i="1"/>
  <c r="AB445" i="1"/>
  <c r="AB352" i="1"/>
  <c r="AB155" i="1"/>
  <c r="Z425" i="1"/>
  <c r="Z219" i="1"/>
  <c r="AC910" i="1"/>
  <c r="AC279" i="1"/>
  <c r="AC179" i="1"/>
  <c r="AC118" i="1"/>
  <c r="AB315" i="1"/>
  <c r="AB203" i="1"/>
  <c r="AB118" i="1"/>
  <c r="AA195" i="1"/>
  <c r="Z860" i="1"/>
  <c r="AB860" i="1"/>
  <c r="Y800" i="1"/>
  <c r="AB800" i="1"/>
  <c r="AB764" i="1"/>
  <c r="AC764" i="1"/>
  <c r="AB717" i="1"/>
  <c r="Z717" i="1"/>
  <c r="AA717" i="1"/>
  <c r="X685" i="1"/>
  <c r="AC685" i="1"/>
  <c r="AB647" i="1"/>
  <c r="X647" i="1"/>
  <c r="V633" i="1"/>
  <c r="Z633" i="1"/>
  <c r="AA633" i="1"/>
  <c r="AB633" i="1"/>
  <c r="AA621" i="1"/>
  <c r="AB621" i="1"/>
  <c r="AA577" i="1"/>
  <c r="AB577" i="1"/>
  <c r="X569" i="1"/>
  <c r="AA569" i="1"/>
  <c r="V557" i="1"/>
  <c r="Z557" i="1"/>
  <c r="AA557" i="1"/>
  <c r="AC557" i="1"/>
  <c r="AB557" i="1"/>
  <c r="V537" i="1"/>
  <c r="Z537" i="1"/>
  <c r="AA537" i="1"/>
  <c r="T517" i="1"/>
  <c r="V517" i="1"/>
  <c r="AB517" i="1"/>
  <c r="Y501" i="1"/>
  <c r="AB501" i="1"/>
  <c r="V449" i="1"/>
  <c r="X449" i="1"/>
  <c r="AB385" i="1"/>
  <c r="Z385" i="1"/>
  <c r="AB368" i="1"/>
  <c r="AC368" i="1"/>
  <c r="AA340" i="1"/>
  <c r="AC340" i="1"/>
  <c r="V307" i="1"/>
  <c r="AA307" i="1"/>
  <c r="AB307" i="1"/>
  <c r="U291" i="1"/>
  <c r="AA291" i="1"/>
  <c r="AB291" i="1"/>
  <c r="AC291" i="1"/>
  <c r="Y291" i="1"/>
  <c r="Y275" i="1"/>
  <c r="Z275" i="1"/>
  <c r="AC275" i="1"/>
  <c r="U243" i="1"/>
  <c r="AA243" i="1"/>
  <c r="AB243" i="1"/>
  <c r="Z243" i="1"/>
  <c r="Z227" i="1"/>
  <c r="AC227" i="1"/>
  <c r="V211" i="1"/>
  <c r="S211" i="1"/>
  <c r="AC211" i="1"/>
  <c r="Y187" i="1"/>
  <c r="AA187" i="1"/>
  <c r="AB187" i="1"/>
  <c r="V187" i="1"/>
  <c r="Z613" i="1"/>
  <c r="Z163" i="1"/>
  <c r="Y126" i="1"/>
  <c r="X717" i="1"/>
  <c r="X155" i="1"/>
  <c r="V251" i="1"/>
  <c r="AC425" i="1"/>
  <c r="AC219" i="1"/>
  <c r="AC98" i="1"/>
  <c r="AB685" i="1"/>
  <c r="AB489" i="1"/>
  <c r="AB417" i="1"/>
  <c r="AB275" i="1"/>
  <c r="AB175" i="1"/>
  <c r="AA303" i="1"/>
  <c r="AA167" i="1"/>
  <c r="Z517" i="1"/>
  <c r="Z118" i="1"/>
  <c r="Y86" i="1"/>
  <c r="X545" i="1"/>
  <c r="X94" i="1"/>
  <c r="V143" i="1"/>
  <c r="T90" i="1"/>
  <c r="X28" i="1"/>
  <c r="AB28" i="1"/>
  <c r="Y20" i="1"/>
  <c r="Z20" i="1"/>
  <c r="Y44" i="1"/>
  <c r="AB44" i="1"/>
  <c r="T10" i="1"/>
  <c r="AB10" i="1"/>
  <c r="AC40" i="1"/>
  <c r="AC24" i="1"/>
  <c r="AC10" i="1"/>
  <c r="AB36" i="1"/>
  <c r="AA44" i="1"/>
  <c r="AA20" i="1"/>
  <c r="Z32" i="1"/>
  <c r="Y24" i="1"/>
  <c r="V28" i="1"/>
  <c r="Z54" i="1"/>
  <c r="AA54" i="1"/>
  <c r="N14" i="1"/>
  <c r="AA14" i="1"/>
  <c r="AB32" i="1"/>
  <c r="AA40" i="1"/>
  <c r="AA10" i="1"/>
  <c r="Z28" i="1"/>
  <c r="Y10" i="1"/>
  <c r="R14" i="1"/>
  <c r="AC54" i="1"/>
  <c r="AC36" i="1"/>
  <c r="AC20" i="1"/>
  <c r="AC50" i="1"/>
  <c r="AC32" i="1"/>
  <c r="AC14" i="1"/>
  <c r="AB50" i="1"/>
  <c r="AB24" i="1"/>
  <c r="AA28" i="1"/>
  <c r="Z24" i="1"/>
  <c r="X36" i="1"/>
  <c r="AC964" i="1"/>
  <c r="AB1018" i="1"/>
  <c r="Z976" i="1"/>
  <c r="AC717" i="1"/>
  <c r="AB697" i="1"/>
  <c r="AA1009" i="1"/>
  <c r="Y721" i="1"/>
  <c r="AC543" i="1"/>
  <c r="Y342" i="1"/>
  <c r="AB12" i="1"/>
  <c r="AA334" i="1"/>
  <c r="AA309" i="1"/>
  <c r="AA301" i="1"/>
  <c r="AA221" i="1"/>
  <c r="AC1073" i="1"/>
  <c r="AC871" i="1"/>
  <c r="AB201" i="1"/>
  <c r="AC1060" i="1"/>
  <c r="AC957" i="1"/>
  <c r="AC865" i="1"/>
  <c r="AC519" i="1"/>
  <c r="AB1073" i="1"/>
  <c r="AB941" i="1"/>
  <c r="AA1081" i="1"/>
  <c r="AA816" i="1"/>
  <c r="AA173" i="1"/>
  <c r="Z796" i="1"/>
  <c r="U467" i="1"/>
  <c r="AC731" i="1"/>
  <c r="AC403" i="1"/>
  <c r="AB844" i="1"/>
  <c r="AA1128" i="1"/>
  <c r="AA888" i="1"/>
  <c r="Z1026" i="1"/>
  <c r="Z816" i="1"/>
  <c r="Y960" i="1"/>
  <c r="X989" i="1"/>
  <c r="AC884" i="1"/>
  <c r="AC830" i="1"/>
  <c r="AA865" i="1"/>
  <c r="Z1140" i="1"/>
  <c r="X850" i="1"/>
  <c r="AC1136" i="1"/>
  <c r="AC896" i="1"/>
  <c r="AC850" i="1"/>
  <c r="AB997" i="1"/>
  <c r="AC1124" i="1"/>
  <c r="AC985" i="1"/>
  <c r="AB906" i="1"/>
  <c r="AB820" i="1"/>
  <c r="Z901" i="1"/>
  <c r="AC1022" i="1"/>
  <c r="AC972" i="1"/>
  <c r="AC927" i="1"/>
  <c r="AC820" i="1"/>
  <c r="AC784" i="1"/>
  <c r="AB1136" i="1"/>
  <c r="AB976" i="1"/>
  <c r="AA927" i="1"/>
  <c r="AA844" i="1"/>
  <c r="Z1116" i="1"/>
  <c r="Z869" i="1"/>
  <c r="Z784" i="1"/>
  <c r="X784" i="1"/>
  <c r="AC991" i="1"/>
  <c r="AA991" i="1"/>
  <c r="Y903" i="1"/>
  <c r="X903" i="1"/>
  <c r="Y679" i="1"/>
  <c r="Y1120" i="1"/>
  <c r="X1120" i="1"/>
  <c r="AA1120" i="1"/>
  <c r="Y834" i="1"/>
  <c r="Z834" i="1"/>
  <c r="AA834" i="1"/>
  <c r="X808" i="1"/>
  <c r="Y808" i="1"/>
  <c r="Z808" i="1"/>
  <c r="Z788" i="1"/>
  <c r="Y788" i="1"/>
  <c r="Z745" i="1"/>
  <c r="Y745" i="1"/>
  <c r="X613" i="1"/>
  <c r="Y613" i="1"/>
  <c r="Y553" i="1"/>
  <c r="AA553" i="1"/>
  <c r="Z521" i="1"/>
  <c r="AA521" i="1"/>
  <c r="AA489" i="1"/>
  <c r="V489" i="1"/>
  <c r="AC477" i="1"/>
  <c r="S477" i="1"/>
  <c r="X437" i="1"/>
  <c r="Y437" i="1"/>
  <c r="V405" i="1"/>
  <c r="Y405" i="1"/>
  <c r="AA405" i="1"/>
  <c r="X379" i="1"/>
  <c r="Z379" i="1"/>
  <c r="V368" i="1"/>
  <c r="AA368" i="1"/>
  <c r="X348" i="1"/>
  <c r="Y348" i="1"/>
  <c r="U348" i="1"/>
  <c r="Z348" i="1"/>
  <c r="P340" i="1"/>
  <c r="Z340" i="1"/>
  <c r="Y332" i="1"/>
  <c r="X332" i="1"/>
  <c r="Z980" i="1"/>
  <c r="X980" i="1"/>
  <c r="Z878" i="1"/>
  <c r="Y878" i="1"/>
  <c r="V792" i="1"/>
  <c r="X792" i="1"/>
  <c r="AC770" i="1"/>
  <c r="X770" i="1"/>
  <c r="X737" i="1"/>
  <c r="Z737" i="1"/>
  <c r="AA737" i="1"/>
  <c r="T705" i="1"/>
  <c r="AA705" i="1"/>
  <c r="Z693" i="1"/>
  <c r="X693" i="1"/>
  <c r="AB657" i="1"/>
  <c r="Y657" i="1"/>
  <c r="X653" i="1"/>
  <c r="Y653" i="1"/>
  <c r="Z653" i="1"/>
  <c r="R621" i="1"/>
  <c r="Z621" i="1"/>
  <c r="Y597" i="1"/>
  <c r="Z597" i="1"/>
  <c r="V569" i="1"/>
  <c r="Y569" i="1"/>
  <c r="Z569" i="1"/>
  <c r="U513" i="1"/>
  <c r="Y513" i="1"/>
  <c r="V505" i="1"/>
  <c r="X505" i="1"/>
  <c r="AA505" i="1"/>
  <c r="X481" i="1"/>
  <c r="AA481" i="1"/>
  <c r="S465" i="1"/>
  <c r="Y465" i="1"/>
  <c r="Z465" i="1"/>
  <c r="Z429" i="1"/>
  <c r="X429" i="1"/>
  <c r="AA429" i="1"/>
  <c r="AC1128" i="1"/>
  <c r="AC989" i="1"/>
  <c r="AC901" i="1"/>
  <c r="AC878" i="1"/>
  <c r="AC854" i="1"/>
  <c r="AC796" i="1"/>
  <c r="AC774" i="1"/>
  <c r="AC721" i="1"/>
  <c r="AC705" i="1"/>
  <c r="AC681" i="1"/>
  <c r="AC625" i="1"/>
  <c r="AC617" i="1"/>
  <c r="AC601" i="1"/>
  <c r="AC585" i="1"/>
  <c r="AC521" i="1"/>
  <c r="AC509" i="1"/>
  <c r="AC489" i="1"/>
  <c r="AC457" i="1"/>
  <c r="AC441" i="1"/>
  <c r="AC405" i="1"/>
  <c r="AB1128" i="1"/>
  <c r="AB1005" i="1"/>
  <c r="AB980" i="1"/>
  <c r="AB873" i="1"/>
  <c r="AB830" i="1"/>
  <c r="AB804" i="1"/>
  <c r="AB770" i="1"/>
  <c r="AB737" i="1"/>
  <c r="AB705" i="1"/>
  <c r="AB681" i="1"/>
  <c r="AB667" i="1"/>
  <c r="AB609" i="1"/>
  <c r="AB585" i="1"/>
  <c r="AB565" i="1"/>
  <c r="AB477" i="1"/>
  <c r="AB453" i="1"/>
  <c r="AB419" i="1"/>
  <c r="AB397" i="1"/>
  <c r="AB379" i="1"/>
  <c r="AB326" i="1"/>
  <c r="AB277" i="1"/>
  <c r="AA1026" i="1"/>
  <c r="AA989" i="1"/>
  <c r="AA922" i="1"/>
  <c r="AA878" i="1"/>
  <c r="AA820" i="1"/>
  <c r="AA745" i="1"/>
  <c r="AA701" i="1"/>
  <c r="AA657" i="1"/>
  <c r="AA625" i="1"/>
  <c r="AA597" i="1"/>
  <c r="AA533" i="1"/>
  <c r="AA497" i="1"/>
  <c r="AA437" i="1"/>
  <c r="AA393" i="1"/>
  <c r="AA358" i="1"/>
  <c r="Z892" i="1"/>
  <c r="Z792" i="1"/>
  <c r="Z750" i="1"/>
  <c r="Z705" i="1"/>
  <c r="Z663" i="1"/>
  <c r="Z559" i="1"/>
  <c r="Z525" i="1"/>
  <c r="Z489" i="1"/>
  <c r="Z457" i="1"/>
  <c r="Z413" i="1"/>
  <c r="Z326" i="1"/>
  <c r="Y865" i="1"/>
  <c r="Y774" i="1"/>
  <c r="Y717" i="1"/>
  <c r="Y693" i="1"/>
  <c r="Y529" i="1"/>
  <c r="Y417" i="1"/>
  <c r="Y368" i="1"/>
  <c r="Y213" i="1"/>
  <c r="X1009" i="1"/>
  <c r="X804" i="1"/>
  <c r="X721" i="1"/>
  <c r="X657" i="1"/>
  <c r="X589" i="1"/>
  <c r="X521" i="1"/>
  <c r="X401" i="1"/>
  <c r="V625" i="1"/>
  <c r="V465" i="1"/>
  <c r="V340" i="1"/>
  <c r="S533" i="1"/>
  <c r="R597" i="1"/>
  <c r="U649" i="1"/>
  <c r="AA649" i="1"/>
  <c r="T599" i="1"/>
  <c r="AA599" i="1"/>
  <c r="Y587" i="1"/>
  <c r="X587" i="1"/>
  <c r="AA261" i="1"/>
  <c r="Z261" i="1"/>
  <c r="AC197" i="1"/>
  <c r="AA197" i="1"/>
  <c r="AA128" i="1"/>
  <c r="Z128" i="1"/>
  <c r="AB80" i="1"/>
  <c r="Y80" i="1"/>
  <c r="AC64" i="1"/>
  <c r="AA64" i="1"/>
  <c r="AC1120" i="1"/>
  <c r="AC997" i="1"/>
  <c r="AC980" i="1"/>
  <c r="AC922" i="1"/>
  <c r="AC888" i="1"/>
  <c r="AC869" i="1"/>
  <c r="AC808" i="1"/>
  <c r="AC750" i="1"/>
  <c r="AC729" i="1"/>
  <c r="AC709" i="1"/>
  <c r="AC663" i="1"/>
  <c r="AC621" i="1"/>
  <c r="AC581" i="1"/>
  <c r="AC537" i="1"/>
  <c r="AC497" i="1"/>
  <c r="AC473" i="1"/>
  <c r="AC453" i="1"/>
  <c r="AC417" i="1"/>
  <c r="AC397" i="1"/>
  <c r="AB1116" i="1"/>
  <c r="AB1022" i="1"/>
  <c r="AB993" i="1"/>
  <c r="AB964" i="1"/>
  <c r="AB884" i="1"/>
  <c r="AB816" i="1"/>
  <c r="AB788" i="1"/>
  <c r="AB745" i="1"/>
  <c r="AB721" i="1"/>
  <c r="AB569" i="1"/>
  <c r="AB549" i="1"/>
  <c r="AB533" i="1"/>
  <c r="AB509" i="1"/>
  <c r="AB463" i="1"/>
  <c r="AB413" i="1"/>
  <c r="AB364" i="1"/>
  <c r="AA1005" i="1"/>
  <c r="AA972" i="1"/>
  <c r="AA764" i="1"/>
  <c r="AA721" i="1"/>
  <c r="AA685" i="1"/>
  <c r="AA637" i="1"/>
  <c r="AA613" i="1"/>
  <c r="AA581" i="1"/>
  <c r="AA541" i="1"/>
  <c r="AA485" i="1"/>
  <c r="AA449" i="1"/>
  <c r="AA413" i="1"/>
  <c r="AA379" i="1"/>
  <c r="Z906" i="1"/>
  <c r="Z721" i="1"/>
  <c r="Z577" i="1"/>
  <c r="Z541" i="1"/>
  <c r="Z505" i="1"/>
  <c r="Z477" i="1"/>
  <c r="Z356" i="1"/>
  <c r="Z197" i="1"/>
  <c r="Y816" i="1"/>
  <c r="Y737" i="1"/>
  <c r="Y681" i="1"/>
  <c r="Y633" i="1"/>
  <c r="Y585" i="1"/>
  <c r="Y401" i="1"/>
  <c r="Y340" i="1"/>
  <c r="X764" i="1"/>
  <c r="X705" i="1"/>
  <c r="X621" i="1"/>
  <c r="X489" i="1"/>
  <c r="X421" i="1"/>
  <c r="T553" i="1"/>
  <c r="Y320" i="1"/>
  <c r="Z320" i="1"/>
  <c r="AB311" i="1"/>
  <c r="X311" i="1"/>
  <c r="AA287" i="1"/>
  <c r="Y287" i="1"/>
  <c r="Z287" i="1"/>
  <c r="T227" i="1"/>
  <c r="V227" i="1"/>
  <c r="X215" i="1"/>
  <c r="Y215" i="1"/>
  <c r="S74" i="1"/>
  <c r="U74" i="1"/>
  <c r="V74" i="1"/>
  <c r="R50" i="1"/>
  <c r="T50" i="1"/>
  <c r="X50" i="1"/>
  <c r="R28" i="1"/>
  <c r="Y28" i="1"/>
  <c r="V10" i="1"/>
  <c r="Z10" i="1"/>
  <c r="Z307" i="1"/>
  <c r="Y311" i="1"/>
  <c r="AC899" i="1"/>
  <c r="AB1011" i="1"/>
  <c r="AA1140" i="1"/>
  <c r="AB1140" i="1"/>
  <c r="AA1132" i="1"/>
  <c r="U1132" i="1"/>
  <c r="Z1132" i="1"/>
  <c r="AC1009" i="1"/>
  <c r="Z1009" i="1"/>
  <c r="T1001" i="1"/>
  <c r="X1001" i="1"/>
  <c r="AB1001" i="1"/>
  <c r="U993" i="1"/>
  <c r="X993" i="1"/>
  <c r="Y993" i="1"/>
  <c r="U960" i="1"/>
  <c r="S960" i="1"/>
  <c r="AB960" i="1"/>
  <c r="Q901" i="1"/>
  <c r="U901" i="1"/>
  <c r="Y888" i="1"/>
  <c r="Z888" i="1"/>
  <c r="AB888" i="1"/>
  <c r="Y873" i="1"/>
  <c r="AA873" i="1"/>
  <c r="U860" i="1"/>
  <c r="X860" i="1"/>
  <c r="U850" i="1"/>
  <c r="Y850" i="1"/>
  <c r="AB850" i="1"/>
  <c r="Y830" i="1"/>
  <c r="AA830" i="1"/>
  <c r="Q804" i="1"/>
  <c r="Y804" i="1"/>
  <c r="Z804" i="1"/>
  <c r="Y784" i="1"/>
  <c r="AB784" i="1"/>
  <c r="Y754" i="1"/>
  <c r="AC754" i="1"/>
  <c r="V741" i="1"/>
  <c r="X741" i="1"/>
  <c r="Y741" i="1"/>
  <c r="Z741" i="1"/>
  <c r="AA741" i="1"/>
  <c r="U733" i="1"/>
  <c r="Y733" i="1"/>
  <c r="AB733" i="1"/>
  <c r="X725" i="1"/>
  <c r="Y725" i="1"/>
  <c r="T685" i="1"/>
  <c r="Z685" i="1"/>
  <c r="Y673" i="1"/>
  <c r="AC673" i="1"/>
  <c r="V641" i="1"/>
  <c r="S641" i="1"/>
  <c r="X641" i="1"/>
  <c r="Y641" i="1"/>
  <c r="AB641" i="1"/>
  <c r="T613" i="1"/>
  <c r="AB613" i="1"/>
  <c r="V601" i="1"/>
  <c r="Z601" i="1"/>
  <c r="AA601" i="1"/>
  <c r="V593" i="1"/>
  <c r="X593" i="1"/>
  <c r="Y593" i="1"/>
  <c r="Y589" i="1"/>
  <c r="Z589" i="1"/>
  <c r="AA589" i="1"/>
  <c r="X577" i="1"/>
  <c r="AC577" i="1"/>
  <c r="X565" i="1"/>
  <c r="AC565" i="1"/>
  <c r="X557" i="1"/>
  <c r="Y557" i="1"/>
  <c r="R545" i="1"/>
  <c r="V545" i="1"/>
  <c r="U545" i="1"/>
  <c r="Z545" i="1"/>
  <c r="AA545" i="1"/>
  <c r="T533" i="1"/>
  <c r="X533" i="1"/>
  <c r="U521" i="1"/>
  <c r="V521" i="1"/>
  <c r="Y521" i="1"/>
  <c r="V501" i="1"/>
  <c r="X501" i="1"/>
  <c r="Z501" i="1"/>
  <c r="AA501" i="1"/>
  <c r="T453" i="1"/>
  <c r="U453" i="1"/>
  <c r="Y453" i="1"/>
  <c r="X453" i="1"/>
  <c r="Z453" i="1"/>
  <c r="T441" i="1"/>
  <c r="V441" i="1"/>
  <c r="X441" i="1"/>
  <c r="Y441" i="1"/>
  <c r="U441" i="1"/>
  <c r="AB441" i="1"/>
  <c r="V433" i="1"/>
  <c r="X433" i="1"/>
  <c r="AA433" i="1"/>
  <c r="AB433" i="1"/>
  <c r="Q421" i="1"/>
  <c r="T421" i="1"/>
  <c r="S421" i="1"/>
  <c r="Y421" i="1"/>
  <c r="Z421" i="1"/>
  <c r="V409" i="1"/>
  <c r="X409" i="1"/>
  <c r="Y409" i="1"/>
  <c r="P397" i="1"/>
  <c r="Y397" i="1"/>
  <c r="Q385" i="1"/>
  <c r="T385" i="1"/>
  <c r="V385" i="1"/>
  <c r="AA385" i="1"/>
  <c r="Y360" i="1"/>
  <c r="Z360" i="1"/>
  <c r="AC360" i="1"/>
  <c r="R348" i="1"/>
  <c r="V348" i="1"/>
  <c r="AC348" i="1"/>
  <c r="R336" i="1"/>
  <c r="AA336" i="1"/>
  <c r="V324" i="1"/>
  <c r="X324" i="1"/>
  <c r="U324" i="1"/>
  <c r="Y324" i="1"/>
  <c r="AA324" i="1"/>
  <c r="T315" i="1"/>
  <c r="U315" i="1"/>
  <c r="Y315" i="1"/>
  <c r="V315" i="1"/>
  <c r="Z315" i="1"/>
  <c r="S307" i="1"/>
  <c r="U307" i="1"/>
  <c r="X307" i="1"/>
  <c r="AC307" i="1"/>
  <c r="R303" i="1"/>
  <c r="V303" i="1"/>
  <c r="Y303" i="1"/>
  <c r="Y299" i="1"/>
  <c r="X299" i="1"/>
  <c r="Z299" i="1"/>
  <c r="AB299" i="1"/>
  <c r="X275" i="1"/>
  <c r="V275" i="1"/>
  <c r="N263" i="1"/>
  <c r="Y263" i="1"/>
  <c r="U251" i="1"/>
  <c r="X251" i="1"/>
  <c r="X223" i="1"/>
  <c r="U223" i="1"/>
  <c r="Y223" i="1"/>
  <c r="T223" i="1"/>
  <c r="Z223" i="1"/>
  <c r="AA223" i="1"/>
  <c r="Q219" i="1"/>
  <c r="V219" i="1"/>
  <c r="X219" i="1"/>
  <c r="Y219" i="1"/>
  <c r="R215" i="1"/>
  <c r="T215" i="1"/>
  <c r="AC215" i="1"/>
  <c r="U211" i="1"/>
  <c r="X211" i="1"/>
  <c r="Y211" i="1"/>
  <c r="AA211" i="1"/>
  <c r="AB211" i="1"/>
  <c r="U207" i="1"/>
  <c r="Q207" i="1"/>
  <c r="X207" i="1"/>
  <c r="V207" i="1"/>
  <c r="Z207" i="1"/>
  <c r="N203" i="1"/>
  <c r="V203" i="1"/>
  <c r="Y203" i="1"/>
  <c r="P199" i="1"/>
  <c r="S199" i="1"/>
  <c r="AB199" i="1"/>
  <c r="AC199" i="1"/>
  <c r="V195" i="1"/>
  <c r="T195" i="1"/>
  <c r="Y195" i="1"/>
  <c r="X195" i="1"/>
  <c r="Z195" i="1"/>
  <c r="U191" i="1"/>
  <c r="X191" i="1"/>
  <c r="T187" i="1"/>
  <c r="X187" i="1"/>
  <c r="Z187" i="1"/>
  <c r="AC187" i="1"/>
  <c r="S183" i="1"/>
  <c r="T183" i="1"/>
  <c r="R183" i="1"/>
  <c r="Y183" i="1"/>
  <c r="AA183" i="1"/>
  <c r="AB183" i="1"/>
  <c r="P179" i="1"/>
  <c r="V179" i="1"/>
  <c r="Y179" i="1"/>
  <c r="S175" i="1"/>
  <c r="V175" i="1"/>
  <c r="X175" i="1"/>
  <c r="Z175" i="1"/>
  <c r="Z171" i="1"/>
  <c r="U171" i="1"/>
  <c r="AA171" i="1"/>
  <c r="R167" i="1"/>
  <c r="X167" i="1"/>
  <c r="S163" i="1"/>
  <c r="Y163" i="1"/>
  <c r="X163" i="1"/>
  <c r="AB163" i="1"/>
  <c r="R159" i="1"/>
  <c r="O159" i="1"/>
  <c r="U159" i="1"/>
  <c r="V159" i="1"/>
  <c r="X159" i="1"/>
  <c r="P159" i="1"/>
  <c r="Y159" i="1"/>
  <c r="AC159" i="1"/>
  <c r="Q155" i="1"/>
  <c r="S155" i="1"/>
  <c r="U155" i="1"/>
  <c r="V155" i="1"/>
  <c r="Z155" i="1"/>
  <c r="AA155" i="1"/>
  <c r="S151" i="1"/>
  <c r="Z151" i="1"/>
  <c r="R147" i="1"/>
  <c r="X147" i="1"/>
  <c r="T147" i="1"/>
  <c r="Y147" i="1"/>
  <c r="AB147" i="1"/>
  <c r="S143" i="1"/>
  <c r="X143" i="1"/>
  <c r="R143" i="1"/>
  <c r="AC143" i="1"/>
  <c r="V134" i="1"/>
  <c r="Z134" i="1"/>
  <c r="AA134" i="1"/>
  <c r="Y130" i="1"/>
  <c r="X130" i="1"/>
  <c r="AB130" i="1"/>
  <c r="R126" i="1"/>
  <c r="V126" i="1"/>
  <c r="S122" i="1"/>
  <c r="U122" i="1"/>
  <c r="X122" i="1"/>
  <c r="V122" i="1"/>
  <c r="Z122" i="1"/>
  <c r="Y122" i="1"/>
  <c r="AC122" i="1"/>
  <c r="X118" i="1"/>
  <c r="U118" i="1"/>
  <c r="AA118" i="1"/>
  <c r="V110" i="1"/>
  <c r="Z110" i="1"/>
  <c r="AC110" i="1"/>
  <c r="X106" i="1"/>
  <c r="Z106" i="1"/>
  <c r="R102" i="1"/>
  <c r="T102" i="1"/>
  <c r="U102" i="1"/>
  <c r="X102" i="1"/>
  <c r="Y102" i="1"/>
  <c r="AA102" i="1"/>
  <c r="AB102" i="1"/>
  <c r="X98" i="1"/>
  <c r="Y98" i="1"/>
  <c r="S94" i="1"/>
  <c r="T94" i="1"/>
  <c r="V94" i="1"/>
  <c r="Z94" i="1"/>
  <c r="P90" i="1"/>
  <c r="V90" i="1"/>
  <c r="X90" i="1"/>
  <c r="Z90" i="1"/>
  <c r="U86" i="1"/>
  <c r="V86" i="1"/>
  <c r="AB86" i="1"/>
  <c r="S82" i="1"/>
  <c r="Y82" i="1"/>
  <c r="AC82" i="1"/>
  <c r="U78" i="1"/>
  <c r="X78" i="1"/>
  <c r="Z78" i="1"/>
  <c r="AC699" i="1"/>
  <c r="Y699" i="1"/>
  <c r="AC1126" i="1"/>
  <c r="AA966" i="1"/>
  <c r="AA810" i="1"/>
  <c r="AA735" i="1"/>
  <c r="Y1007" i="1"/>
  <c r="Q1136" i="1"/>
  <c r="X1136" i="1"/>
  <c r="Q1124" i="1"/>
  <c r="AB1124" i="1"/>
  <c r="AA1031" i="1"/>
  <c r="AB1031" i="1"/>
  <c r="T1026" i="1"/>
  <c r="X1026" i="1"/>
  <c r="X1018" i="1"/>
  <c r="V1018" i="1"/>
  <c r="Y1018" i="1"/>
  <c r="AA1013" i="1"/>
  <c r="AB1013" i="1"/>
  <c r="Q985" i="1"/>
  <c r="Y985" i="1"/>
  <c r="Z985" i="1"/>
  <c r="AA985" i="1"/>
  <c r="X968" i="1"/>
  <c r="Z968" i="1"/>
  <c r="AA968" i="1"/>
  <c r="AB922" i="1"/>
  <c r="X922" i="1"/>
  <c r="Y922" i="1"/>
  <c r="U910" i="1"/>
  <c r="Z910" i="1"/>
  <c r="X896" i="1"/>
  <c r="Y896" i="1"/>
  <c r="T892" i="1"/>
  <c r="AA892" i="1"/>
  <c r="X869" i="1"/>
  <c r="AB869" i="1"/>
  <c r="Y854" i="1"/>
  <c r="AA854" i="1"/>
  <c r="Q844" i="1"/>
  <c r="U844" i="1"/>
  <c r="Z844" i="1"/>
  <c r="X834" i="1"/>
  <c r="AC834" i="1"/>
  <c r="X824" i="1"/>
  <c r="Y824" i="1"/>
  <c r="AB824" i="1"/>
  <c r="V812" i="1"/>
  <c r="X812" i="1"/>
  <c r="Y812" i="1"/>
  <c r="AA812" i="1"/>
  <c r="R808" i="1"/>
  <c r="V808" i="1"/>
  <c r="T800" i="1"/>
  <c r="X800" i="1"/>
  <c r="AA800" i="1"/>
  <c r="AC800" i="1"/>
  <c r="V796" i="1"/>
  <c r="X796" i="1"/>
  <c r="Y796" i="1"/>
  <c r="AB796" i="1"/>
  <c r="L778" i="1"/>
  <c r="X778" i="1"/>
  <c r="Y778" i="1"/>
  <c r="V774" i="1"/>
  <c r="X774" i="1"/>
  <c r="AA774" i="1"/>
  <c r="X760" i="1"/>
  <c r="Y760" i="1"/>
  <c r="AA760" i="1"/>
  <c r="X750" i="1"/>
  <c r="AB750" i="1"/>
  <c r="V737" i="1"/>
  <c r="AC737" i="1"/>
  <c r="X729" i="1"/>
  <c r="Z729" i="1"/>
  <c r="AA729" i="1"/>
  <c r="X713" i="1"/>
  <c r="Y713" i="1"/>
  <c r="Z713" i="1"/>
  <c r="AA713" i="1"/>
  <c r="AC713" i="1"/>
  <c r="Y709" i="1"/>
  <c r="X709" i="1"/>
  <c r="Z701" i="1"/>
  <c r="AB701" i="1"/>
  <c r="AC701" i="1"/>
  <c r="V697" i="1"/>
  <c r="X697" i="1"/>
  <c r="Y697" i="1"/>
  <c r="AA697" i="1"/>
  <c r="T689" i="1"/>
  <c r="V689" i="1"/>
  <c r="Y689" i="1"/>
  <c r="X689" i="1"/>
  <c r="AB689" i="1"/>
  <c r="AC689" i="1"/>
  <c r="V681" i="1"/>
  <c r="X681" i="1"/>
  <c r="AA681" i="1"/>
  <c r="Q677" i="1"/>
  <c r="N677" i="1"/>
  <c r="X667" i="1"/>
  <c r="Z667" i="1"/>
  <c r="X663" i="1"/>
  <c r="Y663" i="1"/>
  <c r="AA663" i="1"/>
  <c r="V653" i="1"/>
  <c r="AC653" i="1"/>
  <c r="T647" i="1"/>
  <c r="Y647" i="1"/>
  <c r="Z647" i="1"/>
  <c r="AA647" i="1"/>
  <c r="S637" i="1"/>
  <c r="X637" i="1"/>
  <c r="AC637" i="1"/>
  <c r="Y629" i="1"/>
  <c r="Z629" i="1"/>
  <c r="AA629" i="1"/>
  <c r="AB629" i="1"/>
  <c r="AC629" i="1"/>
  <c r="X625" i="1"/>
  <c r="Y625" i="1"/>
  <c r="T617" i="1"/>
  <c r="Y617" i="1"/>
  <c r="X617" i="1"/>
  <c r="Z617" i="1"/>
  <c r="AA617" i="1"/>
  <c r="U609" i="1"/>
  <c r="X609" i="1"/>
  <c r="V609" i="1"/>
  <c r="AC609" i="1"/>
  <c r="Q605" i="1"/>
  <c r="Y605" i="1"/>
  <c r="S597" i="1"/>
  <c r="X597" i="1"/>
  <c r="AB597" i="1"/>
  <c r="AC597" i="1"/>
  <c r="X581" i="1"/>
  <c r="S581" i="1"/>
  <c r="AB581" i="1"/>
  <c r="R573" i="1"/>
  <c r="Y573" i="1"/>
  <c r="Z573" i="1"/>
  <c r="AA573" i="1"/>
  <c r="U569" i="1"/>
  <c r="Q569" i="1"/>
  <c r="V561" i="1"/>
  <c r="Y561" i="1"/>
  <c r="AA561" i="1"/>
  <c r="U553" i="1"/>
  <c r="V553" i="1"/>
  <c r="AB553" i="1"/>
  <c r="AC553" i="1"/>
  <c r="X549" i="1"/>
  <c r="Y549" i="1"/>
  <c r="V549" i="1"/>
  <c r="P541" i="1"/>
  <c r="T541" i="1"/>
  <c r="Y541" i="1"/>
  <c r="AB541" i="1"/>
  <c r="AC541" i="1"/>
  <c r="Y537" i="1"/>
  <c r="X537" i="1"/>
  <c r="V529" i="1"/>
  <c r="Z529" i="1"/>
  <c r="AA529" i="1"/>
  <c r="AB525" i="1"/>
  <c r="AC525" i="1"/>
  <c r="X517" i="1"/>
  <c r="Y517" i="1"/>
  <c r="AC517" i="1"/>
  <c r="S513" i="1"/>
  <c r="V513" i="1"/>
  <c r="X513" i="1"/>
  <c r="Z513" i="1"/>
  <c r="AB513" i="1"/>
  <c r="T505" i="1"/>
  <c r="U505" i="1"/>
  <c r="Y505" i="1"/>
  <c r="AC505" i="1"/>
  <c r="S497" i="1"/>
  <c r="V497" i="1"/>
  <c r="AB497" i="1"/>
  <c r="Q493" i="1"/>
  <c r="P493" i="1"/>
  <c r="X493" i="1"/>
  <c r="Y493" i="1"/>
  <c r="AC493" i="1"/>
  <c r="X485" i="1"/>
  <c r="Z485" i="1"/>
  <c r="AB485" i="1"/>
  <c r="L481" i="1"/>
  <c r="V481" i="1"/>
  <c r="Y481" i="1"/>
  <c r="V473" i="1"/>
  <c r="X473" i="1"/>
  <c r="AA473" i="1"/>
  <c r="V469" i="1"/>
  <c r="X469" i="1"/>
  <c r="Y469" i="1"/>
  <c r="Z469" i="1"/>
  <c r="AB469" i="1"/>
  <c r="Q461" i="1"/>
  <c r="P461" i="1"/>
  <c r="Y461" i="1"/>
  <c r="AA461" i="1"/>
  <c r="AC461" i="1"/>
  <c r="V457" i="1"/>
  <c r="X457" i="1"/>
  <c r="AB457" i="1"/>
  <c r="Q449" i="1"/>
  <c r="AC449" i="1"/>
  <c r="T445" i="1"/>
  <c r="AA445" i="1"/>
  <c r="V437" i="1"/>
  <c r="Z437" i="1"/>
  <c r="AC437" i="1"/>
  <c r="X425" i="1"/>
  <c r="Y425" i="1"/>
  <c r="U417" i="1"/>
  <c r="V417" i="1"/>
  <c r="AA417" i="1"/>
  <c r="X413" i="1"/>
  <c r="AC413" i="1"/>
  <c r="Q405" i="1"/>
  <c r="AB405" i="1"/>
  <c r="V401" i="1"/>
  <c r="AA401" i="1"/>
  <c r="AC401" i="1"/>
  <c r="R393" i="1"/>
  <c r="V393" i="1"/>
  <c r="X393" i="1"/>
  <c r="Z393" i="1"/>
  <c r="U389" i="1"/>
  <c r="X389" i="1"/>
  <c r="Y389" i="1"/>
  <c r="AB389" i="1"/>
  <c r="AC389" i="1"/>
  <c r="Y379" i="1"/>
  <c r="O379" i="1"/>
  <c r="R374" i="1"/>
  <c r="X374" i="1"/>
  <c r="M374" i="1"/>
  <c r="Z374" i="1"/>
  <c r="AB374" i="1"/>
  <c r="AC374" i="1"/>
  <c r="N364" i="1"/>
  <c r="U364" i="1"/>
  <c r="X364" i="1"/>
  <c r="Y364" i="1"/>
  <c r="AA364" i="1"/>
  <c r="X356" i="1"/>
  <c r="V356" i="1"/>
  <c r="AB356" i="1"/>
  <c r="U352" i="1"/>
  <c r="V352" i="1"/>
  <c r="AA352" i="1"/>
  <c r="Y344" i="1"/>
  <c r="X344" i="1"/>
  <c r="Z344" i="1"/>
  <c r="X340" i="1"/>
  <c r="AB340" i="1"/>
  <c r="Z328" i="1"/>
  <c r="AC328" i="1"/>
  <c r="V320" i="1"/>
  <c r="X320" i="1"/>
  <c r="AC320" i="1"/>
  <c r="V291" i="1"/>
  <c r="X291" i="1"/>
  <c r="U283" i="1"/>
  <c r="V283" i="1"/>
  <c r="Y283" i="1"/>
  <c r="Z283" i="1"/>
  <c r="AB283" i="1"/>
  <c r="AC283" i="1"/>
  <c r="R279" i="1"/>
  <c r="X279" i="1"/>
  <c r="Y279" i="1"/>
  <c r="R271" i="1"/>
  <c r="X271" i="1"/>
  <c r="Y271" i="1"/>
  <c r="AA271" i="1"/>
  <c r="AB271" i="1"/>
  <c r="V267" i="1"/>
  <c r="Z267" i="1"/>
  <c r="AC267" i="1"/>
  <c r="V259" i="1"/>
  <c r="U259" i="1"/>
  <c r="P255" i="1"/>
  <c r="X255" i="1"/>
  <c r="Y255" i="1"/>
  <c r="U255" i="1"/>
  <c r="Z255" i="1"/>
  <c r="AA255" i="1"/>
  <c r="AB255" i="1"/>
  <c r="AC255" i="1"/>
  <c r="V243" i="1"/>
  <c r="Y243" i="1"/>
  <c r="AC243" i="1"/>
  <c r="V239" i="1"/>
  <c r="X239" i="1"/>
  <c r="Y239" i="1"/>
  <c r="Z239" i="1"/>
  <c r="AA239" i="1"/>
  <c r="AB239" i="1"/>
  <c r="Q235" i="1"/>
  <c r="S235" i="1"/>
  <c r="T235" i="1"/>
  <c r="V235" i="1"/>
  <c r="R231" i="1"/>
  <c r="X231" i="1"/>
  <c r="AC231" i="1"/>
  <c r="AC1132" i="1"/>
  <c r="AC1052" i="1"/>
  <c r="AC1031" i="1"/>
  <c r="AC976" i="1"/>
  <c r="AC960" i="1"/>
  <c r="AC906" i="1"/>
  <c r="AC892" i="1"/>
  <c r="AC873" i="1"/>
  <c r="AC860" i="1"/>
  <c r="AC812" i="1"/>
  <c r="AC792" i="1"/>
  <c r="AC778" i="1"/>
  <c r="AC760" i="1"/>
  <c r="AC733" i="1"/>
  <c r="AC725" i="1"/>
  <c r="AC693" i="1"/>
  <c r="AC667" i="1"/>
  <c r="AC647" i="1"/>
  <c r="AC633" i="1"/>
  <c r="AC605" i="1"/>
  <c r="AC593" i="1"/>
  <c r="AC569" i="1"/>
  <c r="AC549" i="1"/>
  <c r="AC533" i="1"/>
  <c r="AC501" i="1"/>
  <c r="AC485" i="1"/>
  <c r="AC465" i="1"/>
  <c r="AC445" i="1"/>
  <c r="AC421" i="1"/>
  <c r="AC385" i="1"/>
  <c r="AC364" i="1"/>
  <c r="AC352" i="1"/>
  <c r="AC324" i="1"/>
  <c r="AC311" i="1"/>
  <c r="AC299" i="1"/>
  <c r="AC287" i="1"/>
  <c r="AC263" i="1"/>
  <c r="AC247" i="1"/>
  <c r="AB1132" i="1"/>
  <c r="AB1114" i="1"/>
  <c r="AB1026" i="1"/>
  <c r="AB1009" i="1"/>
  <c r="AB989" i="1"/>
  <c r="AB968" i="1"/>
  <c r="AB896" i="1"/>
  <c r="AB865" i="1"/>
  <c r="AB834" i="1"/>
  <c r="AB812" i="1"/>
  <c r="AB792" i="1"/>
  <c r="AB774" i="1"/>
  <c r="AB754" i="1"/>
  <c r="AB729" i="1"/>
  <c r="AB709" i="1"/>
  <c r="AB693" i="1"/>
  <c r="AB653" i="1"/>
  <c r="AB637" i="1"/>
  <c r="AB617" i="1"/>
  <c r="AB593" i="1"/>
  <c r="AB573" i="1"/>
  <c r="AB561" i="1"/>
  <c r="AB521" i="1"/>
  <c r="AB505" i="1"/>
  <c r="AB465" i="1"/>
  <c r="AB449" i="1"/>
  <c r="AB401" i="1"/>
  <c r="AB360" i="1"/>
  <c r="AB336" i="1"/>
  <c r="AB324" i="1"/>
  <c r="AB303" i="1"/>
  <c r="AB287" i="1"/>
  <c r="AB267" i="1"/>
  <c r="AB247" i="1"/>
  <c r="AB227" i="1"/>
  <c r="AB215" i="1"/>
  <c r="AA1136" i="1"/>
  <c r="AA1064" i="1"/>
  <c r="AA1018" i="1"/>
  <c r="AA993" i="1"/>
  <c r="AA976" i="1"/>
  <c r="AA960" i="1"/>
  <c r="AA906" i="1"/>
  <c r="AA884" i="1"/>
  <c r="AA860" i="1"/>
  <c r="AA824" i="1"/>
  <c r="AA808" i="1"/>
  <c r="AA788" i="1"/>
  <c r="AA770" i="1"/>
  <c r="AA750" i="1"/>
  <c r="AA733" i="1"/>
  <c r="AA709" i="1"/>
  <c r="AA689" i="1"/>
  <c r="AA667" i="1"/>
  <c r="AA641" i="1"/>
  <c r="AA605" i="1"/>
  <c r="AA585" i="1"/>
  <c r="AA565" i="1"/>
  <c r="AA549" i="1"/>
  <c r="AA525" i="1"/>
  <c r="AA513" i="1"/>
  <c r="AA493" i="1"/>
  <c r="AA477" i="1"/>
  <c r="AA457" i="1"/>
  <c r="AA441" i="1"/>
  <c r="AA421" i="1"/>
  <c r="AA397" i="1"/>
  <c r="AA374" i="1"/>
  <c r="AA356" i="1"/>
  <c r="AA315" i="1"/>
  <c r="AA295" i="1"/>
  <c r="AA275" i="1"/>
  <c r="AA251" i="1"/>
  <c r="AA231" i="1"/>
  <c r="AA215" i="1"/>
  <c r="Z1093" i="1"/>
  <c r="Z1001" i="1"/>
  <c r="Z922" i="1"/>
  <c r="Z854" i="1"/>
  <c r="Z824" i="1"/>
  <c r="Z800" i="1"/>
  <c r="Z778" i="1"/>
  <c r="Z760" i="1"/>
  <c r="Z733" i="1"/>
  <c r="Z673" i="1"/>
  <c r="Z641" i="1"/>
  <c r="Z625" i="1"/>
  <c r="Z605" i="1"/>
  <c r="Z585" i="1"/>
  <c r="Z565" i="1"/>
  <c r="Z553" i="1"/>
  <c r="Z533" i="1"/>
  <c r="Z509" i="1"/>
  <c r="Z493" i="1"/>
  <c r="Z473" i="1"/>
  <c r="Z449" i="1"/>
  <c r="Z409" i="1"/>
  <c r="Z397" i="1"/>
  <c r="Z368" i="1"/>
  <c r="Z352" i="1"/>
  <c r="Z332" i="1"/>
  <c r="Z311" i="1"/>
  <c r="Z291" i="1"/>
  <c r="Z271" i="1"/>
  <c r="Z251" i="1"/>
  <c r="Z231" i="1"/>
  <c r="Z211" i="1"/>
  <c r="Y1068" i="1"/>
  <c r="Y976" i="1"/>
  <c r="Y901" i="1"/>
  <c r="Y860" i="1"/>
  <c r="Y820" i="1"/>
  <c r="Y792" i="1"/>
  <c r="Y764" i="1"/>
  <c r="Y729" i="1"/>
  <c r="Y705" i="1"/>
  <c r="Y685" i="1"/>
  <c r="Y677" i="1"/>
  <c r="Y637" i="1"/>
  <c r="Y621" i="1"/>
  <c r="Y601" i="1"/>
  <c r="Y577" i="1"/>
  <c r="Y533" i="1"/>
  <c r="Y477" i="1"/>
  <c r="Y449" i="1"/>
  <c r="Y433" i="1"/>
  <c r="Y385" i="1"/>
  <c r="Y352" i="1"/>
  <c r="Y336" i="1"/>
  <c r="Y307" i="1"/>
  <c r="Y251" i="1"/>
  <c r="Y227" i="1"/>
  <c r="Y199" i="1"/>
  <c r="X1015" i="1"/>
  <c r="X972" i="1"/>
  <c r="X816" i="1"/>
  <c r="X788" i="1"/>
  <c r="X754" i="1"/>
  <c r="X701" i="1"/>
  <c r="X673" i="1"/>
  <c r="X633" i="1"/>
  <c r="X605" i="1"/>
  <c r="X585" i="1"/>
  <c r="X553" i="1"/>
  <c r="X525" i="1"/>
  <c r="X497" i="1"/>
  <c r="X465" i="1"/>
  <c r="X445" i="1"/>
  <c r="X417" i="1"/>
  <c r="X385" i="1"/>
  <c r="X352" i="1"/>
  <c r="X328" i="1"/>
  <c r="X295" i="1"/>
  <c r="X263" i="1"/>
  <c r="X227" i="1"/>
  <c r="X183" i="1"/>
  <c r="V830" i="1"/>
  <c r="V577" i="1"/>
  <c r="V533" i="1"/>
  <c r="V485" i="1"/>
  <c r="V425" i="1"/>
  <c r="V374" i="1"/>
  <c r="V332" i="1"/>
  <c r="V271" i="1"/>
  <c r="V223" i="1"/>
  <c r="V171" i="1"/>
  <c r="U577" i="1"/>
  <c r="U421" i="1"/>
  <c r="U287" i="1"/>
  <c r="U179" i="1"/>
  <c r="T485" i="1"/>
  <c r="S824" i="1"/>
  <c r="S401" i="1"/>
  <c r="S114" i="1"/>
  <c r="R211" i="1"/>
  <c r="Q255" i="1"/>
  <c r="P271" i="1"/>
  <c r="Y987" i="1"/>
  <c r="AB987" i="1"/>
  <c r="AB786" i="1"/>
  <c r="AA762" i="1"/>
  <c r="S1105" i="1"/>
  <c r="AA1105" i="1"/>
  <c r="X1097" i="1"/>
  <c r="Y1097" i="1"/>
  <c r="AB1097" i="1"/>
  <c r="Q1085" i="1"/>
  <c r="T1085" i="1"/>
  <c r="W1048" i="1"/>
  <c r="Y1048" i="1"/>
  <c r="Q932" i="1"/>
  <c r="Y932" i="1"/>
  <c r="AA932" i="1"/>
  <c r="N74" i="1"/>
  <c r="X74" i="1"/>
  <c r="U70" i="1"/>
  <c r="V70" i="1"/>
  <c r="Y70" i="1"/>
  <c r="T62" i="1"/>
  <c r="V62" i="1"/>
  <c r="Z62" i="1"/>
  <c r="X58" i="1"/>
  <c r="T58" i="1"/>
  <c r="U54" i="1"/>
  <c r="X54" i="1"/>
  <c r="Y54" i="1"/>
  <c r="S44" i="1"/>
  <c r="U44" i="1"/>
  <c r="V44" i="1"/>
  <c r="Z44" i="1"/>
  <c r="S36" i="1"/>
  <c r="V36" i="1"/>
  <c r="Y36" i="1"/>
  <c r="S32" i="1"/>
  <c r="Q32" i="1"/>
  <c r="X32" i="1"/>
  <c r="Q24" i="1"/>
  <c r="V24" i="1"/>
  <c r="X24" i="1"/>
  <c r="T14" i="1"/>
  <c r="Z14" i="1"/>
  <c r="U10" i="1"/>
  <c r="X10" i="1"/>
  <c r="AC70" i="1"/>
  <c r="AB70" i="1"/>
  <c r="AB54" i="1"/>
  <c r="AA74" i="1"/>
  <c r="AA62" i="1"/>
  <c r="AA50" i="1"/>
  <c r="AA36" i="1"/>
  <c r="Z70" i="1"/>
  <c r="Z50" i="1"/>
  <c r="Y62" i="1"/>
  <c r="Y40" i="1"/>
  <c r="Y14" i="1"/>
  <c r="X70" i="1"/>
  <c r="X44" i="1"/>
  <c r="X14" i="1"/>
  <c r="V54" i="1"/>
  <c r="U28" i="1"/>
  <c r="T70" i="1"/>
  <c r="S14" i="1"/>
  <c r="T1138" i="1"/>
  <c r="X1138" i="1"/>
  <c r="AC1138" i="1"/>
  <c r="Z1138" i="1"/>
  <c r="Y1138" i="1"/>
  <c r="AA1138" i="1"/>
  <c r="AB1138" i="1"/>
  <c r="AC1122" i="1"/>
  <c r="Z1122" i="1"/>
  <c r="AA1122" i="1"/>
  <c r="Y1122" i="1"/>
  <c r="Q1029" i="1"/>
  <c r="S1029" i="1"/>
  <c r="U1029" i="1"/>
  <c r="X1029" i="1"/>
  <c r="AA1029" i="1"/>
  <c r="Y1029" i="1"/>
  <c r="T1029" i="1"/>
  <c r="Y1011" i="1"/>
  <c r="AA1011" i="1"/>
  <c r="U1011" i="1"/>
  <c r="X1011" i="1"/>
  <c r="P999" i="1"/>
  <c r="T999" i="1"/>
  <c r="AB999" i="1"/>
  <c r="Z999" i="1"/>
  <c r="Q983" i="1"/>
  <c r="AB983" i="1"/>
  <c r="Y983" i="1"/>
  <c r="Z983" i="1"/>
  <c r="AA983" i="1"/>
  <c r="S970" i="1"/>
  <c r="V970" i="1"/>
  <c r="AA970" i="1"/>
  <c r="AC970" i="1"/>
  <c r="Y970" i="1"/>
  <c r="X970" i="1"/>
  <c r="AB970" i="1"/>
  <c r="U958" i="1"/>
  <c r="Y958" i="1"/>
  <c r="AB958" i="1"/>
  <c r="V958" i="1"/>
  <c r="Z912" i="1"/>
  <c r="X912" i="1"/>
  <c r="AA912" i="1"/>
  <c r="AC912" i="1"/>
  <c r="V912" i="1"/>
  <c r="AB912" i="1"/>
  <c r="T912" i="1"/>
  <c r="Y912" i="1"/>
  <c r="T899" i="1"/>
  <c r="U899" i="1"/>
  <c r="Y899" i="1"/>
  <c r="Z899" i="1"/>
  <c r="X899" i="1"/>
  <c r="U881" i="1"/>
  <c r="X881" i="1"/>
  <c r="Y881" i="1"/>
  <c r="AA881" i="1"/>
  <c r="AB881" i="1"/>
  <c r="R881" i="1"/>
  <c r="Y862" i="1"/>
  <c r="U862" i="1"/>
  <c r="X862" i="1"/>
  <c r="Z862" i="1"/>
  <c r="U836" i="1"/>
  <c r="X836" i="1"/>
  <c r="Y836" i="1"/>
  <c r="AA836" i="1"/>
  <c r="AB836" i="1"/>
  <c r="S818" i="1"/>
  <c r="Y818" i="1"/>
  <c r="Z818" i="1"/>
  <c r="U818" i="1"/>
  <c r="X818" i="1"/>
  <c r="X806" i="1"/>
  <c r="Z806" i="1"/>
  <c r="AA806" i="1"/>
  <c r="AC806" i="1"/>
  <c r="AB806" i="1"/>
  <c r="Y806" i="1"/>
  <c r="T790" i="1"/>
  <c r="X790" i="1"/>
  <c r="Z790" i="1"/>
  <c r="AA790" i="1"/>
  <c r="AC790" i="1"/>
  <c r="AB790" i="1"/>
  <c r="W772" i="1"/>
  <c r="X772" i="1"/>
  <c r="Z772" i="1"/>
  <c r="Y772" i="1"/>
  <c r="AB772" i="1"/>
  <c r="AC772" i="1"/>
  <c r="Q752" i="1"/>
  <c r="X752" i="1"/>
  <c r="AB752" i="1"/>
  <c r="Y752" i="1"/>
  <c r="AC752" i="1"/>
  <c r="T735" i="1"/>
  <c r="X735" i="1"/>
  <c r="Y735" i="1"/>
  <c r="AB735" i="1"/>
  <c r="AC735" i="1"/>
  <c r="V723" i="1"/>
  <c r="Y723" i="1"/>
  <c r="AC723" i="1"/>
  <c r="Z723" i="1"/>
  <c r="AA723" i="1"/>
  <c r="U723" i="1"/>
  <c r="T723" i="1"/>
  <c r="W707" i="1"/>
  <c r="Y707" i="1"/>
  <c r="X707" i="1"/>
  <c r="AC707" i="1"/>
  <c r="R707" i="1"/>
  <c r="T707" i="1"/>
  <c r="Z707" i="1"/>
  <c r="V707" i="1"/>
  <c r="AA707" i="1"/>
  <c r="U707" i="1"/>
  <c r="S691" i="1"/>
  <c r="U691" i="1"/>
  <c r="Z691" i="1"/>
  <c r="AA691" i="1"/>
  <c r="Y691" i="1"/>
  <c r="X691" i="1"/>
  <c r="AB691" i="1"/>
  <c r="V691" i="1"/>
  <c r="W675" i="1"/>
  <c r="X675" i="1"/>
  <c r="U675" i="1"/>
  <c r="Z675" i="1"/>
  <c r="AA675" i="1"/>
  <c r="Y675" i="1"/>
  <c r="V675" i="1"/>
  <c r="AC675" i="1"/>
  <c r="T661" i="1"/>
  <c r="V661" i="1"/>
  <c r="U661" i="1"/>
  <c r="X661" i="1"/>
  <c r="AB661" i="1"/>
  <c r="AC661" i="1"/>
  <c r="Y661" i="1"/>
  <c r="U639" i="1"/>
  <c r="X639" i="1"/>
  <c r="V639" i="1"/>
  <c r="S639" i="1"/>
  <c r="AA639" i="1"/>
  <c r="AC639" i="1"/>
  <c r="S623" i="1"/>
  <c r="T623" i="1"/>
  <c r="V623" i="1"/>
  <c r="U623" i="1"/>
  <c r="X623" i="1"/>
  <c r="AB623" i="1"/>
  <c r="AC623" i="1"/>
  <c r="X607" i="1"/>
  <c r="Y607" i="1"/>
  <c r="V607" i="1"/>
  <c r="Z607" i="1"/>
  <c r="U607" i="1"/>
  <c r="AA607" i="1"/>
  <c r="S591" i="1"/>
  <c r="V591" i="1"/>
  <c r="T591" i="1"/>
  <c r="X591" i="1"/>
  <c r="Y591" i="1"/>
  <c r="U591" i="1"/>
  <c r="Z591" i="1"/>
  <c r="AB591" i="1"/>
  <c r="V579" i="1"/>
  <c r="U579" i="1"/>
  <c r="Z579" i="1"/>
  <c r="AA579" i="1"/>
  <c r="AB579" i="1"/>
  <c r="AC579" i="1"/>
  <c r="U563" i="1"/>
  <c r="V563" i="1"/>
  <c r="Z563" i="1"/>
  <c r="AA563" i="1"/>
  <c r="X563" i="1"/>
  <c r="AB563" i="1"/>
  <c r="AC563" i="1"/>
  <c r="Y563" i="1"/>
  <c r="W547" i="1"/>
  <c r="U547" i="1"/>
  <c r="Y547" i="1"/>
  <c r="Z547" i="1"/>
  <c r="AA547" i="1"/>
  <c r="AC547" i="1"/>
  <c r="T547" i="1"/>
  <c r="V547" i="1"/>
  <c r="AB547" i="1"/>
  <c r="X547" i="1"/>
  <c r="T531" i="1"/>
  <c r="R531" i="1"/>
  <c r="V531" i="1"/>
  <c r="Z531" i="1"/>
  <c r="U531" i="1"/>
  <c r="AA531" i="1"/>
  <c r="AC531" i="1"/>
  <c r="X531" i="1"/>
  <c r="AB531" i="1"/>
  <c r="Y531" i="1"/>
  <c r="U519" i="1"/>
  <c r="V519" i="1"/>
  <c r="X519" i="1"/>
  <c r="Z519" i="1"/>
  <c r="Y519" i="1"/>
  <c r="T519" i="1"/>
  <c r="S519" i="1"/>
  <c r="W503" i="1"/>
  <c r="U503" i="1"/>
  <c r="S503" i="1"/>
  <c r="T503" i="1"/>
  <c r="X503" i="1"/>
  <c r="Y503" i="1"/>
  <c r="AC503" i="1"/>
  <c r="V503" i="1"/>
  <c r="AA503" i="1"/>
  <c r="U487" i="1"/>
  <c r="V487" i="1"/>
  <c r="X487" i="1"/>
  <c r="Z487" i="1"/>
  <c r="Y487" i="1"/>
  <c r="AA487" i="1"/>
  <c r="AB487" i="1"/>
  <c r="U471" i="1"/>
  <c r="X471" i="1"/>
  <c r="Y471" i="1"/>
  <c r="AA471" i="1"/>
  <c r="V471" i="1"/>
  <c r="O455" i="1"/>
  <c r="U455" i="1"/>
  <c r="V455" i="1"/>
  <c r="X455" i="1"/>
  <c r="Z455" i="1"/>
  <c r="T455" i="1"/>
  <c r="AA455" i="1"/>
  <c r="AB455" i="1"/>
  <c r="Q443" i="1"/>
  <c r="T443" i="1"/>
  <c r="U443" i="1"/>
  <c r="V443" i="1"/>
  <c r="Y443" i="1"/>
  <c r="Z443" i="1"/>
  <c r="X443" i="1"/>
  <c r="AB443" i="1"/>
  <c r="AC443" i="1"/>
  <c r="Z427" i="1"/>
  <c r="U427" i="1"/>
  <c r="X427" i="1"/>
  <c r="AB427" i="1"/>
  <c r="V427" i="1"/>
  <c r="Y427" i="1"/>
  <c r="V411" i="1"/>
  <c r="Z411" i="1"/>
  <c r="X411" i="1"/>
  <c r="AC411" i="1"/>
  <c r="U411" i="1"/>
  <c r="Q395" i="1"/>
  <c r="V395" i="1"/>
  <c r="Z395" i="1"/>
  <c r="U395" i="1"/>
  <c r="S395" i="1"/>
  <c r="AB395" i="1"/>
  <c r="T395" i="1"/>
  <c r="Y395" i="1"/>
  <c r="W381" i="1"/>
  <c r="X381" i="1"/>
  <c r="Y381" i="1"/>
  <c r="AB381" i="1"/>
  <c r="U381" i="1"/>
  <c r="V381" i="1"/>
  <c r="Z381" i="1"/>
  <c r="AA381" i="1"/>
  <c r="AC381" i="1"/>
  <c r="X362" i="1"/>
  <c r="V362" i="1"/>
  <c r="Y362" i="1"/>
  <c r="AB362" i="1"/>
  <c r="Z362" i="1"/>
  <c r="AA362" i="1"/>
  <c r="AC362" i="1"/>
  <c r="T362" i="1"/>
  <c r="U362" i="1"/>
  <c r="U346" i="1"/>
  <c r="V346" i="1"/>
  <c r="X346" i="1"/>
  <c r="Y346" i="1"/>
  <c r="AB346" i="1"/>
  <c r="Z346" i="1"/>
  <c r="AA346" i="1"/>
  <c r="S346" i="1"/>
  <c r="T330" i="1"/>
  <c r="P330" i="1"/>
  <c r="U330" i="1"/>
  <c r="X330" i="1"/>
  <c r="Y330" i="1"/>
  <c r="AB330" i="1"/>
  <c r="Z330" i="1"/>
  <c r="AA330" i="1"/>
  <c r="W317" i="1"/>
  <c r="U317" i="1"/>
  <c r="V317" i="1"/>
  <c r="O317" i="1"/>
  <c r="Z317" i="1"/>
  <c r="AA317" i="1"/>
  <c r="AB317" i="1"/>
  <c r="AC317" i="1"/>
  <c r="O301" i="1"/>
  <c r="Q301" i="1"/>
  <c r="T301" i="1"/>
  <c r="V301" i="1"/>
  <c r="S301" i="1"/>
  <c r="U301" i="1"/>
  <c r="X301" i="1"/>
  <c r="Y301" i="1"/>
  <c r="AC301" i="1"/>
  <c r="R285" i="1"/>
  <c r="S285" i="1"/>
  <c r="AC285" i="1"/>
  <c r="U285" i="1"/>
  <c r="V285" i="1"/>
  <c r="Z285" i="1"/>
  <c r="AB285" i="1"/>
  <c r="T285" i="1"/>
  <c r="X285" i="1"/>
  <c r="Q269" i="1"/>
  <c r="V269" i="1"/>
  <c r="AC269" i="1"/>
  <c r="X269" i="1"/>
  <c r="Y269" i="1"/>
  <c r="S269" i="1"/>
  <c r="U269" i="1"/>
  <c r="W257" i="1"/>
  <c r="U257" i="1"/>
  <c r="V257" i="1"/>
  <c r="X257" i="1"/>
  <c r="Y257" i="1"/>
  <c r="AA257" i="1"/>
  <c r="AB257" i="1"/>
  <c r="Z257" i="1"/>
  <c r="W241" i="1"/>
  <c r="U241" i="1"/>
  <c r="P241" i="1"/>
  <c r="X241" i="1"/>
  <c r="Y241" i="1"/>
  <c r="AA241" i="1"/>
  <c r="AB241" i="1"/>
  <c r="AC241" i="1"/>
  <c r="V241" i="1"/>
  <c r="Z241" i="1"/>
  <c r="W225" i="1"/>
  <c r="S225" i="1"/>
  <c r="V225" i="1"/>
  <c r="U225" i="1"/>
  <c r="X225" i="1"/>
  <c r="Y225" i="1"/>
  <c r="AA225" i="1"/>
  <c r="Z225" i="1"/>
  <c r="AB225" i="1"/>
  <c r="S209" i="1"/>
  <c r="U209" i="1"/>
  <c r="X209" i="1"/>
  <c r="Y209" i="1"/>
  <c r="AA209" i="1"/>
  <c r="Z209" i="1"/>
  <c r="V209" i="1"/>
  <c r="P209" i="1"/>
  <c r="W193" i="1"/>
  <c r="U193" i="1"/>
  <c r="V193" i="1"/>
  <c r="X193" i="1"/>
  <c r="Y193" i="1"/>
  <c r="AA193" i="1"/>
  <c r="Z193" i="1"/>
  <c r="AB193" i="1"/>
  <c r="W181" i="1"/>
  <c r="U181" i="1"/>
  <c r="T181" i="1"/>
  <c r="X181" i="1"/>
  <c r="V181" i="1"/>
  <c r="AC181" i="1"/>
  <c r="AB181" i="1"/>
  <c r="AA181" i="1"/>
  <c r="Z181" i="1"/>
  <c r="X165" i="1"/>
  <c r="T165" i="1"/>
  <c r="AB165" i="1"/>
  <c r="U165" i="1"/>
  <c r="Y165" i="1"/>
  <c r="W149" i="1"/>
  <c r="M149" i="1"/>
  <c r="R149" i="1"/>
  <c r="T149" i="1"/>
  <c r="X149" i="1"/>
  <c r="V149" i="1"/>
  <c r="AB149" i="1"/>
  <c r="U149" i="1"/>
  <c r="AA149" i="1"/>
  <c r="AC149" i="1"/>
  <c r="Z149" i="1"/>
  <c r="W132" i="1"/>
  <c r="U132" i="1"/>
  <c r="Y132" i="1"/>
  <c r="AA132" i="1"/>
  <c r="T132" i="1"/>
  <c r="X132" i="1"/>
  <c r="Z132" i="1"/>
  <c r="AC132" i="1"/>
  <c r="V132" i="1"/>
  <c r="O116" i="1"/>
  <c r="U116" i="1"/>
  <c r="X116" i="1"/>
  <c r="Y116" i="1"/>
  <c r="AA116" i="1"/>
  <c r="Z116" i="1"/>
  <c r="AB116" i="1"/>
  <c r="AC116" i="1"/>
  <c r="V116" i="1"/>
  <c r="P100" i="1"/>
  <c r="M100" i="1"/>
  <c r="Z100" i="1"/>
  <c r="T100" i="1"/>
  <c r="V100" i="1"/>
  <c r="Y100" i="1"/>
  <c r="AA100" i="1"/>
  <c r="U100" i="1"/>
  <c r="AB100" i="1"/>
  <c r="AC100" i="1"/>
  <c r="W88" i="1"/>
  <c r="X88" i="1"/>
  <c r="V88" i="1"/>
  <c r="Z88" i="1"/>
  <c r="R88" i="1"/>
  <c r="T88" i="1"/>
  <c r="U88" i="1"/>
  <c r="W72" i="1"/>
  <c r="Q72" i="1"/>
  <c r="T72" i="1"/>
  <c r="X72" i="1"/>
  <c r="V72" i="1"/>
  <c r="U72" i="1"/>
  <c r="Y72" i="1"/>
  <c r="Q60" i="1"/>
  <c r="V60" i="1"/>
  <c r="X60" i="1"/>
  <c r="Z60" i="1"/>
  <c r="Y60" i="1"/>
  <c r="AA60" i="1"/>
  <c r="U60" i="1"/>
  <c r="AB60" i="1"/>
  <c r="AC60" i="1"/>
  <c r="W42" i="1"/>
  <c r="Z42" i="1"/>
  <c r="V42" i="1"/>
  <c r="Y42" i="1"/>
  <c r="U42" i="1"/>
  <c r="AB42" i="1"/>
  <c r="AC42" i="1"/>
  <c r="X42" i="1"/>
  <c r="W26" i="1"/>
  <c r="V26" i="1"/>
  <c r="U26" i="1"/>
  <c r="X26" i="1"/>
  <c r="Z26" i="1"/>
  <c r="Y26" i="1"/>
  <c r="AB26" i="1"/>
  <c r="AC26" i="1"/>
  <c r="W12" i="1"/>
  <c r="S12" i="1"/>
  <c r="V12" i="1"/>
  <c r="X12" i="1"/>
  <c r="T12" i="1"/>
  <c r="U12" i="1"/>
  <c r="Z12" i="1"/>
  <c r="AA12" i="1"/>
  <c r="AC966" i="1"/>
  <c r="AC527" i="1"/>
  <c r="AC511" i="1"/>
  <c r="AC479" i="1"/>
  <c r="AC463" i="1"/>
  <c r="AC447" i="1"/>
  <c r="AC309" i="1"/>
  <c r="AC245" i="1"/>
  <c r="AC229" i="1"/>
  <c r="AC165" i="1"/>
  <c r="AC157" i="1"/>
  <c r="AC128" i="1"/>
  <c r="AC104" i="1"/>
  <c r="AC12" i="1"/>
  <c r="AB707" i="1"/>
  <c r="AB599" i="1"/>
  <c r="AB358" i="1"/>
  <c r="AB309" i="1"/>
  <c r="AC1029" i="1"/>
  <c r="AA862" i="1"/>
  <c r="AA828" i="1"/>
  <c r="AA695" i="1"/>
  <c r="AA671" i="1"/>
  <c r="AA583" i="1"/>
  <c r="AA427" i="1"/>
  <c r="AA403" i="1"/>
  <c r="AA377" i="1"/>
  <c r="AA285" i="1"/>
  <c r="AA157" i="1"/>
  <c r="AA26" i="1"/>
  <c r="Z1029" i="1"/>
  <c r="Z970" i="1"/>
  <c r="Z671" i="1"/>
  <c r="Z639" i="1"/>
  <c r="Z471" i="1"/>
  <c r="Z293" i="1"/>
  <c r="Z165" i="1"/>
  <c r="Y938" i="1"/>
  <c r="Y639" i="1"/>
  <c r="Y631" i="1"/>
  <c r="Y455" i="1"/>
  <c r="Y181" i="1"/>
  <c r="X983" i="1"/>
  <c r="X395" i="1"/>
  <c r="X317" i="1"/>
  <c r="X100" i="1"/>
  <c r="V330" i="1"/>
  <c r="U912" i="1"/>
  <c r="T427" i="1"/>
  <c r="T34" i="1"/>
  <c r="U1134" i="1"/>
  <c r="AB1134" i="1"/>
  <c r="Y1134" i="1"/>
  <c r="AA1134" i="1"/>
  <c r="X1134" i="1"/>
  <c r="Y1130" i="1"/>
  <c r="AC1130" i="1"/>
  <c r="U1130" i="1"/>
  <c r="X1130" i="1"/>
  <c r="Z1130" i="1"/>
  <c r="V1118" i="1"/>
  <c r="X1118" i="1"/>
  <c r="AB1118" i="1"/>
  <c r="Y1118" i="1"/>
  <c r="AA1118" i="1"/>
  <c r="U1114" i="1"/>
  <c r="T1114" i="1"/>
  <c r="Y1114" i="1"/>
  <c r="X1114" i="1"/>
  <c r="Z1114" i="1"/>
  <c r="T1024" i="1"/>
  <c r="U1024" i="1"/>
  <c r="Y1024" i="1"/>
  <c r="AB1024" i="1"/>
  <c r="X1024" i="1"/>
  <c r="Z1024" i="1"/>
  <c r="S1024" i="1"/>
  <c r="W1015" i="1"/>
  <c r="U1015" i="1"/>
  <c r="AB1015" i="1"/>
  <c r="T1015" i="1"/>
  <c r="Y1015" i="1"/>
  <c r="Z1015" i="1"/>
  <c r="AA1015" i="1"/>
  <c r="Q1007" i="1"/>
  <c r="T1007" i="1"/>
  <c r="U1007" i="1"/>
  <c r="X1007" i="1"/>
  <c r="AB1007" i="1"/>
  <c r="Z1007" i="1"/>
  <c r="S995" i="1"/>
  <c r="X995" i="1"/>
  <c r="P995" i="1"/>
  <c r="AA995" i="1"/>
  <c r="U995" i="1"/>
  <c r="Y995" i="1"/>
  <c r="U991" i="1"/>
  <c r="X991" i="1"/>
  <c r="Y991" i="1"/>
  <c r="AB991" i="1"/>
  <c r="V991" i="1"/>
  <c r="Z991" i="1"/>
  <c r="U978" i="1"/>
  <c r="X978" i="1"/>
  <c r="Y978" i="1"/>
  <c r="AA978" i="1"/>
  <c r="AC978" i="1"/>
  <c r="Z978" i="1"/>
  <c r="T974" i="1"/>
  <c r="X974" i="1"/>
  <c r="V974" i="1"/>
  <c r="Z974" i="1"/>
  <c r="AB974" i="1"/>
  <c r="Y974" i="1"/>
  <c r="AB966" i="1"/>
  <c r="X966" i="1"/>
  <c r="Z966" i="1"/>
  <c r="O962" i="1"/>
  <c r="U962" i="1"/>
  <c r="X962" i="1"/>
  <c r="Z962" i="1"/>
  <c r="AA962" i="1"/>
  <c r="AC962" i="1"/>
  <c r="Z950" i="1"/>
  <c r="AA950" i="1"/>
  <c r="W925" i="1"/>
  <c r="X925" i="1"/>
  <c r="Y925" i="1"/>
  <c r="U925" i="1"/>
  <c r="AB925" i="1"/>
  <c r="AA925" i="1"/>
  <c r="Q925" i="1"/>
  <c r="W908" i="1"/>
  <c r="V908" i="1"/>
  <c r="Y908" i="1"/>
  <c r="Z908" i="1"/>
  <c r="X908" i="1"/>
  <c r="V894" i="1"/>
  <c r="X894" i="1"/>
  <c r="Z894" i="1"/>
  <c r="Y894" i="1"/>
  <c r="AA894" i="1"/>
  <c r="AC894" i="1"/>
  <c r="AB894" i="1"/>
  <c r="Z886" i="1"/>
  <c r="AA886" i="1"/>
  <c r="AC886" i="1"/>
  <c r="X886" i="1"/>
  <c r="Y886" i="1"/>
  <c r="AB886" i="1"/>
  <c r="Z876" i="1"/>
  <c r="AA876" i="1"/>
  <c r="AC876" i="1"/>
  <c r="U876" i="1"/>
  <c r="AB876" i="1"/>
  <c r="X876" i="1"/>
  <c r="Y876" i="1"/>
  <c r="Z867" i="1"/>
  <c r="AA867" i="1"/>
  <c r="AC867" i="1"/>
  <c r="X867" i="1"/>
  <c r="AB867" i="1"/>
  <c r="U858" i="1"/>
  <c r="V858" i="1"/>
  <c r="X858" i="1"/>
  <c r="Z858" i="1"/>
  <c r="Y858" i="1"/>
  <c r="AA858" i="1"/>
  <c r="AC858" i="1"/>
  <c r="AB858" i="1"/>
  <c r="Z848" i="1"/>
  <c r="X848" i="1"/>
  <c r="AA848" i="1"/>
  <c r="AC848" i="1"/>
  <c r="Y848" i="1"/>
  <c r="AB848" i="1"/>
  <c r="T832" i="1"/>
  <c r="U832" i="1"/>
  <c r="Z832" i="1"/>
  <c r="AA832" i="1"/>
  <c r="AC832" i="1"/>
  <c r="AB832" i="1"/>
  <c r="Z822" i="1"/>
  <c r="X822" i="1"/>
  <c r="AA822" i="1"/>
  <c r="AC822" i="1"/>
  <c r="AB822" i="1"/>
  <c r="Y822" i="1"/>
  <c r="Q810" i="1"/>
  <c r="Y810" i="1"/>
  <c r="X810" i="1"/>
  <c r="Z810" i="1"/>
  <c r="AC810" i="1"/>
  <c r="U802" i="1"/>
  <c r="Y802" i="1"/>
  <c r="X802" i="1"/>
  <c r="AA802" i="1"/>
  <c r="AB802" i="1"/>
  <c r="T794" i="1"/>
  <c r="Y794" i="1"/>
  <c r="Z794" i="1"/>
  <c r="W786" i="1"/>
  <c r="Y786" i="1"/>
  <c r="T786" i="1"/>
  <c r="Z786" i="1"/>
  <c r="W776" i="1"/>
  <c r="Y776" i="1"/>
  <c r="X776" i="1"/>
  <c r="AA776" i="1"/>
  <c r="T776" i="1"/>
  <c r="S768" i="1"/>
  <c r="Y768" i="1"/>
  <c r="X768" i="1"/>
  <c r="AA768" i="1"/>
  <c r="AB768" i="1"/>
  <c r="T758" i="1"/>
  <c r="Y758" i="1"/>
  <c r="AA758" i="1"/>
  <c r="X758" i="1"/>
  <c r="Z758" i="1"/>
  <c r="T747" i="1"/>
  <c r="Y747" i="1"/>
  <c r="Z747" i="1"/>
  <c r="AA747" i="1"/>
  <c r="X747" i="1"/>
  <c r="W739" i="1"/>
  <c r="Y739" i="1"/>
  <c r="X739" i="1"/>
  <c r="Z739" i="1"/>
  <c r="AA739" i="1"/>
  <c r="O727" i="1"/>
  <c r="R727" i="1"/>
  <c r="T727" i="1"/>
  <c r="V727" i="1"/>
  <c r="X727" i="1"/>
  <c r="AB727" i="1"/>
  <c r="AC727" i="1"/>
  <c r="Y727" i="1"/>
  <c r="Q719" i="1"/>
  <c r="X719" i="1"/>
  <c r="U719" i="1"/>
  <c r="AB719" i="1"/>
  <c r="V719" i="1"/>
  <c r="Z719" i="1"/>
  <c r="AC719" i="1"/>
  <c r="S711" i="1"/>
  <c r="V711" i="1"/>
  <c r="X711" i="1"/>
  <c r="U711" i="1"/>
  <c r="Y711" i="1"/>
  <c r="AB711" i="1"/>
  <c r="AA711" i="1"/>
  <c r="O703" i="1"/>
  <c r="X703" i="1"/>
  <c r="V703" i="1"/>
  <c r="Y703" i="1"/>
  <c r="AB703" i="1"/>
  <c r="S703" i="1"/>
  <c r="U703" i="1"/>
  <c r="T695" i="1"/>
  <c r="U695" i="1"/>
  <c r="V695" i="1"/>
  <c r="X695" i="1"/>
  <c r="Y695" i="1"/>
  <c r="AB695" i="1"/>
  <c r="Q687" i="1"/>
  <c r="X687" i="1"/>
  <c r="Y687" i="1"/>
  <c r="V687" i="1"/>
  <c r="AB687" i="1"/>
  <c r="AC687" i="1"/>
  <c r="U687" i="1"/>
  <c r="Z687" i="1"/>
  <c r="S679" i="1"/>
  <c r="Q679" i="1"/>
  <c r="T679" i="1"/>
  <c r="X679" i="1"/>
  <c r="AB679" i="1"/>
  <c r="AC679" i="1"/>
  <c r="AA679" i="1"/>
  <c r="U679" i="1"/>
  <c r="W665" i="1"/>
  <c r="U665" i="1"/>
  <c r="V665" i="1"/>
  <c r="X665" i="1"/>
  <c r="Z665" i="1"/>
  <c r="AA665" i="1"/>
  <c r="Y665" i="1"/>
  <c r="T655" i="1"/>
  <c r="Q655" i="1"/>
  <c r="Z655" i="1"/>
  <c r="Y655" i="1"/>
  <c r="AA655" i="1"/>
  <c r="U655" i="1"/>
  <c r="V655" i="1"/>
  <c r="AB655" i="1"/>
  <c r="V645" i="1"/>
  <c r="T645" i="1"/>
  <c r="U645" i="1"/>
  <c r="Z645" i="1"/>
  <c r="AA645" i="1"/>
  <c r="Y645" i="1"/>
  <c r="U635" i="1"/>
  <c r="X635" i="1"/>
  <c r="Z635" i="1"/>
  <c r="AA635" i="1"/>
  <c r="AB635" i="1"/>
  <c r="Y635" i="1"/>
  <c r="V635" i="1"/>
  <c r="Q627" i="1"/>
  <c r="Y627" i="1"/>
  <c r="Z627" i="1"/>
  <c r="AC627" i="1"/>
  <c r="AA627" i="1"/>
  <c r="AB627" i="1"/>
  <c r="X627" i="1"/>
  <c r="U627" i="1"/>
  <c r="V627" i="1"/>
  <c r="U619" i="1"/>
  <c r="Z619" i="1"/>
  <c r="V619" i="1"/>
  <c r="Y619" i="1"/>
  <c r="AA619" i="1"/>
  <c r="AB619" i="1"/>
  <c r="X619" i="1"/>
  <c r="R611" i="1"/>
  <c r="T611" i="1"/>
  <c r="V611" i="1"/>
  <c r="Z611" i="1"/>
  <c r="S611" i="1"/>
  <c r="U611" i="1"/>
  <c r="Y611" i="1"/>
  <c r="AA611" i="1"/>
  <c r="AB611" i="1"/>
  <c r="X611" i="1"/>
  <c r="R603" i="1"/>
  <c r="U603" i="1"/>
  <c r="V603" i="1"/>
  <c r="Z603" i="1"/>
  <c r="X603" i="1"/>
  <c r="Y603" i="1"/>
  <c r="AA603" i="1"/>
  <c r="AB603" i="1"/>
  <c r="Z595" i="1"/>
  <c r="AA595" i="1"/>
  <c r="X595" i="1"/>
  <c r="Y595" i="1"/>
  <c r="AB595" i="1"/>
  <c r="T595" i="1"/>
  <c r="V595" i="1"/>
  <c r="Q583" i="1"/>
  <c r="S583" i="1"/>
  <c r="T583" i="1"/>
  <c r="X583" i="1"/>
  <c r="Y583" i="1"/>
  <c r="U583" i="1"/>
  <c r="Z583" i="1"/>
  <c r="U575" i="1"/>
  <c r="V575" i="1"/>
  <c r="X575" i="1"/>
  <c r="Y575" i="1"/>
  <c r="AC575" i="1"/>
  <c r="Z575" i="1"/>
  <c r="AA575" i="1"/>
  <c r="Q567" i="1"/>
  <c r="O567" i="1"/>
  <c r="X567" i="1"/>
  <c r="T567" i="1"/>
  <c r="Y567" i="1"/>
  <c r="U567" i="1"/>
  <c r="V567" i="1"/>
  <c r="W559" i="1"/>
  <c r="U559" i="1"/>
  <c r="V559" i="1"/>
  <c r="X559" i="1"/>
  <c r="T559" i="1"/>
  <c r="Y559" i="1"/>
  <c r="AB559" i="1"/>
  <c r="Q551" i="1"/>
  <c r="S551" i="1"/>
  <c r="V551" i="1"/>
  <c r="X551" i="1"/>
  <c r="Z551" i="1"/>
  <c r="Y551" i="1"/>
  <c r="U543" i="1"/>
  <c r="V543" i="1"/>
  <c r="X543" i="1"/>
  <c r="T543" i="1"/>
  <c r="S543" i="1"/>
  <c r="Y543" i="1"/>
  <c r="Z543" i="1"/>
  <c r="T535" i="1"/>
  <c r="U535" i="1"/>
  <c r="X535" i="1"/>
  <c r="Y535" i="1"/>
  <c r="AA535" i="1"/>
  <c r="AC535" i="1"/>
  <c r="V535" i="1"/>
  <c r="W523" i="1"/>
  <c r="U523" i="1"/>
  <c r="V523" i="1"/>
  <c r="T523" i="1"/>
  <c r="Z523" i="1"/>
  <c r="AA523" i="1"/>
  <c r="AC523" i="1"/>
  <c r="AB523" i="1"/>
  <c r="V515" i="1"/>
  <c r="Z515" i="1"/>
  <c r="AA515" i="1"/>
  <c r="AB515" i="1"/>
  <c r="T507" i="1"/>
  <c r="U507" i="1"/>
  <c r="V507" i="1"/>
  <c r="Z507" i="1"/>
  <c r="X507" i="1"/>
  <c r="AB507" i="1"/>
  <c r="Y507" i="1"/>
  <c r="R507" i="1"/>
  <c r="U499" i="1"/>
  <c r="V499" i="1"/>
  <c r="Z499" i="1"/>
  <c r="X499" i="1"/>
  <c r="AB499" i="1"/>
  <c r="Y499" i="1"/>
  <c r="W491" i="1"/>
  <c r="S491" i="1"/>
  <c r="T491" i="1"/>
  <c r="Z491" i="1"/>
  <c r="U491" i="1"/>
  <c r="V491" i="1"/>
  <c r="AB491" i="1"/>
  <c r="Q491" i="1"/>
  <c r="X491" i="1"/>
  <c r="Y491" i="1"/>
  <c r="U483" i="1"/>
  <c r="Z483" i="1"/>
  <c r="AB483" i="1"/>
  <c r="AA483" i="1"/>
  <c r="X483" i="1"/>
  <c r="Y483" i="1"/>
  <c r="W475" i="1"/>
  <c r="Q475" i="1"/>
  <c r="V475" i="1"/>
  <c r="Y475" i="1"/>
  <c r="Z475" i="1"/>
  <c r="U475" i="1"/>
  <c r="X475" i="1"/>
  <c r="AB475" i="1"/>
  <c r="S475" i="1"/>
  <c r="Q467" i="1"/>
  <c r="S467" i="1"/>
  <c r="V467" i="1"/>
  <c r="Y467" i="1"/>
  <c r="Z467" i="1"/>
  <c r="AB467" i="1"/>
  <c r="X467" i="1"/>
  <c r="T467" i="1"/>
  <c r="W459" i="1"/>
  <c r="T459" i="1"/>
  <c r="U459" i="1"/>
  <c r="V459" i="1"/>
  <c r="S459" i="1"/>
  <c r="Y459" i="1"/>
  <c r="Z459" i="1"/>
  <c r="AB459" i="1"/>
  <c r="W447" i="1"/>
  <c r="X447" i="1"/>
  <c r="V447" i="1"/>
  <c r="Y447" i="1"/>
  <c r="Z447" i="1"/>
  <c r="AA447" i="1"/>
  <c r="U447" i="1"/>
  <c r="S439" i="1"/>
  <c r="U439" i="1"/>
  <c r="X439" i="1"/>
  <c r="Y439" i="1"/>
  <c r="AA439" i="1"/>
  <c r="V439" i="1"/>
  <c r="Z439" i="1"/>
  <c r="U431" i="1"/>
  <c r="X431" i="1"/>
  <c r="Y431" i="1"/>
  <c r="AA431" i="1"/>
  <c r="AB431" i="1"/>
  <c r="V431" i="1"/>
  <c r="T431" i="1"/>
  <c r="W423" i="1"/>
  <c r="U423" i="1"/>
  <c r="V423" i="1"/>
  <c r="X423" i="1"/>
  <c r="Y423" i="1"/>
  <c r="Z423" i="1"/>
  <c r="AC423" i="1"/>
  <c r="AB423" i="1"/>
  <c r="AA423" i="1"/>
  <c r="V415" i="1"/>
  <c r="U415" i="1"/>
  <c r="X415" i="1"/>
  <c r="Y415" i="1"/>
  <c r="AC415" i="1"/>
  <c r="Z415" i="1"/>
  <c r="AB415" i="1"/>
  <c r="AA415" i="1"/>
  <c r="W407" i="1"/>
  <c r="S407" i="1"/>
  <c r="T407" i="1"/>
  <c r="U407" i="1"/>
  <c r="X407" i="1"/>
  <c r="V407" i="1"/>
  <c r="Y407" i="1"/>
  <c r="AC407" i="1"/>
  <c r="AB407" i="1"/>
  <c r="AA407" i="1"/>
  <c r="T399" i="1"/>
  <c r="X399" i="1"/>
  <c r="Y399" i="1"/>
  <c r="AC399" i="1"/>
  <c r="U399" i="1"/>
  <c r="V399" i="1"/>
  <c r="AB399" i="1"/>
  <c r="AA399" i="1"/>
  <c r="Z399" i="1"/>
  <c r="R387" i="1"/>
  <c r="V387" i="1"/>
  <c r="Z387" i="1"/>
  <c r="Q387" i="1"/>
  <c r="T387" i="1"/>
  <c r="AA387" i="1"/>
  <c r="Q377" i="1"/>
  <c r="U377" i="1"/>
  <c r="V377" i="1"/>
  <c r="Z377" i="1"/>
  <c r="T377" i="1"/>
  <c r="X377" i="1"/>
  <c r="R377" i="1"/>
  <c r="U366" i="1"/>
  <c r="V366" i="1"/>
  <c r="AC366" i="1"/>
  <c r="X366" i="1"/>
  <c r="Y366" i="1"/>
  <c r="N358" i="1"/>
  <c r="U358" i="1"/>
  <c r="S358" i="1"/>
  <c r="T358" i="1"/>
  <c r="V358" i="1"/>
  <c r="Q358" i="1"/>
  <c r="X358" i="1"/>
  <c r="Y358" i="1"/>
  <c r="S350" i="1"/>
  <c r="U350" i="1"/>
  <c r="T350" i="1"/>
  <c r="V350" i="1"/>
  <c r="Z350" i="1"/>
  <c r="AA350" i="1"/>
  <c r="AB350" i="1"/>
  <c r="X350" i="1"/>
  <c r="S338" i="1"/>
  <c r="X338" i="1"/>
  <c r="Y338" i="1"/>
  <c r="AB338" i="1"/>
  <c r="Z338" i="1"/>
  <c r="V338" i="1"/>
  <c r="AA338" i="1"/>
  <c r="U338" i="1"/>
  <c r="T334" i="1"/>
  <c r="U334" i="1"/>
  <c r="V334" i="1"/>
  <c r="X334" i="1"/>
  <c r="S334" i="1"/>
  <c r="Y334" i="1"/>
  <c r="W322" i="1"/>
  <c r="S322" i="1"/>
  <c r="U322" i="1"/>
  <c r="V322" i="1"/>
  <c r="X322" i="1"/>
  <c r="Y322" i="1"/>
  <c r="AB322" i="1"/>
  <c r="Z322" i="1"/>
  <c r="AA322" i="1"/>
  <c r="W313" i="1"/>
  <c r="R313" i="1"/>
  <c r="T313" i="1"/>
  <c r="U313" i="1"/>
  <c r="X313" i="1"/>
  <c r="Y313" i="1"/>
  <c r="AB313" i="1"/>
  <c r="AC313" i="1"/>
  <c r="Z313" i="1"/>
  <c r="AA313" i="1"/>
  <c r="W305" i="1"/>
  <c r="U305" i="1"/>
  <c r="X305" i="1"/>
  <c r="V305" i="1"/>
  <c r="Y305" i="1"/>
  <c r="AB305" i="1"/>
  <c r="Z305" i="1"/>
  <c r="AA305" i="1"/>
  <c r="S297" i="1"/>
  <c r="U297" i="1"/>
  <c r="T297" i="1"/>
  <c r="X297" i="1"/>
  <c r="Y297" i="1"/>
  <c r="AA297" i="1"/>
  <c r="AB297" i="1"/>
  <c r="V297" i="1"/>
  <c r="Z297" i="1"/>
  <c r="W289" i="1"/>
  <c r="U289" i="1"/>
  <c r="V289" i="1"/>
  <c r="S289" i="1"/>
  <c r="X289" i="1"/>
  <c r="Y289" i="1"/>
  <c r="AA289" i="1"/>
  <c r="AB289" i="1"/>
  <c r="Z289" i="1"/>
  <c r="W281" i="1"/>
  <c r="U281" i="1"/>
  <c r="V281" i="1"/>
  <c r="X281" i="1"/>
  <c r="Y281" i="1"/>
  <c r="AA281" i="1"/>
  <c r="AB281" i="1"/>
  <c r="Z281" i="1"/>
  <c r="S281" i="1"/>
  <c r="S273" i="1"/>
  <c r="U273" i="1"/>
  <c r="X273" i="1"/>
  <c r="Y273" i="1"/>
  <c r="AA273" i="1"/>
  <c r="AB273" i="1"/>
  <c r="Z273" i="1"/>
  <c r="AC273" i="1"/>
  <c r="W261" i="1"/>
  <c r="O261" i="1"/>
  <c r="U261" i="1"/>
  <c r="V261" i="1"/>
  <c r="AC261" i="1"/>
  <c r="T261" i="1"/>
  <c r="X261" i="1"/>
  <c r="Y261" i="1"/>
  <c r="T253" i="1"/>
  <c r="U253" i="1"/>
  <c r="V253" i="1"/>
  <c r="R253" i="1"/>
  <c r="Z253" i="1"/>
  <c r="AB253" i="1"/>
  <c r="R245" i="1"/>
  <c r="U245" i="1"/>
  <c r="T245" i="1"/>
  <c r="V245" i="1"/>
  <c r="X245" i="1"/>
  <c r="AA245" i="1"/>
  <c r="Z245" i="1"/>
  <c r="W237" i="1"/>
  <c r="T237" i="1"/>
  <c r="V237" i="1"/>
  <c r="U237" i="1"/>
  <c r="S237" i="1"/>
  <c r="X237" i="1"/>
  <c r="Y237" i="1"/>
  <c r="W229" i="1"/>
  <c r="U229" i="1"/>
  <c r="T229" i="1"/>
  <c r="V229" i="1"/>
  <c r="X229" i="1"/>
  <c r="Y229" i="1"/>
  <c r="W221" i="1"/>
  <c r="R221" i="1"/>
  <c r="U221" i="1"/>
  <c r="AB221" i="1"/>
  <c r="S221" i="1"/>
  <c r="Z221" i="1"/>
  <c r="V221" i="1"/>
  <c r="X221" i="1"/>
  <c r="T213" i="1"/>
  <c r="V213" i="1"/>
  <c r="X213" i="1"/>
  <c r="AB213" i="1"/>
  <c r="U213" i="1"/>
  <c r="AA213" i="1"/>
  <c r="Z213" i="1"/>
  <c r="W201" i="1"/>
  <c r="X201" i="1"/>
  <c r="V201" i="1"/>
  <c r="Y201" i="1"/>
  <c r="AA201" i="1"/>
  <c r="T201" i="1"/>
  <c r="Z201" i="1"/>
  <c r="Q197" i="1"/>
  <c r="T197" i="1"/>
  <c r="U197" i="1"/>
  <c r="V197" i="1"/>
  <c r="AB197" i="1"/>
  <c r="X197" i="1"/>
  <c r="R197" i="1"/>
  <c r="Y197" i="1"/>
  <c r="O185" i="1"/>
  <c r="L185" i="1"/>
  <c r="P185" i="1"/>
  <c r="T185" i="1"/>
  <c r="Q185" i="1"/>
  <c r="U185" i="1"/>
  <c r="V185" i="1"/>
  <c r="Y185" i="1"/>
  <c r="AA185" i="1"/>
  <c r="Z185" i="1"/>
  <c r="X185" i="1"/>
  <c r="P177" i="1"/>
  <c r="L177" i="1"/>
  <c r="Q177" i="1"/>
  <c r="Y177" i="1"/>
  <c r="AA177" i="1"/>
  <c r="Z177" i="1"/>
  <c r="U177" i="1"/>
  <c r="T169" i="1"/>
  <c r="U169" i="1"/>
  <c r="X169" i="1"/>
  <c r="Y169" i="1"/>
  <c r="AA169" i="1"/>
  <c r="S169" i="1"/>
  <c r="Z169" i="1"/>
  <c r="V169" i="1"/>
  <c r="W161" i="1"/>
  <c r="Q161" i="1"/>
  <c r="S161" i="1"/>
  <c r="U161" i="1"/>
  <c r="V161" i="1"/>
  <c r="X161" i="1"/>
  <c r="Y161" i="1"/>
  <c r="AA161" i="1"/>
  <c r="Z161" i="1"/>
  <c r="W153" i="1"/>
  <c r="U153" i="1"/>
  <c r="T153" i="1"/>
  <c r="V153" i="1"/>
  <c r="P153" i="1"/>
  <c r="Y153" i="1"/>
  <c r="AA153" i="1"/>
  <c r="Z153" i="1"/>
  <c r="AC153" i="1"/>
  <c r="X153" i="1"/>
  <c r="AB153" i="1"/>
  <c r="S153" i="1"/>
  <c r="W136" i="1"/>
  <c r="U136" i="1"/>
  <c r="X136" i="1"/>
  <c r="T136" i="1"/>
  <c r="V136" i="1"/>
  <c r="AB136" i="1"/>
  <c r="Y136" i="1"/>
  <c r="W128" i="1"/>
  <c r="V128" i="1"/>
  <c r="X128" i="1"/>
  <c r="U128" i="1"/>
  <c r="AB128" i="1"/>
  <c r="T128" i="1"/>
  <c r="Y128" i="1"/>
  <c r="W120" i="1"/>
  <c r="Q120" i="1"/>
  <c r="V120" i="1"/>
  <c r="X120" i="1"/>
  <c r="R120" i="1"/>
  <c r="T120" i="1"/>
  <c r="U120" i="1"/>
  <c r="AB120" i="1"/>
  <c r="Z120" i="1"/>
  <c r="W112" i="1"/>
  <c r="T112" i="1"/>
  <c r="X112" i="1"/>
  <c r="V112" i="1"/>
  <c r="U112" i="1"/>
  <c r="AA112" i="1"/>
  <c r="AC112" i="1"/>
  <c r="Z112" i="1"/>
  <c r="W104" i="1"/>
  <c r="T104" i="1"/>
  <c r="X104" i="1"/>
  <c r="V104" i="1"/>
  <c r="U104" i="1"/>
  <c r="Y104" i="1"/>
  <c r="Z104" i="1"/>
  <c r="W96" i="1"/>
  <c r="T96" i="1"/>
  <c r="U96" i="1"/>
  <c r="X96" i="1"/>
  <c r="V96" i="1"/>
  <c r="AB96" i="1"/>
  <c r="Y96" i="1"/>
  <c r="T84" i="1"/>
  <c r="U84" i="1"/>
  <c r="V84" i="1"/>
  <c r="Z84" i="1"/>
  <c r="Y84" i="1"/>
  <c r="AA84" i="1"/>
  <c r="P84" i="1"/>
  <c r="X84" i="1"/>
  <c r="AB84" i="1"/>
  <c r="AC84" i="1"/>
  <c r="W76" i="1"/>
  <c r="Z76" i="1"/>
  <c r="Y76" i="1"/>
  <c r="AA76" i="1"/>
  <c r="U76" i="1"/>
  <c r="AB76" i="1"/>
  <c r="AC76" i="1"/>
  <c r="V76" i="1"/>
  <c r="X76" i="1"/>
  <c r="P68" i="1"/>
  <c r="U68" i="1"/>
  <c r="Z68" i="1"/>
  <c r="Y68" i="1"/>
  <c r="AA68" i="1"/>
  <c r="AB68" i="1"/>
  <c r="AC68" i="1"/>
  <c r="T68" i="1"/>
  <c r="V68" i="1"/>
  <c r="X68" i="1"/>
  <c r="S56" i="1"/>
  <c r="U56" i="1"/>
  <c r="V56" i="1"/>
  <c r="X56" i="1"/>
  <c r="Z56" i="1"/>
  <c r="T56" i="1"/>
  <c r="S48" i="1"/>
  <c r="T48" i="1"/>
  <c r="X48" i="1"/>
  <c r="R48" i="1"/>
  <c r="V48" i="1"/>
  <c r="Z48" i="1"/>
  <c r="AA48" i="1"/>
  <c r="AC48" i="1"/>
  <c r="U38" i="1"/>
  <c r="X38" i="1"/>
  <c r="V38" i="1"/>
  <c r="AA38" i="1"/>
  <c r="T38" i="1"/>
  <c r="Y38" i="1"/>
  <c r="Z38" i="1"/>
  <c r="U30" i="1"/>
  <c r="X30" i="1"/>
  <c r="V30" i="1"/>
  <c r="T30" i="1"/>
  <c r="AA30" i="1"/>
  <c r="AB30" i="1"/>
  <c r="Y30" i="1"/>
  <c r="W18" i="1"/>
  <c r="T18" i="1"/>
  <c r="Z18" i="1"/>
  <c r="P18" i="1"/>
  <c r="U18" i="1"/>
  <c r="V18" i="1"/>
  <c r="Y18" i="1"/>
  <c r="AB18" i="1"/>
  <c r="AC18" i="1"/>
  <c r="X18" i="1"/>
  <c r="AA18" i="1"/>
  <c r="AC1134" i="1"/>
  <c r="AC1020" i="1"/>
  <c r="AC1007" i="1"/>
  <c r="AC908" i="1"/>
  <c r="AC881" i="1"/>
  <c r="AB1122" i="1"/>
  <c r="AB995" i="1"/>
  <c r="AC1142" i="1"/>
  <c r="AC1069" i="1"/>
  <c r="AC995" i="1"/>
  <c r="AC974" i="1"/>
  <c r="AC818" i="1"/>
  <c r="AC794" i="1"/>
  <c r="AC747" i="1"/>
  <c r="AC691" i="1"/>
  <c r="AC665" i="1"/>
  <c r="AC615" i="1"/>
  <c r="AC607" i="1"/>
  <c r="AC599" i="1"/>
  <c r="AC591" i="1"/>
  <c r="AC583" i="1"/>
  <c r="AC567" i="1"/>
  <c r="AC377" i="1"/>
  <c r="AC358" i="1"/>
  <c r="AC350" i="1"/>
  <c r="AC342" i="1"/>
  <c r="AC334" i="1"/>
  <c r="AC326" i="1"/>
  <c r="AC281" i="1"/>
  <c r="AC257" i="1"/>
  <c r="AC177" i="1"/>
  <c r="AC136" i="1"/>
  <c r="AC56" i="1"/>
  <c r="AC30" i="1"/>
  <c r="AB1130" i="1"/>
  <c r="AB1029" i="1"/>
  <c r="AB908" i="1"/>
  <c r="AB890" i="1"/>
  <c r="AB862" i="1"/>
  <c r="AB828" i="1"/>
  <c r="AB739" i="1"/>
  <c r="AB715" i="1"/>
  <c r="AB631" i="1"/>
  <c r="AB607" i="1"/>
  <c r="AB583" i="1"/>
  <c r="AB503" i="1"/>
  <c r="AB366" i="1"/>
  <c r="AB261" i="1"/>
  <c r="AB237" i="1"/>
  <c r="AB217" i="1"/>
  <c r="AB104" i="1"/>
  <c r="AB56" i="1"/>
  <c r="AC1082" i="1"/>
  <c r="AC1024" i="1"/>
  <c r="AC983" i="1"/>
  <c r="AC942" i="1"/>
  <c r="AC862" i="1"/>
  <c r="AC802" i="1"/>
  <c r="AC758" i="1"/>
  <c r="AC711" i="1"/>
  <c r="AC703" i="1"/>
  <c r="AC695" i="1"/>
  <c r="AC515" i="1"/>
  <c r="AC507" i="1"/>
  <c r="AC499" i="1"/>
  <c r="AC491" i="1"/>
  <c r="AC483" i="1"/>
  <c r="AC475" i="1"/>
  <c r="AC467" i="1"/>
  <c r="AC459" i="1"/>
  <c r="AC435" i="1"/>
  <c r="AC395" i="1"/>
  <c r="AC387" i="1"/>
  <c r="AC297" i="1"/>
  <c r="AC289" i="1"/>
  <c r="AC225" i="1"/>
  <c r="AC209" i="1"/>
  <c r="AC201" i="1"/>
  <c r="AC193" i="1"/>
  <c r="AC185" i="1"/>
  <c r="AC169" i="1"/>
  <c r="AC161" i="1"/>
  <c r="AC88" i="1"/>
  <c r="AC38" i="1"/>
  <c r="AB978" i="1"/>
  <c r="AB871" i="1"/>
  <c r="AB776" i="1"/>
  <c r="AB747" i="1"/>
  <c r="AB723" i="1"/>
  <c r="AB665" i="1"/>
  <c r="AB639" i="1"/>
  <c r="AB615" i="1"/>
  <c r="AB535" i="1"/>
  <c r="AB435" i="1"/>
  <c r="AB411" i="1"/>
  <c r="AB387" i="1"/>
  <c r="AB377" i="1"/>
  <c r="AB293" i="1"/>
  <c r="AB269" i="1"/>
  <c r="AB245" i="1"/>
  <c r="AB161" i="1"/>
  <c r="AB132" i="1"/>
  <c r="AB112" i="1"/>
  <c r="AB88" i="1"/>
  <c r="AA1130" i="1"/>
  <c r="AA958" i="1"/>
  <c r="AA899" i="1"/>
  <c r="AA871" i="1"/>
  <c r="AA752" i="1"/>
  <c r="AA727" i="1"/>
  <c r="AA703" i="1"/>
  <c r="AA591" i="1"/>
  <c r="AA567" i="1"/>
  <c r="AA559" i="1"/>
  <c r="AA459" i="1"/>
  <c r="AA411" i="1"/>
  <c r="AA269" i="1"/>
  <c r="AA189" i="1"/>
  <c r="AA165" i="1"/>
  <c r="AA136" i="1"/>
  <c r="AA56" i="1"/>
  <c r="Z1126" i="1"/>
  <c r="Z925" i="1"/>
  <c r="Z881" i="1"/>
  <c r="Z752" i="1"/>
  <c r="Z727" i="1"/>
  <c r="Z703" i="1"/>
  <c r="Z679" i="1"/>
  <c r="Z535" i="1"/>
  <c r="Z366" i="1"/>
  <c r="Z301" i="1"/>
  <c r="Z237" i="1"/>
  <c r="Y962" i="1"/>
  <c r="Y790" i="1"/>
  <c r="Y671" i="1"/>
  <c r="Y523" i="1"/>
  <c r="Y387" i="1"/>
  <c r="Y317" i="1"/>
  <c r="Y253" i="1"/>
  <c r="Y120" i="1"/>
  <c r="Y56" i="1"/>
  <c r="X1122" i="1"/>
  <c r="X999" i="1"/>
  <c r="X832" i="1"/>
  <c r="X579" i="1"/>
  <c r="X253" i="1"/>
  <c r="X177" i="1"/>
  <c r="V599" i="1"/>
  <c r="U48" i="1"/>
  <c r="T346" i="1"/>
  <c r="Y1142" i="1"/>
  <c r="V1142" i="1"/>
  <c r="X1142" i="1"/>
  <c r="AB1142" i="1"/>
  <c r="AA1142" i="1"/>
  <c r="W1126" i="1"/>
  <c r="X1126" i="1"/>
  <c r="AB1126" i="1"/>
  <c r="AA1126" i="1"/>
  <c r="AC1102" i="1"/>
  <c r="AB1102" i="1"/>
  <c r="Z1057" i="1"/>
  <c r="AC1057" i="1"/>
  <c r="X1020" i="1"/>
  <c r="AA1020" i="1"/>
  <c r="Z1020" i="1"/>
  <c r="S1003" i="1"/>
  <c r="T1003" i="1"/>
  <c r="X1003" i="1"/>
  <c r="AA1003" i="1"/>
  <c r="Y1003" i="1"/>
  <c r="U1003" i="1"/>
  <c r="Z1003" i="1"/>
  <c r="AB1003" i="1"/>
  <c r="V987" i="1"/>
  <c r="X987" i="1"/>
  <c r="T987" i="1"/>
  <c r="AA987" i="1"/>
  <c r="AC987" i="1"/>
  <c r="Z987" i="1"/>
  <c r="P903" i="1"/>
  <c r="S903" i="1"/>
  <c r="Z903" i="1"/>
  <c r="AA903" i="1"/>
  <c r="AC903" i="1"/>
  <c r="AB903" i="1"/>
  <c r="Y890" i="1"/>
  <c r="V890" i="1"/>
  <c r="AC890" i="1"/>
  <c r="Y871" i="1"/>
  <c r="Z871" i="1"/>
  <c r="V871" i="1"/>
  <c r="V852" i="1"/>
  <c r="Y852" i="1"/>
  <c r="T852" i="1"/>
  <c r="AC852" i="1"/>
  <c r="X852" i="1"/>
  <c r="S828" i="1"/>
  <c r="Y828" i="1"/>
  <c r="Z828" i="1"/>
  <c r="X828" i="1"/>
  <c r="U814" i="1"/>
  <c r="T814" i="1"/>
  <c r="X814" i="1"/>
  <c r="Z814" i="1"/>
  <c r="Y814" i="1"/>
  <c r="AA814" i="1"/>
  <c r="AC814" i="1"/>
  <c r="AB814" i="1"/>
  <c r="T798" i="1"/>
  <c r="X798" i="1"/>
  <c r="Z798" i="1"/>
  <c r="AA798" i="1"/>
  <c r="AC798" i="1"/>
  <c r="U798" i="1"/>
  <c r="AB798" i="1"/>
  <c r="Y798" i="1"/>
  <c r="X780" i="1"/>
  <c r="Z780" i="1"/>
  <c r="Y780" i="1"/>
  <c r="AA780" i="1"/>
  <c r="AB780" i="1"/>
  <c r="AC780" i="1"/>
  <c r="T762" i="1"/>
  <c r="X762" i="1"/>
  <c r="Z762" i="1"/>
  <c r="AB762" i="1"/>
  <c r="AC762" i="1"/>
  <c r="T743" i="1"/>
  <c r="X743" i="1"/>
  <c r="Y743" i="1"/>
  <c r="AB743" i="1"/>
  <c r="AA743" i="1"/>
  <c r="AC743" i="1"/>
  <c r="W731" i="1"/>
  <c r="U731" i="1"/>
  <c r="Y731" i="1"/>
  <c r="X731" i="1"/>
  <c r="Z731" i="1"/>
  <c r="AA731" i="1"/>
  <c r="AB731" i="1"/>
  <c r="W715" i="1"/>
  <c r="T715" i="1"/>
  <c r="V715" i="1"/>
  <c r="U715" i="1"/>
  <c r="Y715" i="1"/>
  <c r="AC715" i="1"/>
  <c r="Z715" i="1"/>
  <c r="AA715" i="1"/>
  <c r="S699" i="1"/>
  <c r="U699" i="1"/>
  <c r="X699" i="1"/>
  <c r="Z699" i="1"/>
  <c r="AA699" i="1"/>
  <c r="V699" i="1"/>
  <c r="AB699" i="1"/>
  <c r="W683" i="1"/>
  <c r="T683" i="1"/>
  <c r="U683" i="1"/>
  <c r="V683" i="1"/>
  <c r="Z683" i="1"/>
  <c r="AA683" i="1"/>
  <c r="X683" i="1"/>
  <c r="Y683" i="1"/>
  <c r="Q671" i="1"/>
  <c r="X671" i="1"/>
  <c r="U671" i="1"/>
  <c r="AB671" i="1"/>
  <c r="AC671" i="1"/>
  <c r="V671" i="1"/>
  <c r="T649" i="1"/>
  <c r="V649" i="1"/>
  <c r="X649" i="1"/>
  <c r="AB649" i="1"/>
  <c r="AC649" i="1"/>
  <c r="Z649" i="1"/>
  <c r="Y649" i="1"/>
  <c r="U631" i="1"/>
  <c r="V631" i="1"/>
  <c r="X631" i="1"/>
  <c r="X615" i="1"/>
  <c r="Z615" i="1"/>
  <c r="U615" i="1"/>
  <c r="V615" i="1"/>
  <c r="O599" i="1"/>
  <c r="S599" i="1"/>
  <c r="R599" i="1"/>
  <c r="U599" i="1"/>
  <c r="X599" i="1"/>
  <c r="Y599" i="1"/>
  <c r="U587" i="1"/>
  <c r="S587" i="1"/>
  <c r="V587" i="1"/>
  <c r="Z587" i="1"/>
  <c r="AB587" i="1"/>
  <c r="AA587" i="1"/>
  <c r="U571" i="1"/>
  <c r="Z571" i="1"/>
  <c r="X571" i="1"/>
  <c r="Y571" i="1"/>
  <c r="V571" i="1"/>
  <c r="AA571" i="1"/>
  <c r="AB571" i="1"/>
  <c r="S555" i="1"/>
  <c r="U555" i="1"/>
  <c r="Y555" i="1"/>
  <c r="Z555" i="1"/>
  <c r="V555" i="1"/>
  <c r="AA555" i="1"/>
  <c r="AC555" i="1"/>
  <c r="AB555" i="1"/>
  <c r="X555" i="1"/>
  <c r="T555" i="1"/>
  <c r="U539" i="1"/>
  <c r="V539" i="1"/>
  <c r="Z539" i="1"/>
  <c r="X539" i="1"/>
  <c r="AA539" i="1"/>
  <c r="AC539" i="1"/>
  <c r="AB539" i="1"/>
  <c r="Y539" i="1"/>
  <c r="S527" i="1"/>
  <c r="T527" i="1"/>
  <c r="U527" i="1"/>
  <c r="X527" i="1"/>
  <c r="Y527" i="1"/>
  <c r="V527" i="1"/>
  <c r="Z527" i="1"/>
  <c r="AB527" i="1"/>
  <c r="W511" i="1"/>
  <c r="S511" i="1"/>
  <c r="X511" i="1"/>
  <c r="U511" i="1"/>
  <c r="Y511" i="1"/>
  <c r="Z511" i="1"/>
  <c r="AA511" i="1"/>
  <c r="V511" i="1"/>
  <c r="T495" i="1"/>
  <c r="X495" i="1"/>
  <c r="Y495" i="1"/>
  <c r="AC495" i="1"/>
  <c r="S495" i="1"/>
  <c r="AA495" i="1"/>
  <c r="V495" i="1"/>
  <c r="U495" i="1"/>
  <c r="AB495" i="1"/>
  <c r="T479" i="1"/>
  <c r="U479" i="1"/>
  <c r="V479" i="1"/>
  <c r="S479" i="1"/>
  <c r="X479" i="1"/>
  <c r="Y479" i="1"/>
  <c r="Z479" i="1"/>
  <c r="AA479" i="1"/>
  <c r="T463" i="1"/>
  <c r="X463" i="1"/>
  <c r="V463" i="1"/>
  <c r="AA463" i="1"/>
  <c r="U463" i="1"/>
  <c r="Z463" i="1"/>
  <c r="V451" i="1"/>
  <c r="R451" i="1"/>
  <c r="T451" i="1"/>
  <c r="Y451" i="1"/>
  <c r="Z451" i="1"/>
  <c r="U451" i="1"/>
  <c r="AB451" i="1"/>
  <c r="AC451" i="1"/>
  <c r="AA451" i="1"/>
  <c r="W435" i="1"/>
  <c r="R435" i="1"/>
  <c r="V435" i="1"/>
  <c r="Z435" i="1"/>
  <c r="U435" i="1"/>
  <c r="X435" i="1"/>
  <c r="Y435" i="1"/>
  <c r="Q419" i="1"/>
  <c r="T419" i="1"/>
  <c r="U419" i="1"/>
  <c r="Z419" i="1"/>
  <c r="S419" i="1"/>
  <c r="V419" i="1"/>
  <c r="AA419" i="1"/>
  <c r="X419" i="1"/>
  <c r="U403" i="1"/>
  <c r="V403" i="1"/>
  <c r="Z403" i="1"/>
  <c r="T403" i="1"/>
  <c r="X403" i="1"/>
  <c r="Y403" i="1"/>
  <c r="T391" i="1"/>
  <c r="U391" i="1"/>
  <c r="V391" i="1"/>
  <c r="X391" i="1"/>
  <c r="Y391" i="1"/>
  <c r="Z391" i="1"/>
  <c r="AC391" i="1"/>
  <c r="AB391" i="1"/>
  <c r="AA391" i="1"/>
  <c r="W370" i="1"/>
  <c r="T370" i="1"/>
  <c r="U370" i="1"/>
  <c r="X370" i="1"/>
  <c r="S370" i="1"/>
  <c r="Y370" i="1"/>
  <c r="AB370" i="1"/>
  <c r="P370" i="1"/>
  <c r="AA370" i="1"/>
  <c r="V370" i="1"/>
  <c r="Z370" i="1"/>
  <c r="W354" i="1"/>
  <c r="V354" i="1"/>
  <c r="X354" i="1"/>
  <c r="Y354" i="1"/>
  <c r="AB354" i="1"/>
  <c r="Z354" i="1"/>
  <c r="AA354" i="1"/>
  <c r="U354" i="1"/>
  <c r="W342" i="1"/>
  <c r="T342" i="1"/>
  <c r="V342" i="1"/>
  <c r="U342" i="1"/>
  <c r="X342" i="1"/>
  <c r="Z342" i="1"/>
  <c r="W326" i="1"/>
  <c r="V326" i="1"/>
  <c r="U326" i="1"/>
  <c r="T326" i="1"/>
  <c r="X326" i="1"/>
  <c r="Y326" i="1"/>
  <c r="U309" i="1"/>
  <c r="O309" i="1"/>
  <c r="V309" i="1"/>
  <c r="X309" i="1"/>
  <c r="T309" i="1"/>
  <c r="Z309" i="1"/>
  <c r="W293" i="1"/>
  <c r="T293" i="1"/>
  <c r="U293" i="1"/>
  <c r="V293" i="1"/>
  <c r="AC293" i="1"/>
  <c r="X293" i="1"/>
  <c r="Y293" i="1"/>
  <c r="R277" i="1"/>
  <c r="T277" i="1"/>
  <c r="U277" i="1"/>
  <c r="Q277" i="1"/>
  <c r="V277" i="1"/>
  <c r="X277" i="1"/>
  <c r="AC277" i="1"/>
  <c r="AA277" i="1"/>
  <c r="Z277" i="1"/>
  <c r="W265" i="1"/>
  <c r="U265" i="1"/>
  <c r="T265" i="1"/>
  <c r="X265" i="1"/>
  <c r="Y265" i="1"/>
  <c r="AA265" i="1"/>
  <c r="AB265" i="1"/>
  <c r="Z265" i="1"/>
  <c r="V265" i="1"/>
  <c r="M249" i="1"/>
  <c r="S249" i="1"/>
  <c r="X249" i="1"/>
  <c r="T249" i="1"/>
  <c r="Y249" i="1"/>
  <c r="AA249" i="1"/>
  <c r="AB249" i="1"/>
  <c r="Z249" i="1"/>
  <c r="V249" i="1"/>
  <c r="U249" i="1"/>
  <c r="W233" i="1"/>
  <c r="S233" i="1"/>
  <c r="Q233" i="1"/>
  <c r="X233" i="1"/>
  <c r="Y233" i="1"/>
  <c r="AA233" i="1"/>
  <c r="AB233" i="1"/>
  <c r="AC233" i="1"/>
  <c r="Z233" i="1"/>
  <c r="T233" i="1"/>
  <c r="U233" i="1"/>
  <c r="V233" i="1"/>
  <c r="W217" i="1"/>
  <c r="U217" i="1"/>
  <c r="V217" i="1"/>
  <c r="X217" i="1"/>
  <c r="P217" i="1"/>
  <c r="Y217" i="1"/>
  <c r="AA217" i="1"/>
  <c r="S217" i="1"/>
  <c r="T217" i="1"/>
  <c r="Z217" i="1"/>
  <c r="W205" i="1"/>
  <c r="U205" i="1"/>
  <c r="V205" i="1"/>
  <c r="X205" i="1"/>
  <c r="AB205" i="1"/>
  <c r="Y205" i="1"/>
  <c r="T205" i="1"/>
  <c r="V189" i="1"/>
  <c r="X189" i="1"/>
  <c r="U189" i="1"/>
  <c r="AC189" i="1"/>
  <c r="AB189" i="1"/>
  <c r="Z189" i="1"/>
  <c r="T189" i="1"/>
  <c r="W173" i="1"/>
  <c r="X173" i="1"/>
  <c r="T173" i="1"/>
  <c r="V173" i="1"/>
  <c r="AB173" i="1"/>
  <c r="U173" i="1"/>
  <c r="Y173" i="1"/>
  <c r="R157" i="1"/>
  <c r="U157" i="1"/>
  <c r="X157" i="1"/>
  <c r="AB157" i="1"/>
  <c r="V157" i="1"/>
  <c r="Z157" i="1"/>
  <c r="N145" i="1"/>
  <c r="Q145" i="1"/>
  <c r="V145" i="1"/>
  <c r="X145" i="1"/>
  <c r="Y145" i="1"/>
  <c r="AA145" i="1"/>
  <c r="Z145" i="1"/>
  <c r="AC145" i="1"/>
  <c r="S145" i="1"/>
  <c r="U145" i="1"/>
  <c r="W124" i="1"/>
  <c r="U124" i="1"/>
  <c r="V124" i="1"/>
  <c r="X124" i="1"/>
  <c r="Y124" i="1"/>
  <c r="AA124" i="1"/>
  <c r="Z124" i="1"/>
  <c r="AC124" i="1"/>
  <c r="Q108" i="1"/>
  <c r="U108" i="1"/>
  <c r="Y108" i="1"/>
  <c r="AA108" i="1"/>
  <c r="X108" i="1"/>
  <c r="Z108" i="1"/>
  <c r="AB108" i="1"/>
  <c r="AC108" i="1"/>
  <c r="W92" i="1"/>
  <c r="U92" i="1"/>
  <c r="V92" i="1"/>
  <c r="X92" i="1"/>
  <c r="Z92" i="1"/>
  <c r="Y92" i="1"/>
  <c r="AA92" i="1"/>
  <c r="AB92" i="1"/>
  <c r="AC92" i="1"/>
  <c r="S80" i="1"/>
  <c r="U80" i="1"/>
  <c r="X80" i="1"/>
  <c r="T80" i="1"/>
  <c r="V80" i="1"/>
  <c r="Z80" i="1"/>
  <c r="AA80" i="1"/>
  <c r="AC80" i="1"/>
  <c r="U64" i="1"/>
  <c r="V64" i="1"/>
  <c r="X64" i="1"/>
  <c r="R64" i="1"/>
  <c r="T64" i="1"/>
  <c r="Z64" i="1"/>
  <c r="AB64" i="1"/>
  <c r="Y64" i="1"/>
  <c r="P52" i="1"/>
  <c r="U52" i="1"/>
  <c r="Z52" i="1"/>
  <c r="Y52" i="1"/>
  <c r="T52" i="1"/>
  <c r="AB52" i="1"/>
  <c r="AC52" i="1"/>
  <c r="X52" i="1"/>
  <c r="AA52" i="1"/>
  <c r="V52" i="1"/>
  <c r="S34" i="1"/>
  <c r="Z34" i="1"/>
  <c r="U34" i="1"/>
  <c r="X34" i="1"/>
  <c r="Y34" i="1"/>
  <c r="V34" i="1"/>
  <c r="AB34" i="1"/>
  <c r="AC34" i="1"/>
  <c r="S22" i="1"/>
  <c r="R22" i="1"/>
  <c r="T22" i="1"/>
  <c r="U22" i="1"/>
  <c r="X22" i="1"/>
  <c r="Z22" i="1"/>
  <c r="V22" i="1"/>
  <c r="AA22" i="1"/>
  <c r="AC1114" i="1"/>
  <c r="AC786" i="1"/>
  <c r="AC776" i="1"/>
  <c r="AC683" i="1"/>
  <c r="AC655" i="1"/>
  <c r="AC645" i="1"/>
  <c r="AC551" i="1"/>
  <c r="AC487" i="1"/>
  <c r="AC471" i="1"/>
  <c r="AC455" i="1"/>
  <c r="AC439" i="1"/>
  <c r="AC431" i="1"/>
  <c r="AC253" i="1"/>
  <c r="AC237" i="1"/>
  <c r="AC221" i="1"/>
  <c r="AC205" i="1"/>
  <c r="AC173" i="1"/>
  <c r="AC22" i="1"/>
  <c r="AB852" i="1"/>
  <c r="AB818" i="1"/>
  <c r="AB794" i="1"/>
  <c r="AB683" i="1"/>
  <c r="AB551" i="1"/>
  <c r="AB471" i="1"/>
  <c r="AB229" i="1"/>
  <c r="AB209" i="1"/>
  <c r="AB72" i="1"/>
  <c r="AB48" i="1"/>
  <c r="AB22" i="1"/>
  <c r="AA1024" i="1"/>
  <c r="AA999" i="1"/>
  <c r="AA974" i="1"/>
  <c r="AA852" i="1"/>
  <c r="AA818" i="1"/>
  <c r="AA794" i="1"/>
  <c r="AA772" i="1"/>
  <c r="AA687" i="1"/>
  <c r="AA661" i="1"/>
  <c r="AA631" i="1"/>
  <c r="AA543" i="1"/>
  <c r="AA519" i="1"/>
  <c r="AA499" i="1"/>
  <c r="AA475" i="1"/>
  <c r="AA395" i="1"/>
  <c r="AA366" i="1"/>
  <c r="AA342" i="1"/>
  <c r="AA253" i="1"/>
  <c r="AA229" i="1"/>
  <c r="AA205" i="1"/>
  <c r="AA120" i="1"/>
  <c r="AA96" i="1"/>
  <c r="AA72" i="1"/>
  <c r="Z1134" i="1"/>
  <c r="Z1118" i="1"/>
  <c r="Z1011" i="1"/>
  <c r="Z958" i="1"/>
  <c r="Z890" i="1"/>
  <c r="Z836" i="1"/>
  <c r="Z776" i="1"/>
  <c r="Z768" i="1"/>
  <c r="Z743" i="1"/>
  <c r="Z661" i="1"/>
  <c r="Z631" i="1"/>
  <c r="Z623" i="1"/>
  <c r="Z567" i="1"/>
  <c r="Z431" i="1"/>
  <c r="Z334" i="1"/>
  <c r="Z269" i="1"/>
  <c r="Z205" i="1"/>
  <c r="Z136" i="1"/>
  <c r="Z72" i="1"/>
  <c r="Y1020" i="1"/>
  <c r="Y999" i="1"/>
  <c r="Y867" i="1"/>
  <c r="Y719" i="1"/>
  <c r="Y623" i="1"/>
  <c r="Y615" i="1"/>
  <c r="Y579" i="1"/>
  <c r="Y419" i="1"/>
  <c r="Y350" i="1"/>
  <c r="Y285" i="1"/>
  <c r="Y221" i="1"/>
  <c r="Y157" i="1"/>
  <c r="Y88" i="1"/>
  <c r="Y22" i="1"/>
  <c r="X958" i="1"/>
  <c r="X890" i="1"/>
  <c r="X786" i="1"/>
  <c r="X645" i="1"/>
  <c r="X515" i="1"/>
  <c r="X387" i="1"/>
  <c r="V1134" i="1"/>
  <c r="V483" i="1"/>
  <c r="V177" i="1"/>
  <c r="U727" i="1"/>
  <c r="U595" i="1"/>
  <c r="U551" i="1"/>
  <c r="U515" i="1"/>
  <c r="U387" i="1"/>
  <c r="T871" i="1"/>
  <c r="T116" i="1"/>
  <c r="R342" i="1"/>
  <c r="P305" i="1"/>
  <c r="T1013" i="1"/>
  <c r="Y1013" i="1"/>
  <c r="U1005" i="1"/>
  <c r="Y1005" i="1"/>
  <c r="Q980" i="1"/>
  <c r="Y980" i="1"/>
  <c r="Y972" i="1"/>
  <c r="Z972" i="1"/>
  <c r="X927" i="1"/>
  <c r="V927" i="1"/>
  <c r="U888" i="1"/>
  <c r="T888" i="1"/>
  <c r="Q878" i="1"/>
  <c r="U878" i="1"/>
  <c r="X854" i="1"/>
  <c r="U854" i="1"/>
  <c r="T854" i="1"/>
  <c r="U820" i="1"/>
  <c r="O820" i="1"/>
  <c r="V816" i="1"/>
  <c r="U816" i="1"/>
  <c r="U778" i="1"/>
  <c r="V778" i="1"/>
  <c r="S764" i="1"/>
  <c r="Z764" i="1"/>
  <c r="L760" i="1"/>
  <c r="S760" i="1"/>
  <c r="V754" i="1"/>
  <c r="Z754" i="1"/>
  <c r="X1031" i="1"/>
  <c r="Y1031" i="1"/>
  <c r="U1022" i="1"/>
  <c r="V1022" i="1"/>
  <c r="Y1022" i="1"/>
  <c r="W997" i="1"/>
  <c r="Y997" i="1"/>
  <c r="T964" i="1"/>
  <c r="U964" i="1"/>
  <c r="X964" i="1"/>
  <c r="Y964" i="1"/>
  <c r="Z964" i="1"/>
  <c r="AC1116" i="1"/>
  <c r="AC1026" i="1"/>
  <c r="AC1018" i="1"/>
  <c r="AC1001" i="1"/>
  <c r="AC993" i="1"/>
  <c r="AB910" i="1"/>
  <c r="AB901" i="1"/>
  <c r="AB892" i="1"/>
  <c r="AA1124" i="1"/>
  <c r="AA1116" i="1"/>
  <c r="Z1136" i="1"/>
  <c r="Z1128" i="1"/>
  <c r="Z1120" i="1"/>
  <c r="Z1031" i="1"/>
  <c r="Z1022" i="1"/>
  <c r="Z1013" i="1"/>
  <c r="Z1005" i="1"/>
  <c r="Z997" i="1"/>
  <c r="Z989" i="1"/>
  <c r="Z927" i="1"/>
  <c r="Z896" i="1"/>
  <c r="Z884" i="1"/>
  <c r="Y1128" i="1"/>
  <c r="Y1001" i="1"/>
  <c r="Y968" i="1"/>
  <c r="Y927" i="1"/>
  <c r="Y906" i="1"/>
  <c r="Y884" i="1"/>
  <c r="Y869" i="1"/>
  <c r="X878" i="1"/>
  <c r="V824" i="1"/>
  <c r="U796" i="1"/>
  <c r="S754" i="1"/>
  <c r="U721" i="1"/>
  <c r="R721" i="1"/>
  <c r="K721" i="1"/>
  <c r="T717" i="1"/>
  <c r="U717" i="1"/>
  <c r="U705" i="1"/>
  <c r="V705" i="1"/>
  <c r="U701" i="1"/>
  <c r="P701" i="1"/>
  <c r="Q693" i="1"/>
  <c r="P693" i="1"/>
  <c r="U673" i="1"/>
  <c r="V673" i="1"/>
  <c r="S667" i="1"/>
  <c r="P647" i="1"/>
  <c r="U647" i="1"/>
  <c r="U741" i="1"/>
  <c r="U685" i="1"/>
  <c r="S693" i="1"/>
  <c r="T597" i="1"/>
  <c r="T573" i="1"/>
  <c r="AC1133" i="1"/>
  <c r="AA1129" i="1"/>
  <c r="P1109" i="1"/>
  <c r="AA1101" i="1"/>
  <c r="U1097" i="1"/>
  <c r="AA1093" i="1"/>
  <c r="AA1089" i="1"/>
  <c r="X1085" i="1"/>
  <c r="AB1081" i="1"/>
  <c r="AB1077" i="1"/>
  <c r="U1073" i="1"/>
  <c r="AC1064" i="1"/>
  <c r="T1052" i="1"/>
  <c r="AC1048" i="1"/>
  <c r="AB1044" i="1"/>
  <c r="AB1040" i="1"/>
  <c r="Y1036" i="1"/>
  <c r="AB973" i="1"/>
  <c r="Z957" i="1"/>
  <c r="AA953" i="1"/>
  <c r="AB949" i="1"/>
  <c r="AB945" i="1"/>
  <c r="Z941" i="1"/>
  <c r="AB936" i="1"/>
  <c r="X932" i="1"/>
  <c r="AB928" i="1"/>
  <c r="AA919" i="1"/>
  <c r="Z915" i="1"/>
  <c r="AB911" i="1"/>
  <c r="AC889" i="1"/>
  <c r="AC874" i="1"/>
  <c r="AC861" i="1"/>
  <c r="Z851" i="1"/>
  <c r="AB831" i="1"/>
  <c r="AC809" i="1"/>
  <c r="AC797" i="1"/>
  <c r="AB761" i="1"/>
  <c r="AC738" i="1"/>
  <c r="AA722" i="1"/>
  <c r="AC714" i="1"/>
  <c r="Y710" i="1"/>
  <c r="Y702" i="1"/>
  <c r="AC698" i="1"/>
  <c r="Y690" i="1"/>
  <c r="Y686" i="1"/>
  <c r="AC682" i="1"/>
  <c r="Y678" i="1"/>
  <c r="AC674" i="1"/>
  <c r="Y670" i="1"/>
  <c r="AC664" i="1"/>
  <c r="AC660" i="1"/>
  <c r="AC654" i="1"/>
  <c r="Y648" i="1"/>
  <c r="AC644" i="1"/>
  <c r="AC638" i="1"/>
  <c r="Y630" i="1"/>
  <c r="AC626" i="1"/>
  <c r="Y618" i="1"/>
  <c r="Y614" i="1"/>
  <c r="AC610" i="1"/>
  <c r="Y606" i="1"/>
  <c r="Y602" i="1"/>
  <c r="Y598" i="1"/>
  <c r="AC1091" i="1"/>
  <c r="AC1070" i="1"/>
  <c r="AC1016" i="1"/>
  <c r="Y1004" i="1"/>
  <c r="AA1000" i="1"/>
  <c r="Y947" i="1"/>
  <c r="Y712" i="1"/>
  <c r="AC708" i="1"/>
  <c r="AC704" i="1"/>
  <c r="Z700" i="1"/>
  <c r="AC594" i="1"/>
  <c r="Y590" i="1"/>
  <c r="AC586" i="1"/>
  <c r="Y582" i="1"/>
  <c r="AC578" i="1"/>
  <c r="AC574" i="1"/>
  <c r="Y566" i="1"/>
  <c r="AC562" i="1"/>
  <c r="Y554" i="1"/>
  <c r="Y550" i="1"/>
  <c r="AC546" i="1"/>
  <c r="Y542" i="1"/>
  <c r="Y538" i="1"/>
  <c r="Y534" i="1"/>
  <c r="AC530" i="1"/>
  <c r="Y526" i="1"/>
  <c r="AC522" i="1"/>
  <c r="Y518" i="1"/>
  <c r="AC514" i="1"/>
  <c r="AC510" i="1"/>
  <c r="Y502" i="1"/>
  <c r="AC498" i="1"/>
  <c r="Y490" i="1"/>
  <c r="Y486" i="1"/>
  <c r="AC482" i="1"/>
  <c r="Y478" i="1"/>
  <c r="Y474" i="1"/>
  <c r="Y470" i="1"/>
  <c r="AC466" i="1"/>
  <c r="Y462" i="1"/>
  <c r="Y458" i="1"/>
  <c r="Y454" i="1"/>
  <c r="AC450" i="1"/>
  <c r="Y446" i="1"/>
  <c r="AC438" i="1"/>
  <c r="AC434" i="1"/>
  <c r="AC426" i="1"/>
  <c r="AC422" i="1"/>
  <c r="AC418" i="1"/>
  <c r="AC414" i="1"/>
  <c r="AC410" i="1"/>
  <c r="AC406" i="1"/>
  <c r="AC402" i="1"/>
  <c r="AC398" i="1"/>
  <c r="AC394" i="1"/>
  <c r="AC386" i="1"/>
  <c r="AC380" i="1"/>
  <c r="AC369" i="1"/>
  <c r="AC365" i="1"/>
  <c r="AA357" i="1"/>
  <c r="AC353" i="1"/>
  <c r="AC349" i="1"/>
  <c r="AC345" i="1"/>
  <c r="AC341" i="1"/>
  <c r="AC337" i="1"/>
  <c r="AC333" i="1"/>
  <c r="AC329" i="1"/>
  <c r="AC325" i="1"/>
  <c r="AC316" i="1"/>
  <c r="AC312" i="1"/>
  <c r="AC304" i="1"/>
  <c r="AC300" i="1"/>
  <c r="AC292" i="1"/>
  <c r="AC288" i="1"/>
  <c r="AC284" i="1"/>
  <c r="AC280" i="1"/>
  <c r="AC276" i="1"/>
  <c r="AC272" i="1"/>
  <c r="AC268" i="1"/>
  <c r="AC264" i="1"/>
  <c r="AC260" i="1"/>
  <c r="AC252" i="1"/>
  <c r="AC248" i="1"/>
  <c r="AC240" i="1"/>
  <c r="AC236" i="1"/>
  <c r="AC228" i="1"/>
  <c r="AC224" i="1"/>
  <c r="AC220" i="1"/>
  <c r="AC216" i="1"/>
  <c r="AC212" i="1"/>
  <c r="AC208" i="1"/>
  <c r="AC204" i="1"/>
  <c r="AC200" i="1"/>
  <c r="AC196" i="1"/>
  <c r="AC188" i="1"/>
  <c r="AC696" i="1"/>
  <c r="AC692" i="1"/>
  <c r="AB688" i="1"/>
  <c r="AA684" i="1"/>
  <c r="AC680" i="1"/>
  <c r="AC676" i="1"/>
  <c r="AC672" i="1"/>
  <c r="AC666" i="1"/>
  <c r="AA662" i="1"/>
  <c r="AC656" i="1"/>
  <c r="AC650" i="1"/>
  <c r="AC646" i="1"/>
  <c r="AC640" i="1"/>
  <c r="AC636" i="1"/>
  <c r="AC632" i="1"/>
  <c r="AB628" i="1"/>
  <c r="AC624" i="1"/>
  <c r="AC620" i="1"/>
  <c r="AB616" i="1"/>
  <c r="AC612" i="1"/>
  <c r="AC608" i="1"/>
  <c r="AC604" i="1"/>
  <c r="AC600" i="1"/>
  <c r="AC596" i="1"/>
  <c r="AC592" i="1"/>
  <c r="AA588" i="1"/>
  <c r="AC584" i="1"/>
  <c r="AC580" i="1"/>
  <c r="AB576" i="1"/>
  <c r="AC572" i="1"/>
  <c r="AC568" i="1"/>
  <c r="Y564" i="1"/>
  <c r="AC560" i="1"/>
  <c r="AC556" i="1"/>
  <c r="AC552" i="1"/>
  <c r="AC548" i="1"/>
  <c r="AC544" i="1"/>
  <c r="AC540" i="1"/>
  <c r="AC536" i="1"/>
  <c r="AC532" i="1"/>
  <c r="AC528" i="1"/>
  <c r="AC524" i="1"/>
  <c r="AC520" i="1"/>
  <c r="AC516" i="1"/>
  <c r="AB512" i="1"/>
  <c r="AC508" i="1"/>
  <c r="AC504" i="1"/>
  <c r="Y500" i="1"/>
  <c r="AC496" i="1"/>
  <c r="AC492" i="1"/>
  <c r="AC488" i="1"/>
  <c r="AC484" i="1"/>
  <c r="AC480" i="1"/>
  <c r="AC476" i="1"/>
  <c r="AC472" i="1"/>
  <c r="AC468" i="1"/>
  <c r="AC464" i="1"/>
  <c r="AC460" i="1"/>
  <c r="AC456" i="1"/>
  <c r="AC452" i="1"/>
  <c r="AC448" i="1"/>
  <c r="AC444" i="1"/>
  <c r="AC440" i="1"/>
  <c r="Y436" i="1"/>
  <c r="AC432" i="1"/>
  <c r="AC428" i="1"/>
  <c r="AB424" i="1"/>
  <c r="AC420" i="1"/>
  <c r="Y382" i="1"/>
  <c r="AB367" i="1"/>
  <c r="AB355" i="1"/>
  <c r="AB314" i="1"/>
  <c r="AB302" i="1"/>
  <c r="AB250" i="1"/>
  <c r="Z238" i="1"/>
  <c r="AA174" i="1"/>
  <c r="AA170" i="1"/>
  <c r="AB162" i="1"/>
  <c r="AA158" i="1"/>
  <c r="AC150" i="1"/>
  <c r="AA105" i="1"/>
  <c r="AB93" i="1"/>
  <c r="AA85" i="1"/>
  <c r="AB53" i="1"/>
  <c r="AA39" i="1"/>
  <c r="S1068" i="1"/>
  <c r="U1068" i="1"/>
  <c r="AA1068" i="1"/>
  <c r="X1060" i="1"/>
  <c r="AB1060" i="1"/>
  <c r="Y1056" i="1"/>
  <c r="Z1056" i="1"/>
  <c r="AA1056" i="1"/>
  <c r="AC1109" i="1"/>
  <c r="AC1081" i="1"/>
  <c r="AC446" i="1"/>
  <c r="AB957" i="1"/>
  <c r="Z1109" i="1"/>
  <c r="Z1085" i="1"/>
  <c r="Z1064" i="1"/>
  <c r="Z1044" i="1"/>
  <c r="Z953" i="1"/>
  <c r="Z932" i="1"/>
  <c r="Y1044" i="1"/>
  <c r="Y928" i="1"/>
  <c r="Y626" i="1"/>
  <c r="Y586" i="1"/>
  <c r="Y574" i="1"/>
  <c r="AC1036" i="1"/>
  <c r="AC953" i="1"/>
  <c r="AC941" i="1"/>
  <c r="AC928" i="1"/>
  <c r="AC919" i="1"/>
  <c r="AC686" i="1"/>
  <c r="AC590" i="1"/>
  <c r="AC550" i="1"/>
  <c r="AC538" i="1"/>
  <c r="AC486" i="1"/>
  <c r="AC474" i="1"/>
  <c r="AB953" i="1"/>
  <c r="AB932" i="1"/>
  <c r="Y674" i="1"/>
  <c r="Y660" i="1"/>
  <c r="Y578" i="1"/>
  <c r="X1101" i="1"/>
  <c r="X1052" i="1"/>
  <c r="S1073" i="1"/>
  <c r="T1105" i="1"/>
  <c r="Z1105" i="1"/>
  <c r="AB1105" i="1"/>
  <c r="T936" i="1"/>
  <c r="Y936" i="1"/>
  <c r="AA936" i="1"/>
  <c r="AC710" i="1"/>
  <c r="AC598" i="1"/>
  <c r="AC470" i="1"/>
  <c r="AC458" i="1"/>
  <c r="AB1109" i="1"/>
  <c r="AB1089" i="1"/>
  <c r="AB1068" i="1"/>
  <c r="AB1048" i="1"/>
  <c r="AA1097" i="1"/>
  <c r="AA1077" i="1"/>
  <c r="AA1060" i="1"/>
  <c r="AA1036" i="1"/>
  <c r="Y1064" i="1"/>
  <c r="Y945" i="1"/>
  <c r="Y919" i="1"/>
  <c r="Y698" i="1"/>
  <c r="Y654" i="1"/>
  <c r="Y638" i="1"/>
  <c r="Y562" i="1"/>
  <c r="Y522" i="1"/>
  <c r="Y510" i="1"/>
  <c r="Y498" i="1"/>
  <c r="X1068" i="1"/>
  <c r="X941" i="1"/>
  <c r="AC1105" i="1"/>
  <c r="AC1089" i="1"/>
  <c r="AC1077" i="1"/>
  <c r="AC1068" i="1"/>
  <c r="AC1056" i="1"/>
  <c r="AC614" i="1"/>
  <c r="AC602" i="1"/>
  <c r="AC526" i="1"/>
  <c r="AC462" i="1"/>
  <c r="AB1085" i="1"/>
  <c r="AB1064" i="1"/>
  <c r="AA1073" i="1"/>
  <c r="AA1052" i="1"/>
  <c r="AA957" i="1"/>
  <c r="AA945" i="1"/>
  <c r="AA915" i="1"/>
  <c r="Z1101" i="1"/>
  <c r="Z1081" i="1"/>
  <c r="Z1060" i="1"/>
  <c r="Z1036" i="1"/>
  <c r="Z949" i="1"/>
  <c r="Z928" i="1"/>
  <c r="Z919" i="1"/>
  <c r="Y1105" i="1"/>
  <c r="Y1081" i="1"/>
  <c r="Y1060" i="1"/>
  <c r="Y941" i="1"/>
  <c r="Y915" i="1"/>
  <c r="Y714" i="1"/>
  <c r="Y644" i="1"/>
  <c r="Y514" i="1"/>
  <c r="Y450" i="1"/>
  <c r="AC1101" i="1"/>
  <c r="AC1085" i="1"/>
  <c r="AC1044" i="1"/>
  <c r="AC949" i="1"/>
  <c r="AC936" i="1"/>
  <c r="AC915" i="1"/>
  <c r="AC702" i="1"/>
  <c r="AC690" i="1"/>
  <c r="AC678" i="1"/>
  <c r="AC630" i="1"/>
  <c r="AC618" i="1"/>
  <c r="AC606" i="1"/>
  <c r="AC566" i="1"/>
  <c r="AC554" i="1"/>
  <c r="AC542" i="1"/>
  <c r="AC502" i="1"/>
  <c r="AC490" i="1"/>
  <c r="AC478" i="1"/>
  <c r="AC357" i="1"/>
  <c r="AB1101" i="1"/>
  <c r="AB1056" i="1"/>
  <c r="AB919" i="1"/>
  <c r="AA1109" i="1"/>
  <c r="AA1048" i="1"/>
  <c r="AA941" i="1"/>
  <c r="AA252" i="1"/>
  <c r="Z1097" i="1"/>
  <c r="Z1077" i="1"/>
  <c r="Z1052" i="1"/>
  <c r="Z945" i="1"/>
  <c r="Y1077" i="1"/>
  <c r="Y1052" i="1"/>
  <c r="Y957" i="1"/>
  <c r="Y664" i="1"/>
  <c r="Y594" i="1"/>
  <c r="Y530" i="1"/>
  <c r="Y466" i="1"/>
  <c r="X1044" i="1"/>
  <c r="X1093" i="1"/>
  <c r="AB1093" i="1"/>
  <c r="Y1089" i="1"/>
  <c r="Z1089" i="1"/>
  <c r="U1085" i="1"/>
  <c r="AA1085" i="1"/>
  <c r="Y1073" i="1"/>
  <c r="Z1073" i="1"/>
  <c r="Y1040" i="1"/>
  <c r="Z1040" i="1"/>
  <c r="AA1040" i="1"/>
  <c r="U1040" i="1"/>
  <c r="X949" i="1"/>
  <c r="Y949" i="1"/>
  <c r="AC1093" i="1"/>
  <c r="AC670" i="1"/>
  <c r="AC534" i="1"/>
  <c r="AA949" i="1"/>
  <c r="AA928" i="1"/>
  <c r="X1109" i="1"/>
  <c r="X915" i="1"/>
  <c r="V562" i="1"/>
  <c r="U949" i="1"/>
  <c r="Q1068" i="1"/>
  <c r="X1107" i="1"/>
  <c r="V1107" i="1"/>
  <c r="Y1107" i="1"/>
  <c r="AB1107" i="1"/>
  <c r="AA1107" i="1"/>
  <c r="Z1107" i="1"/>
  <c r="T1099" i="1"/>
  <c r="V1099" i="1"/>
  <c r="X1099" i="1"/>
  <c r="Z1099" i="1"/>
  <c r="AB1099" i="1"/>
  <c r="Y1095" i="1"/>
  <c r="Z1095" i="1"/>
  <c r="AA1095" i="1"/>
  <c r="X1095" i="1"/>
  <c r="AB1095" i="1"/>
  <c r="X1087" i="1"/>
  <c r="Y1087" i="1"/>
  <c r="Z1087" i="1"/>
  <c r="AA1087" i="1"/>
  <c r="AB1087" i="1"/>
  <c r="V1083" i="1"/>
  <c r="X1083" i="1"/>
  <c r="Y1083" i="1"/>
  <c r="U1083" i="1"/>
  <c r="Z1083" i="1"/>
  <c r="AB1083" i="1"/>
  <c r="AA1083" i="1"/>
  <c r="X1079" i="1"/>
  <c r="Y1079" i="1"/>
  <c r="Z1079" i="1"/>
  <c r="AA1079" i="1"/>
  <c r="AB1079" i="1"/>
  <c r="T1075" i="1"/>
  <c r="U1075" i="1"/>
  <c r="X1075" i="1"/>
  <c r="Y1075" i="1"/>
  <c r="Z1075" i="1"/>
  <c r="AA1075" i="1"/>
  <c r="AB1075" i="1"/>
  <c r="V1075" i="1"/>
  <c r="T1066" i="1"/>
  <c r="V1066" i="1"/>
  <c r="X1066" i="1"/>
  <c r="Z1066" i="1"/>
  <c r="Y1066" i="1"/>
  <c r="AB1066" i="1"/>
  <c r="X1062" i="1"/>
  <c r="Y1062" i="1"/>
  <c r="Z1062" i="1"/>
  <c r="AA1062" i="1"/>
  <c r="AB1062" i="1"/>
  <c r="Q1058" i="1"/>
  <c r="Y1058" i="1"/>
  <c r="U1058" i="1"/>
  <c r="AA1058" i="1"/>
  <c r="AB1058" i="1"/>
  <c r="Z1058" i="1"/>
  <c r="T1054" i="1"/>
  <c r="V1054" i="1"/>
  <c r="X1054" i="1"/>
  <c r="Y1054" i="1"/>
  <c r="Z1054" i="1"/>
  <c r="AA1054" i="1"/>
  <c r="AB1054" i="1"/>
  <c r="V1050" i="1"/>
  <c r="X1050" i="1"/>
  <c r="Z1050" i="1"/>
  <c r="AA1050" i="1"/>
  <c r="AB1050" i="1"/>
  <c r="Y1050" i="1"/>
  <c r="X1046" i="1"/>
  <c r="Y1046" i="1"/>
  <c r="Z1046" i="1"/>
  <c r="AA1046" i="1"/>
  <c r="AB1046" i="1"/>
  <c r="X1042" i="1"/>
  <c r="Y1042" i="1"/>
  <c r="AA1042" i="1"/>
  <c r="AB1042" i="1"/>
  <c r="Z1042" i="1"/>
  <c r="T1038" i="1"/>
  <c r="X1038" i="1"/>
  <c r="U1038" i="1"/>
  <c r="V1038" i="1"/>
  <c r="Y1038" i="1"/>
  <c r="Z1038" i="1"/>
  <c r="AA1038" i="1"/>
  <c r="AB1038" i="1"/>
  <c r="V1034" i="1"/>
  <c r="X1034" i="1"/>
  <c r="Z1034" i="1"/>
  <c r="AA1034" i="1"/>
  <c r="Y1034" i="1"/>
  <c r="AB1034" i="1"/>
  <c r="Y331" i="1"/>
  <c r="Z331" i="1"/>
  <c r="AC331" i="1"/>
  <c r="AB331" i="1"/>
  <c r="AC1079" i="1"/>
  <c r="AC1050" i="1"/>
  <c r="AC1042" i="1"/>
  <c r="AC1034" i="1"/>
  <c r="AC712" i="1"/>
  <c r="AC700" i="1"/>
  <c r="AC688" i="1"/>
  <c r="AC684" i="1"/>
  <c r="AC662" i="1"/>
  <c r="AC628" i="1"/>
  <c r="AC616" i="1"/>
  <c r="AC588" i="1"/>
  <c r="AC576" i="1"/>
  <c r="AC564" i="1"/>
  <c r="AC512" i="1"/>
  <c r="AC500" i="1"/>
  <c r="AC436" i="1"/>
  <c r="AC424" i="1"/>
  <c r="AC93" i="1"/>
  <c r="AC39" i="1"/>
  <c r="AB564" i="1"/>
  <c r="AB39" i="1"/>
  <c r="AA1066" i="1"/>
  <c r="Z500" i="1"/>
  <c r="AC1107" i="1"/>
  <c r="AC1099" i="1"/>
  <c r="AC1083" i="1"/>
  <c r="AC1062" i="1"/>
  <c r="AC947" i="1"/>
  <c r="AC162" i="1"/>
  <c r="AC105" i="1"/>
  <c r="AB105" i="1"/>
  <c r="Z436" i="1"/>
  <c r="Z174" i="1"/>
  <c r="V1111" i="1"/>
  <c r="X1111" i="1"/>
  <c r="Z1111" i="1"/>
  <c r="Y1111" i="1"/>
  <c r="AA1111" i="1"/>
  <c r="AB1111" i="1"/>
  <c r="X1103" i="1"/>
  <c r="U1103" i="1"/>
  <c r="Z1103" i="1"/>
  <c r="Y1103" i="1"/>
  <c r="AA1103" i="1"/>
  <c r="AB1103" i="1"/>
  <c r="V1091" i="1"/>
  <c r="X1091" i="1"/>
  <c r="AB1091" i="1"/>
  <c r="AA1091" i="1"/>
  <c r="Y1091" i="1"/>
  <c r="X1070" i="1"/>
  <c r="Y1070" i="1"/>
  <c r="Z1070" i="1"/>
  <c r="AA1070" i="1"/>
  <c r="AB1070" i="1"/>
  <c r="AA992" i="1"/>
  <c r="X992" i="1"/>
  <c r="Y992" i="1"/>
  <c r="Z992" i="1"/>
  <c r="AB992" i="1"/>
  <c r="X955" i="1"/>
  <c r="V955" i="1"/>
  <c r="Y955" i="1"/>
  <c r="AC955" i="1"/>
  <c r="Z955" i="1"/>
  <c r="AB955" i="1"/>
  <c r="T951" i="1"/>
  <c r="X951" i="1"/>
  <c r="Z951" i="1"/>
  <c r="Y951" i="1"/>
  <c r="AA951" i="1"/>
  <c r="AB951" i="1"/>
  <c r="X947" i="1"/>
  <c r="AA947" i="1"/>
  <c r="Z947" i="1"/>
  <c r="AB947" i="1"/>
  <c r="X943" i="1"/>
  <c r="V943" i="1"/>
  <c r="Z943" i="1"/>
  <c r="Y943" i="1"/>
  <c r="AA943" i="1"/>
  <c r="AB943" i="1"/>
  <c r="U943" i="1"/>
  <c r="V939" i="1"/>
  <c r="X939" i="1"/>
  <c r="AA939" i="1"/>
  <c r="Y939" i="1"/>
  <c r="AC939" i="1"/>
  <c r="Z939" i="1"/>
  <c r="Y934" i="1"/>
  <c r="Z934" i="1"/>
  <c r="X934" i="1"/>
  <c r="AB934" i="1"/>
  <c r="AA934" i="1"/>
  <c r="AC934" i="1"/>
  <c r="AA930" i="1"/>
  <c r="X930" i="1"/>
  <c r="Y930" i="1"/>
  <c r="Z930" i="1"/>
  <c r="AC930" i="1"/>
  <c r="AB930" i="1"/>
  <c r="S921" i="1"/>
  <c r="T921" i="1"/>
  <c r="U921" i="1"/>
  <c r="X921" i="1"/>
  <c r="Y921" i="1"/>
  <c r="Z921" i="1"/>
  <c r="AA921" i="1"/>
  <c r="AC921" i="1"/>
  <c r="S917" i="1"/>
  <c r="T917" i="1"/>
  <c r="X917" i="1"/>
  <c r="U917" i="1"/>
  <c r="Y917" i="1"/>
  <c r="Z917" i="1"/>
  <c r="AC917" i="1"/>
  <c r="AA917" i="1"/>
  <c r="AB917" i="1"/>
  <c r="Y708" i="1"/>
  <c r="Z708" i="1"/>
  <c r="AA708" i="1"/>
  <c r="Y704" i="1"/>
  <c r="AA704" i="1"/>
  <c r="Z704" i="1"/>
  <c r="Y700" i="1"/>
  <c r="AA700" i="1"/>
  <c r="Y696" i="1"/>
  <c r="Z696" i="1"/>
  <c r="AA696" i="1"/>
  <c r="Y692" i="1"/>
  <c r="Z692" i="1"/>
  <c r="AA692" i="1"/>
  <c r="Y688" i="1"/>
  <c r="AA688" i="1"/>
  <c r="Z688" i="1"/>
  <c r="Y684" i="1"/>
  <c r="Z684" i="1"/>
  <c r="AB684" i="1"/>
  <c r="Y680" i="1"/>
  <c r="Z680" i="1"/>
  <c r="AA680" i="1"/>
  <c r="AB680" i="1"/>
  <c r="Y676" i="1"/>
  <c r="Z676" i="1"/>
  <c r="AB676" i="1"/>
  <c r="AA676" i="1"/>
  <c r="Y672" i="1"/>
  <c r="AA672" i="1"/>
  <c r="Z672" i="1"/>
  <c r="AB672" i="1"/>
  <c r="Y666" i="1"/>
  <c r="AA666" i="1"/>
  <c r="Z666" i="1"/>
  <c r="AB666" i="1"/>
  <c r="Y662" i="1"/>
  <c r="Z662" i="1"/>
  <c r="AB662" i="1"/>
  <c r="Y656" i="1"/>
  <c r="Z656" i="1"/>
  <c r="AB656" i="1"/>
  <c r="AA656" i="1"/>
  <c r="Y650" i="1"/>
  <c r="AA650" i="1"/>
  <c r="Z650" i="1"/>
  <c r="AB650" i="1"/>
  <c r="Y646" i="1"/>
  <c r="AB646" i="1"/>
  <c r="Z646" i="1"/>
  <c r="Y640" i="1"/>
  <c r="Z640" i="1"/>
  <c r="AA640" i="1"/>
  <c r="Y636" i="1"/>
  <c r="Z636" i="1"/>
  <c r="AB636" i="1"/>
  <c r="AA636" i="1"/>
  <c r="Y632" i="1"/>
  <c r="AA632" i="1"/>
  <c r="Z632" i="1"/>
  <c r="AB632" i="1"/>
  <c r="Y628" i="1"/>
  <c r="AA628" i="1"/>
  <c r="Y624" i="1"/>
  <c r="Z624" i="1"/>
  <c r="AB624" i="1"/>
  <c r="AA624" i="1"/>
  <c r="Y620" i="1"/>
  <c r="Z620" i="1"/>
  <c r="AA620" i="1"/>
  <c r="AB620" i="1"/>
  <c r="Y616" i="1"/>
  <c r="AA616" i="1"/>
  <c r="Z616" i="1"/>
  <c r="Y612" i="1"/>
  <c r="Z612" i="1"/>
  <c r="AA612" i="1"/>
  <c r="AB612" i="1"/>
  <c r="Y608" i="1"/>
  <c r="Z608" i="1"/>
  <c r="AA608" i="1"/>
  <c r="AB608" i="1"/>
  <c r="Y604" i="1"/>
  <c r="Z604" i="1"/>
  <c r="AB604" i="1"/>
  <c r="AA604" i="1"/>
  <c r="Y600" i="1"/>
  <c r="AA600" i="1"/>
  <c r="Z600" i="1"/>
  <c r="AB600" i="1"/>
  <c r="Y596" i="1"/>
  <c r="AA596" i="1"/>
  <c r="Z596" i="1"/>
  <c r="AB596" i="1"/>
  <c r="Y592" i="1"/>
  <c r="Z592" i="1"/>
  <c r="AA592" i="1"/>
  <c r="AB592" i="1"/>
  <c r="Y588" i="1"/>
  <c r="Z588" i="1"/>
  <c r="AB588" i="1"/>
  <c r="Y584" i="1"/>
  <c r="AA584" i="1"/>
  <c r="Z584" i="1"/>
  <c r="AB584" i="1"/>
  <c r="Y580" i="1"/>
  <c r="AA580" i="1"/>
  <c r="AB580" i="1"/>
  <c r="Z580" i="1"/>
  <c r="Y576" i="1"/>
  <c r="Z576" i="1"/>
  <c r="Y572" i="1"/>
  <c r="Z572" i="1"/>
  <c r="AB572" i="1"/>
  <c r="AA572" i="1"/>
  <c r="Y568" i="1"/>
  <c r="AA568" i="1"/>
  <c r="Z568" i="1"/>
  <c r="AB568" i="1"/>
  <c r="Y560" i="1"/>
  <c r="Z560" i="1"/>
  <c r="AA560" i="1"/>
  <c r="AB560" i="1"/>
  <c r="Y556" i="1"/>
  <c r="Z556" i="1"/>
  <c r="AA556" i="1"/>
  <c r="AB556" i="1"/>
  <c r="Y552" i="1"/>
  <c r="Z552" i="1"/>
  <c r="Y548" i="1"/>
  <c r="Z548" i="1"/>
  <c r="AB548" i="1"/>
  <c r="Y544" i="1"/>
  <c r="Z544" i="1"/>
  <c r="AB544" i="1"/>
  <c r="Y540" i="1"/>
  <c r="Z540" i="1"/>
  <c r="AB540" i="1"/>
  <c r="Y536" i="1"/>
  <c r="Z536" i="1"/>
  <c r="AB536" i="1"/>
  <c r="Y532" i="1"/>
  <c r="Z532" i="1"/>
  <c r="AB532" i="1"/>
  <c r="Y528" i="1"/>
  <c r="Z528" i="1"/>
  <c r="AB528" i="1"/>
  <c r="Y524" i="1"/>
  <c r="Z524" i="1"/>
  <c r="AB524" i="1"/>
  <c r="Y520" i="1"/>
  <c r="Z520" i="1"/>
  <c r="AB520" i="1"/>
  <c r="Y516" i="1"/>
  <c r="AB516" i="1"/>
  <c r="Z516" i="1"/>
  <c r="Y512" i="1"/>
  <c r="Z512" i="1"/>
  <c r="Y508" i="1"/>
  <c r="Z508" i="1"/>
  <c r="AB508" i="1"/>
  <c r="Y504" i="1"/>
  <c r="Z504" i="1"/>
  <c r="AB504" i="1"/>
  <c r="Y496" i="1"/>
  <c r="Z496" i="1"/>
  <c r="AB496" i="1"/>
  <c r="Y492" i="1"/>
  <c r="Z492" i="1"/>
  <c r="AB492" i="1"/>
  <c r="Y488" i="1"/>
  <c r="Z488" i="1"/>
  <c r="Y484" i="1"/>
  <c r="Z484" i="1"/>
  <c r="AB484" i="1"/>
  <c r="Y480" i="1"/>
  <c r="Z480" i="1"/>
  <c r="AB480" i="1"/>
  <c r="Y476" i="1"/>
  <c r="Z476" i="1"/>
  <c r="AB476" i="1"/>
  <c r="Y472" i="1"/>
  <c r="Z472" i="1"/>
  <c r="AB472" i="1"/>
  <c r="Y468" i="1"/>
  <c r="Z468" i="1"/>
  <c r="AB468" i="1"/>
  <c r="Y464" i="1"/>
  <c r="Z464" i="1"/>
  <c r="AB464" i="1"/>
  <c r="Y460" i="1"/>
  <c r="Z460" i="1"/>
  <c r="AB460" i="1"/>
  <c r="Y456" i="1"/>
  <c r="Z456" i="1"/>
  <c r="AB456" i="1"/>
  <c r="Y452" i="1"/>
  <c r="AB452" i="1"/>
  <c r="Z452" i="1"/>
  <c r="Y448" i="1"/>
  <c r="Z448" i="1"/>
  <c r="Y444" i="1"/>
  <c r="Z444" i="1"/>
  <c r="AB444" i="1"/>
  <c r="Y440" i="1"/>
  <c r="Z440" i="1"/>
  <c r="AB440" i="1"/>
  <c r="Y432" i="1"/>
  <c r="Z432" i="1"/>
  <c r="AB432" i="1"/>
  <c r="Y428" i="1"/>
  <c r="Z428" i="1"/>
  <c r="AB428" i="1"/>
  <c r="Y424" i="1"/>
  <c r="Z424" i="1"/>
  <c r="Y420" i="1"/>
  <c r="Z420" i="1"/>
  <c r="AB420" i="1"/>
  <c r="Z416" i="1"/>
  <c r="Y416" i="1"/>
  <c r="AC416" i="1"/>
  <c r="AB416" i="1"/>
  <c r="Y412" i="1"/>
  <c r="Z412" i="1"/>
  <c r="AB412" i="1"/>
  <c r="AC412" i="1"/>
  <c r="Y408" i="1"/>
  <c r="Z408" i="1"/>
  <c r="AC408" i="1"/>
  <c r="AB408" i="1"/>
  <c r="Y404" i="1"/>
  <c r="AC404" i="1"/>
  <c r="Z404" i="1"/>
  <c r="AB404" i="1"/>
  <c r="Y400" i="1"/>
  <c r="Z400" i="1"/>
  <c r="AC400" i="1"/>
  <c r="AB400" i="1"/>
  <c r="Z396" i="1"/>
  <c r="Y396" i="1"/>
  <c r="AB396" i="1"/>
  <c r="AC396" i="1"/>
  <c r="Y392" i="1"/>
  <c r="Z392" i="1"/>
  <c r="AC392" i="1"/>
  <c r="AB392" i="1"/>
  <c r="Y388" i="1"/>
  <c r="AC388" i="1"/>
  <c r="AB388" i="1"/>
  <c r="Z388" i="1"/>
  <c r="Z382" i="1"/>
  <c r="AC382" i="1"/>
  <c r="Y378" i="1"/>
  <c r="Z378" i="1"/>
  <c r="AB378" i="1"/>
  <c r="AC378" i="1"/>
  <c r="Y371" i="1"/>
  <c r="Z371" i="1"/>
  <c r="AC371" i="1"/>
  <c r="AB371" i="1"/>
  <c r="Y367" i="1"/>
  <c r="AC367" i="1"/>
  <c r="Y363" i="1"/>
  <c r="Z363" i="1"/>
  <c r="AC363" i="1"/>
  <c r="AB363" i="1"/>
  <c r="Y359" i="1"/>
  <c r="Z359" i="1"/>
  <c r="AB359" i="1"/>
  <c r="AC359" i="1"/>
  <c r="Y355" i="1"/>
  <c r="Z355" i="1"/>
  <c r="AC355" i="1"/>
  <c r="Y351" i="1"/>
  <c r="AC351" i="1"/>
  <c r="Z351" i="1"/>
  <c r="AB351" i="1"/>
  <c r="Z347" i="1"/>
  <c r="Y347" i="1"/>
  <c r="AC347" i="1"/>
  <c r="AB347" i="1"/>
  <c r="Y343" i="1"/>
  <c r="Z343" i="1"/>
  <c r="AB343" i="1"/>
  <c r="AC343" i="1"/>
  <c r="Y339" i="1"/>
  <c r="Z339" i="1"/>
  <c r="AC339" i="1"/>
  <c r="AB339" i="1"/>
  <c r="Y335" i="1"/>
  <c r="AC335" i="1"/>
  <c r="Z335" i="1"/>
  <c r="AB335" i="1"/>
  <c r="Z327" i="1"/>
  <c r="AB327" i="1"/>
  <c r="AC327" i="1"/>
  <c r="Y327" i="1"/>
  <c r="Y323" i="1"/>
  <c r="Z323" i="1"/>
  <c r="AC323" i="1"/>
  <c r="AB323" i="1"/>
  <c r="Y319" i="1"/>
  <c r="AC319" i="1"/>
  <c r="AB319" i="1"/>
  <c r="Z319" i="1"/>
  <c r="Z314" i="1"/>
  <c r="Y314" i="1"/>
  <c r="AC314" i="1"/>
  <c r="Y310" i="1"/>
  <c r="Z310" i="1"/>
  <c r="AB310" i="1"/>
  <c r="AC310" i="1"/>
  <c r="Y306" i="1"/>
  <c r="Z306" i="1"/>
  <c r="AC306" i="1"/>
  <c r="AB306" i="1"/>
  <c r="AC302" i="1"/>
  <c r="Y302" i="1"/>
  <c r="Y298" i="1"/>
  <c r="Z298" i="1"/>
  <c r="AC298" i="1"/>
  <c r="AB298" i="1"/>
  <c r="Y294" i="1"/>
  <c r="Z294" i="1"/>
  <c r="AB294" i="1"/>
  <c r="AC294" i="1"/>
  <c r="Y290" i="1"/>
  <c r="Z290" i="1"/>
  <c r="AC290" i="1"/>
  <c r="Y286" i="1"/>
  <c r="AC286" i="1"/>
  <c r="Z286" i="1"/>
  <c r="AB286" i="1"/>
  <c r="Z282" i="1"/>
  <c r="Y282" i="1"/>
  <c r="AC282" i="1"/>
  <c r="AB282" i="1"/>
  <c r="Y278" i="1"/>
  <c r="Z278" i="1"/>
  <c r="AB278" i="1"/>
  <c r="AC278" i="1"/>
  <c r="Y274" i="1"/>
  <c r="Z274" i="1"/>
  <c r="AC274" i="1"/>
  <c r="AB274" i="1"/>
  <c r="Y270" i="1"/>
  <c r="AC270" i="1"/>
  <c r="Z270" i="1"/>
  <c r="AB270" i="1"/>
  <c r="Y266" i="1"/>
  <c r="Z266" i="1"/>
  <c r="AC266" i="1"/>
  <c r="AB266" i="1"/>
  <c r="Z262" i="1"/>
  <c r="Y262" i="1"/>
  <c r="AB262" i="1"/>
  <c r="AC262" i="1"/>
  <c r="Y258" i="1"/>
  <c r="Z258" i="1"/>
  <c r="AC258" i="1"/>
  <c r="AB258" i="1"/>
  <c r="Y254" i="1"/>
  <c r="AC254" i="1"/>
  <c r="AB254" i="1"/>
  <c r="Z254" i="1"/>
  <c r="Z250" i="1"/>
  <c r="AC250" i="1"/>
  <c r="Y250" i="1"/>
  <c r="Y246" i="1"/>
  <c r="Z246" i="1"/>
  <c r="AB246" i="1"/>
  <c r="AC246" i="1"/>
  <c r="Y242" i="1"/>
  <c r="Z242" i="1"/>
  <c r="AC242" i="1"/>
  <c r="AB242" i="1"/>
  <c r="Y238" i="1"/>
  <c r="AC238" i="1"/>
  <c r="Y234" i="1"/>
  <c r="Z234" i="1"/>
  <c r="AC234" i="1"/>
  <c r="AB234" i="1"/>
  <c r="Y230" i="1"/>
  <c r="Z230" i="1"/>
  <c r="AB230" i="1"/>
  <c r="AC230" i="1"/>
  <c r="Y226" i="1"/>
  <c r="Z226" i="1"/>
  <c r="AC226" i="1"/>
  <c r="Y222" i="1"/>
  <c r="AC222" i="1"/>
  <c r="Z222" i="1"/>
  <c r="AB222" i="1"/>
  <c r="Z218" i="1"/>
  <c r="Y218" i="1"/>
  <c r="AC218" i="1"/>
  <c r="AB218" i="1"/>
  <c r="Y214" i="1"/>
  <c r="Z214" i="1"/>
  <c r="AB214" i="1"/>
  <c r="AC214" i="1"/>
  <c r="Y210" i="1"/>
  <c r="Z210" i="1"/>
  <c r="AC210" i="1"/>
  <c r="AB210" i="1"/>
  <c r="Y206" i="1"/>
  <c r="AC206" i="1"/>
  <c r="Z206" i="1"/>
  <c r="AA206" i="1"/>
  <c r="AB206" i="1"/>
  <c r="Y202" i="1"/>
  <c r="Z202" i="1"/>
  <c r="AA202" i="1"/>
  <c r="AC202" i="1"/>
  <c r="AB202" i="1"/>
  <c r="AA198" i="1"/>
  <c r="Z198" i="1"/>
  <c r="AB198" i="1"/>
  <c r="AC198" i="1"/>
  <c r="Y198" i="1"/>
  <c r="Y194" i="1"/>
  <c r="Z194" i="1"/>
  <c r="AC194" i="1"/>
  <c r="AA194" i="1"/>
  <c r="AB194" i="1"/>
  <c r="Y190" i="1"/>
  <c r="AA190" i="1"/>
  <c r="AC190" i="1"/>
  <c r="AB190" i="1"/>
  <c r="Z190" i="1"/>
  <c r="Z186" i="1"/>
  <c r="AC186" i="1"/>
  <c r="AA186" i="1"/>
  <c r="AA182" i="1"/>
  <c r="Z182" i="1"/>
  <c r="AB182" i="1"/>
  <c r="AC182" i="1"/>
  <c r="Z178" i="1"/>
  <c r="AA178" i="1"/>
  <c r="AB178" i="1"/>
  <c r="AC178" i="1"/>
  <c r="Z170" i="1"/>
  <c r="AC170" i="1"/>
  <c r="AB170" i="1"/>
  <c r="AA166" i="1"/>
  <c r="Z166" i="1"/>
  <c r="AB166" i="1"/>
  <c r="AC166" i="1"/>
  <c r="Z162" i="1"/>
  <c r="AA162" i="1"/>
  <c r="Z158" i="1"/>
  <c r="AB158" i="1"/>
  <c r="AC158" i="1"/>
  <c r="Z154" i="1"/>
  <c r="AC154" i="1"/>
  <c r="AA154" i="1"/>
  <c r="AB154" i="1"/>
  <c r="AA150" i="1"/>
  <c r="Z150" i="1"/>
  <c r="AB150" i="1"/>
  <c r="Z146" i="1"/>
  <c r="AB146" i="1"/>
  <c r="AC146" i="1"/>
  <c r="AA137" i="1"/>
  <c r="Z137" i="1"/>
  <c r="AB137" i="1"/>
  <c r="AC137" i="1"/>
  <c r="Z133" i="1"/>
  <c r="AA133" i="1"/>
  <c r="AC133" i="1"/>
  <c r="AB133" i="1"/>
  <c r="AA129" i="1"/>
  <c r="Z129" i="1"/>
  <c r="AB129" i="1"/>
  <c r="AC129" i="1"/>
  <c r="Z125" i="1"/>
  <c r="AA125" i="1"/>
  <c r="AB125" i="1"/>
  <c r="AC125" i="1"/>
  <c r="AA121" i="1"/>
  <c r="AB121" i="1"/>
  <c r="AC121" i="1"/>
  <c r="Z121" i="1"/>
  <c r="Z117" i="1"/>
  <c r="AC117" i="1"/>
  <c r="AA117" i="1"/>
  <c r="AA113" i="1"/>
  <c r="Z113" i="1"/>
  <c r="AB113" i="1"/>
  <c r="AC113" i="1"/>
  <c r="Z109" i="1"/>
  <c r="AA109" i="1"/>
  <c r="AB109" i="1"/>
  <c r="AC109" i="1"/>
  <c r="Z101" i="1"/>
  <c r="AC101" i="1"/>
  <c r="AA101" i="1"/>
  <c r="AB101" i="1"/>
  <c r="AA97" i="1"/>
  <c r="Z97" i="1"/>
  <c r="AB97" i="1"/>
  <c r="AC97" i="1"/>
  <c r="Z93" i="1"/>
  <c r="AA93" i="1"/>
  <c r="Z89" i="1"/>
  <c r="AA89" i="1"/>
  <c r="AB89" i="1"/>
  <c r="AC89" i="1"/>
  <c r="Z85" i="1"/>
  <c r="AC85" i="1"/>
  <c r="AB85" i="1"/>
  <c r="AA81" i="1"/>
  <c r="Z81" i="1"/>
  <c r="AB81" i="1"/>
  <c r="Z77" i="1"/>
  <c r="AA77" i="1"/>
  <c r="AB77" i="1"/>
  <c r="AC77" i="1"/>
  <c r="Z73" i="1"/>
  <c r="AB73" i="1"/>
  <c r="AC73" i="1"/>
  <c r="Z69" i="1"/>
  <c r="AA69" i="1"/>
  <c r="AC69" i="1"/>
  <c r="AB69" i="1"/>
  <c r="AA65" i="1"/>
  <c r="Z65" i="1"/>
  <c r="AB65" i="1"/>
  <c r="AC65" i="1"/>
  <c r="Z61" i="1"/>
  <c r="AA61" i="1"/>
  <c r="AB61" i="1"/>
  <c r="AC61" i="1"/>
  <c r="AA57" i="1"/>
  <c r="AB57" i="1"/>
  <c r="AC57" i="1"/>
  <c r="Z57" i="1"/>
  <c r="Z53" i="1"/>
  <c r="AC53" i="1"/>
  <c r="AA49" i="1"/>
  <c r="Z49" i="1"/>
  <c r="AB49" i="1"/>
  <c r="AC49" i="1"/>
  <c r="Z43" i="1"/>
  <c r="AA43" i="1"/>
  <c r="AB43" i="1"/>
  <c r="AC43" i="1"/>
  <c r="Z35" i="1"/>
  <c r="AC35" i="1"/>
  <c r="AB35" i="1"/>
  <c r="AA35" i="1"/>
  <c r="AA31" i="1"/>
  <c r="Z31" i="1"/>
  <c r="AB31" i="1"/>
  <c r="AC31" i="1"/>
  <c r="Z27" i="1"/>
  <c r="AA27" i="1"/>
  <c r="Z23" i="1"/>
  <c r="AB23" i="1"/>
  <c r="AC23" i="1"/>
  <c r="AA23" i="1"/>
  <c r="Z19" i="1"/>
  <c r="AC19" i="1"/>
  <c r="AA19" i="1"/>
  <c r="AB19" i="1"/>
  <c r="AA13" i="1"/>
  <c r="Z13" i="1"/>
  <c r="AB13" i="1"/>
  <c r="Z9" i="1"/>
  <c r="AB9" i="1"/>
  <c r="AC9" i="1"/>
  <c r="AA9" i="1"/>
  <c r="AC1111" i="1"/>
  <c r="AC1103" i="1"/>
  <c r="AC1095" i="1"/>
  <c r="AC1087" i="1"/>
  <c r="AC1066" i="1"/>
  <c r="AC1058" i="1"/>
  <c r="AC1004" i="1"/>
  <c r="AC951" i="1"/>
  <c r="AC943" i="1"/>
  <c r="AC81" i="1"/>
  <c r="AC27" i="1"/>
  <c r="AB939" i="1"/>
  <c r="AB552" i="1"/>
  <c r="AB500" i="1"/>
  <c r="AB448" i="1"/>
  <c r="AB290" i="1"/>
  <c r="AB238" i="1"/>
  <c r="AB186" i="1"/>
  <c r="AB27" i="1"/>
  <c r="AA1099" i="1"/>
  <c r="AA955" i="1"/>
  <c r="AA646" i="1"/>
  <c r="AA576" i="1"/>
  <c r="AA146" i="1"/>
  <c r="AA73" i="1"/>
  <c r="Z1091" i="1"/>
  <c r="Z564" i="1"/>
  <c r="Z302" i="1"/>
  <c r="Z39" i="1"/>
  <c r="X1058" i="1"/>
  <c r="U1109" i="1"/>
  <c r="S1109" i="1"/>
  <c r="Q1089" i="1"/>
  <c r="S1089" i="1"/>
  <c r="T1089" i="1"/>
  <c r="T1068" i="1"/>
  <c r="P1068" i="1"/>
  <c r="S1056" i="1"/>
  <c r="U1056" i="1"/>
  <c r="P1044" i="1"/>
  <c r="T1044" i="1"/>
  <c r="S1040" i="1"/>
  <c r="Q1040" i="1"/>
  <c r="U957" i="1"/>
  <c r="Q957" i="1"/>
  <c r="W953" i="1"/>
  <c r="T953" i="1"/>
  <c r="S945" i="1"/>
  <c r="U945" i="1"/>
  <c r="T928" i="1"/>
  <c r="U928" i="1"/>
  <c r="U915" i="1"/>
  <c r="Q915" i="1"/>
  <c r="P1140" i="1"/>
  <c r="U1140" i="1"/>
  <c r="P1132" i="1"/>
  <c r="T1132" i="1"/>
  <c r="Q1128" i="1"/>
  <c r="S1128" i="1"/>
  <c r="T1120" i="1"/>
  <c r="U1120" i="1"/>
  <c r="Q1120" i="1"/>
  <c r="S989" i="1"/>
  <c r="T989" i="1"/>
  <c r="U989" i="1"/>
  <c r="W972" i="1"/>
  <c r="U972" i="1"/>
  <c r="S972" i="1"/>
  <c r="Q922" i="1"/>
  <c r="T922" i="1"/>
  <c r="S906" i="1"/>
  <c r="T906" i="1"/>
  <c r="W896" i="1"/>
  <c r="T896" i="1"/>
  <c r="W892" i="1"/>
  <c r="U892" i="1"/>
  <c r="W873" i="1"/>
  <c r="Q873" i="1"/>
  <c r="U873" i="1"/>
  <c r="W865" i="1"/>
  <c r="S865" i="1"/>
  <c r="S844" i="1"/>
  <c r="T844" i="1"/>
  <c r="R834" i="1"/>
  <c r="Q834" i="1"/>
  <c r="U834" i="1"/>
  <c r="O830" i="1"/>
  <c r="T830" i="1"/>
  <c r="P812" i="1"/>
  <c r="Q812" i="1"/>
  <c r="T812" i="1"/>
  <c r="R812" i="1"/>
  <c r="S808" i="1"/>
  <c r="T808" i="1"/>
  <c r="U808" i="1"/>
  <c r="U804" i="1"/>
  <c r="S804" i="1"/>
  <c r="N792" i="1"/>
  <c r="T792" i="1"/>
  <c r="S792" i="1"/>
  <c r="U788" i="1"/>
  <c r="P788" i="1"/>
  <c r="S784" i="1"/>
  <c r="Q784" i="1"/>
  <c r="T784" i="1"/>
  <c r="R774" i="1"/>
  <c r="N774" i="1"/>
  <c r="T774" i="1"/>
  <c r="Q774" i="1"/>
  <c r="S774" i="1"/>
  <c r="P770" i="1"/>
  <c r="S770" i="1"/>
  <c r="O754" i="1"/>
  <c r="K754" i="1"/>
  <c r="T754" i="1"/>
  <c r="Q750" i="1"/>
  <c r="T750" i="1"/>
  <c r="U750" i="1"/>
  <c r="S750" i="1"/>
  <c r="M745" i="1"/>
  <c r="Q745" i="1"/>
  <c r="R745" i="1"/>
  <c r="S741" i="1"/>
  <c r="R741" i="1"/>
  <c r="P737" i="1"/>
  <c r="S737" i="1"/>
  <c r="T729" i="1"/>
  <c r="U729" i="1"/>
  <c r="P725" i="1"/>
  <c r="R725" i="1"/>
  <c r="S713" i="1"/>
  <c r="T713" i="1"/>
  <c r="U713" i="1"/>
  <c r="T709" i="1"/>
  <c r="S709" i="1"/>
  <c r="S705" i="1"/>
  <c r="R705" i="1"/>
  <c r="Q697" i="1"/>
  <c r="R697" i="1"/>
  <c r="S697" i="1"/>
  <c r="T697" i="1"/>
  <c r="R681" i="1"/>
  <c r="S681" i="1"/>
  <c r="O681" i="1"/>
  <c r="S677" i="1"/>
  <c r="T677" i="1"/>
  <c r="R663" i="1"/>
  <c r="U663" i="1"/>
  <c r="S663" i="1"/>
  <c r="P657" i="1"/>
  <c r="S657" i="1"/>
  <c r="R653" i="1"/>
  <c r="S653" i="1"/>
  <c r="Q653" i="1"/>
  <c r="L641" i="1"/>
  <c r="Q641" i="1"/>
  <c r="T641" i="1"/>
  <c r="Q633" i="1"/>
  <c r="R633" i="1"/>
  <c r="S633" i="1"/>
  <c r="U633" i="1"/>
  <c r="U629" i="1"/>
  <c r="S629" i="1"/>
  <c r="Q625" i="1"/>
  <c r="T625" i="1"/>
  <c r="O625" i="1"/>
  <c r="P613" i="1"/>
  <c r="U613" i="1"/>
  <c r="P605" i="1"/>
  <c r="M605" i="1"/>
  <c r="S605" i="1"/>
  <c r="T605" i="1"/>
  <c r="Q601" i="1"/>
  <c r="U601" i="1"/>
  <c r="U593" i="1"/>
  <c r="R593" i="1"/>
  <c r="T593" i="1"/>
  <c r="N589" i="1"/>
  <c r="Q589" i="1"/>
  <c r="L589" i="1"/>
  <c r="M585" i="1"/>
  <c r="Q585" i="1"/>
  <c r="S585" i="1"/>
  <c r="P581" i="1"/>
  <c r="T581" i="1"/>
  <c r="U581" i="1"/>
  <c r="O577" i="1"/>
  <c r="S577" i="1"/>
  <c r="Q577" i="1"/>
  <c r="R577" i="1"/>
  <c r="T577" i="1"/>
  <c r="P569" i="1"/>
  <c r="T569" i="1"/>
  <c r="U565" i="1"/>
  <c r="S565" i="1"/>
  <c r="Q561" i="1"/>
  <c r="T561" i="1"/>
  <c r="U561" i="1"/>
  <c r="S557" i="1"/>
  <c r="N557" i="1"/>
  <c r="K553" i="1"/>
  <c r="Q553" i="1"/>
  <c r="R553" i="1"/>
  <c r="S549" i="1"/>
  <c r="T549" i="1"/>
  <c r="U537" i="1"/>
  <c r="L537" i="1"/>
  <c r="Q537" i="1"/>
  <c r="Q529" i="1"/>
  <c r="N529" i="1"/>
  <c r="T529" i="1"/>
  <c r="U529" i="1"/>
  <c r="P525" i="1"/>
  <c r="R525" i="1"/>
  <c r="Q525" i="1"/>
  <c r="R521" i="1"/>
  <c r="S521" i="1"/>
  <c r="T521" i="1"/>
  <c r="Q517" i="1"/>
  <c r="P517" i="1"/>
  <c r="O517" i="1"/>
  <c r="S509" i="1"/>
  <c r="T509" i="1"/>
  <c r="L505" i="1"/>
  <c r="M505" i="1"/>
  <c r="S505" i="1"/>
  <c r="P501" i="1"/>
  <c r="U501" i="1"/>
  <c r="R497" i="1"/>
  <c r="N497" i="1"/>
  <c r="T497" i="1"/>
  <c r="Q489" i="1"/>
  <c r="U489" i="1"/>
  <c r="N485" i="1"/>
  <c r="R485" i="1"/>
  <c r="Q481" i="1"/>
  <c r="S481" i="1"/>
  <c r="U481" i="1"/>
  <c r="O477" i="1"/>
  <c r="T477" i="1"/>
  <c r="R477" i="1"/>
  <c r="P473" i="1"/>
  <c r="U473" i="1"/>
  <c r="O469" i="1"/>
  <c r="M469" i="1"/>
  <c r="T469" i="1"/>
  <c r="U469" i="1"/>
  <c r="R465" i="1"/>
  <c r="U465" i="1"/>
  <c r="S457" i="1"/>
  <c r="Q457" i="1"/>
  <c r="T457" i="1"/>
  <c r="P457" i="1"/>
  <c r="U457" i="1"/>
  <c r="T449" i="1"/>
  <c r="R449" i="1"/>
  <c r="U449" i="1"/>
  <c r="R445" i="1"/>
  <c r="S445" i="1"/>
  <c r="Q437" i="1"/>
  <c r="P437" i="1"/>
  <c r="U437" i="1"/>
  <c r="O437" i="1"/>
  <c r="Q433" i="1"/>
  <c r="T433" i="1"/>
  <c r="P429" i="1"/>
  <c r="S429" i="1"/>
  <c r="K429" i="1"/>
  <c r="R425" i="1"/>
  <c r="T425" i="1"/>
  <c r="Q425" i="1"/>
  <c r="N413" i="1"/>
  <c r="S413" i="1"/>
  <c r="P413" i="1"/>
  <c r="T413" i="1"/>
  <c r="R409" i="1"/>
  <c r="U409" i="1"/>
  <c r="L401" i="1"/>
  <c r="U401" i="1"/>
  <c r="T401" i="1"/>
  <c r="S389" i="1"/>
  <c r="T389" i="1"/>
  <c r="R379" i="1"/>
  <c r="S379" i="1"/>
  <c r="T379" i="1"/>
  <c r="Q374" i="1"/>
  <c r="T374" i="1"/>
  <c r="U374" i="1"/>
  <c r="S368" i="1"/>
  <c r="U368" i="1"/>
  <c r="Q368" i="1"/>
  <c r="O360" i="1"/>
  <c r="R360" i="1"/>
  <c r="Q356" i="1"/>
  <c r="P356" i="1"/>
  <c r="R356" i="1"/>
  <c r="N356" i="1"/>
  <c r="R344" i="1"/>
  <c r="S344" i="1"/>
  <c r="Q340" i="1"/>
  <c r="U340" i="1"/>
  <c r="S340" i="1"/>
  <c r="T340" i="1"/>
  <c r="R332" i="1"/>
  <c r="T332" i="1"/>
  <c r="U332" i="1"/>
  <c r="N328" i="1"/>
  <c r="R328" i="1"/>
  <c r="S328" i="1"/>
  <c r="P324" i="1"/>
  <c r="O324" i="1"/>
  <c r="R324" i="1"/>
  <c r="T324" i="1"/>
  <c r="P320" i="1"/>
  <c r="T320" i="1"/>
  <c r="U320" i="1"/>
  <c r="S311" i="1"/>
  <c r="T311" i="1"/>
  <c r="R307" i="1"/>
  <c r="P307" i="1"/>
  <c r="U303" i="1"/>
  <c r="S303" i="1"/>
  <c r="T303" i="1"/>
  <c r="S299" i="1"/>
  <c r="T299" i="1"/>
  <c r="U299" i="1"/>
  <c r="P291" i="1"/>
  <c r="T291" i="1"/>
  <c r="S287" i="1"/>
  <c r="T287" i="1"/>
  <c r="Q287" i="1"/>
  <c r="Q283" i="1"/>
  <c r="R283" i="1"/>
  <c r="S275" i="1"/>
  <c r="T275" i="1"/>
  <c r="U275" i="1"/>
  <c r="R275" i="1"/>
  <c r="P267" i="1"/>
  <c r="U267" i="1"/>
  <c r="T267" i="1"/>
  <c r="R259" i="1"/>
  <c r="T259" i="1"/>
  <c r="R255" i="1"/>
  <c r="T255" i="1"/>
  <c r="P251" i="1"/>
  <c r="T251" i="1"/>
  <c r="R247" i="1"/>
  <c r="T247" i="1"/>
  <c r="Q243" i="1"/>
  <c r="S243" i="1"/>
  <c r="R239" i="1"/>
  <c r="T239" i="1"/>
  <c r="U239" i="1"/>
  <c r="Y1109" i="1"/>
  <c r="Y1101" i="1"/>
  <c r="Y1093" i="1"/>
  <c r="Y1085" i="1"/>
  <c r="X1140" i="1"/>
  <c r="X1132" i="1"/>
  <c r="X1124" i="1"/>
  <c r="X1116" i="1"/>
  <c r="X985" i="1"/>
  <c r="X976" i="1"/>
  <c r="X960" i="1"/>
  <c r="X953" i="1"/>
  <c r="X945" i="1"/>
  <c r="X928" i="1"/>
  <c r="V1005" i="1"/>
  <c r="V844" i="1"/>
  <c r="V820" i="1"/>
  <c r="V804" i="1"/>
  <c r="V788" i="1"/>
  <c r="V770" i="1"/>
  <c r="V750" i="1"/>
  <c r="V733" i="1"/>
  <c r="V725" i="1"/>
  <c r="V717" i="1"/>
  <c r="V709" i="1"/>
  <c r="V701" i="1"/>
  <c r="V693" i="1"/>
  <c r="V685" i="1"/>
  <c r="V677" i="1"/>
  <c r="V667" i="1"/>
  <c r="V657" i="1"/>
  <c r="V647" i="1"/>
  <c r="V637" i="1"/>
  <c r="V629" i="1"/>
  <c r="V621" i="1"/>
  <c r="V613" i="1"/>
  <c r="V605" i="1"/>
  <c r="V597" i="1"/>
  <c r="V589" i="1"/>
  <c r="V581" i="1"/>
  <c r="V573" i="1"/>
  <c r="V565" i="1"/>
  <c r="U1128" i="1"/>
  <c r="U985" i="1"/>
  <c r="U941" i="1"/>
  <c r="U896" i="1"/>
  <c r="U865" i="1"/>
  <c r="U812" i="1"/>
  <c r="U770" i="1"/>
  <c r="U597" i="1"/>
  <c r="U585" i="1"/>
  <c r="U425" i="1"/>
  <c r="U405" i="1"/>
  <c r="U393" i="1"/>
  <c r="U385" i="1"/>
  <c r="U356" i="1"/>
  <c r="T1101" i="1"/>
  <c r="T976" i="1"/>
  <c r="T820" i="1"/>
  <c r="T741" i="1"/>
  <c r="T721" i="1"/>
  <c r="T637" i="1"/>
  <c r="T513" i="1"/>
  <c r="T393" i="1"/>
  <c r="T328" i="1"/>
  <c r="T279" i="1"/>
  <c r="S928" i="1"/>
  <c r="S884" i="1"/>
  <c r="S788" i="1"/>
  <c r="S725" i="1"/>
  <c r="S573" i="1"/>
  <c r="S374" i="1"/>
  <c r="S348" i="1"/>
  <c r="S295" i="1"/>
  <c r="S283" i="1"/>
  <c r="S251" i="1"/>
  <c r="R784" i="1"/>
  <c r="R677" i="1"/>
  <c r="R433" i="1"/>
  <c r="R295" i="1"/>
  <c r="Q953" i="1"/>
  <c r="Q721" i="1"/>
  <c r="Q541" i="1"/>
  <c r="Q473" i="1"/>
  <c r="Q445" i="1"/>
  <c r="Q336" i="1"/>
  <c r="P585" i="1"/>
  <c r="O533" i="1"/>
  <c r="N429" i="1"/>
  <c r="M717" i="1"/>
  <c r="L379" i="1"/>
  <c r="K509" i="1"/>
  <c r="Y1140" i="1"/>
  <c r="Y1132" i="1"/>
  <c r="Y1124" i="1"/>
  <c r="Y1116" i="1"/>
  <c r="X1105" i="1"/>
  <c r="X1089" i="1"/>
  <c r="X1081" i="1"/>
  <c r="X1056" i="1"/>
  <c r="X1048" i="1"/>
  <c r="X1040" i="1"/>
  <c r="X1022" i="1"/>
  <c r="X1013" i="1"/>
  <c r="X1005" i="1"/>
  <c r="X997" i="1"/>
  <c r="X910" i="1"/>
  <c r="X901" i="1"/>
  <c r="X892" i="1"/>
  <c r="X884" i="1"/>
  <c r="X873" i="1"/>
  <c r="X865" i="1"/>
  <c r="X844" i="1"/>
  <c r="X830" i="1"/>
  <c r="X820" i="1"/>
  <c r="V1001" i="1"/>
  <c r="V834" i="1"/>
  <c r="V800" i="1"/>
  <c r="V784" i="1"/>
  <c r="V764" i="1"/>
  <c r="V745" i="1"/>
  <c r="U980" i="1"/>
  <c r="U953" i="1"/>
  <c r="U932" i="1"/>
  <c r="U884" i="1"/>
  <c r="U830" i="1"/>
  <c r="U800" i="1"/>
  <c r="U760" i="1"/>
  <c r="U689" i="1"/>
  <c r="U681" i="1"/>
  <c r="U667" i="1"/>
  <c r="U653" i="1"/>
  <c r="U641" i="1"/>
  <c r="U617" i="1"/>
  <c r="U549" i="1"/>
  <c r="U517" i="1"/>
  <c r="U497" i="1"/>
  <c r="U485" i="1"/>
  <c r="U433" i="1"/>
  <c r="T1136" i="1"/>
  <c r="T860" i="1"/>
  <c r="T764" i="1"/>
  <c r="T733" i="1"/>
  <c r="T667" i="1"/>
  <c r="T653" i="1"/>
  <c r="T633" i="1"/>
  <c r="T585" i="1"/>
  <c r="T489" i="1"/>
  <c r="T465" i="1"/>
  <c r="T405" i="1"/>
  <c r="T356" i="1"/>
  <c r="T344" i="1"/>
  <c r="S1124" i="1"/>
  <c r="S778" i="1"/>
  <c r="S721" i="1"/>
  <c r="S673" i="1"/>
  <c r="S541" i="1"/>
  <c r="S437" i="1"/>
  <c r="S320" i="1"/>
  <c r="S291" i="1"/>
  <c r="R637" i="1"/>
  <c r="R541" i="1"/>
  <c r="R461" i="1"/>
  <c r="R405" i="1"/>
  <c r="R267" i="1"/>
  <c r="Q717" i="1"/>
  <c r="Q621" i="1"/>
  <c r="Q501" i="1"/>
  <c r="Q469" i="1"/>
  <c r="Q401" i="1"/>
  <c r="P820" i="1"/>
  <c r="P549" i="1"/>
  <c r="P385" i="1"/>
  <c r="O409" i="1"/>
  <c r="O267" i="1"/>
  <c r="N701" i="1"/>
  <c r="N320" i="1"/>
  <c r="M425" i="1"/>
  <c r="N227" i="1"/>
  <c r="R227" i="1"/>
  <c r="O203" i="1"/>
  <c r="S203" i="1"/>
  <c r="U203" i="1"/>
  <c r="Q195" i="1"/>
  <c r="R195" i="1"/>
  <c r="T175" i="1"/>
  <c r="U175" i="1"/>
  <c r="P171" i="1"/>
  <c r="Q171" i="1"/>
  <c r="O147" i="1"/>
  <c r="Q147" i="1"/>
  <c r="U147" i="1"/>
  <c r="N134" i="1"/>
  <c r="U134" i="1"/>
  <c r="Q118" i="1"/>
  <c r="T118" i="1"/>
  <c r="P114" i="1"/>
  <c r="R114" i="1"/>
  <c r="K110" i="1"/>
  <c r="P110" i="1"/>
  <c r="O106" i="1"/>
  <c r="T106" i="1"/>
  <c r="U106" i="1"/>
  <c r="S86" i="1"/>
  <c r="R86" i="1"/>
  <c r="R82" i="1"/>
  <c r="Q82" i="1"/>
  <c r="P62" i="1"/>
  <c r="Q62" i="1"/>
  <c r="S62" i="1"/>
  <c r="N58" i="1"/>
  <c r="S58" i="1"/>
  <c r="R54" i="1"/>
  <c r="T54" i="1"/>
  <c r="T40" i="1"/>
  <c r="U40" i="1"/>
  <c r="R36" i="1"/>
  <c r="P36" i="1"/>
  <c r="Q20" i="1"/>
  <c r="S20" i="1"/>
  <c r="V20" i="1"/>
  <c r="U227" i="1"/>
  <c r="U219" i="1"/>
  <c r="U195" i="1"/>
  <c r="U187" i="1"/>
  <c r="U110" i="1"/>
  <c r="U90" i="1"/>
  <c r="U58" i="1"/>
  <c r="U36" i="1"/>
  <c r="T211" i="1"/>
  <c r="T199" i="1"/>
  <c r="T163" i="1"/>
  <c r="T151" i="1"/>
  <c r="T134" i="1"/>
  <c r="T126" i="1"/>
  <c r="T114" i="1"/>
  <c r="T78" i="1"/>
  <c r="T66" i="1"/>
  <c r="T28" i="1"/>
  <c r="S231" i="1"/>
  <c r="S195" i="1"/>
  <c r="S167" i="1"/>
  <c r="S106" i="1"/>
  <c r="S66" i="1"/>
  <c r="R199" i="1"/>
  <c r="R70" i="1"/>
  <c r="R40" i="1"/>
  <c r="Q179" i="1"/>
  <c r="Q159" i="1"/>
  <c r="P147" i="1"/>
  <c r="P24" i="1"/>
  <c r="O219" i="1"/>
  <c r="O54" i="1"/>
  <c r="N151" i="1"/>
  <c r="T171" i="1"/>
  <c r="T159" i="1"/>
  <c r="T122" i="1"/>
  <c r="T36" i="1"/>
  <c r="T24" i="1"/>
  <c r="S215" i="1"/>
  <c r="S187" i="1"/>
  <c r="S102" i="1"/>
  <c r="S54" i="1"/>
  <c r="R110" i="1"/>
  <c r="Q50" i="1"/>
  <c r="P227" i="1"/>
  <c r="O183" i="1"/>
  <c r="O24" i="1"/>
  <c r="P1029" i="1"/>
  <c r="P1011" i="1"/>
  <c r="Q1011" i="1"/>
  <c r="W1141" i="1"/>
  <c r="U1141" i="1"/>
  <c r="V1141" i="1"/>
  <c r="Y1141" i="1"/>
  <c r="AA1141" i="1"/>
  <c r="AC1141" i="1"/>
  <c r="Z1141" i="1"/>
  <c r="AB1141" i="1"/>
  <c r="R1125" i="1"/>
  <c r="V1125" i="1"/>
  <c r="Y1125" i="1"/>
  <c r="Z1125" i="1"/>
  <c r="AA1125" i="1"/>
  <c r="AC1125" i="1"/>
  <c r="AB1125" i="1"/>
  <c r="P1110" i="1"/>
  <c r="U1110" i="1"/>
  <c r="V1110" i="1"/>
  <c r="Y1110" i="1"/>
  <c r="AA1110" i="1"/>
  <c r="AC1110" i="1"/>
  <c r="AB1110" i="1"/>
  <c r="W1094" i="1"/>
  <c r="Y1094" i="1"/>
  <c r="V1094" i="1"/>
  <c r="Z1094" i="1"/>
  <c r="AA1094" i="1"/>
  <c r="AC1094" i="1"/>
  <c r="AB1094" i="1"/>
  <c r="W1082" i="1"/>
  <c r="X1082" i="1"/>
  <c r="Z1082" i="1"/>
  <c r="AB1082" i="1"/>
  <c r="X1065" i="1"/>
  <c r="AB1065" i="1"/>
  <c r="Y1065" i="1"/>
  <c r="Z1065" i="1"/>
  <c r="V1049" i="1"/>
  <c r="X1049" i="1"/>
  <c r="Y1049" i="1"/>
  <c r="Z1049" i="1"/>
  <c r="AB1049" i="1"/>
  <c r="Y1033" i="1"/>
  <c r="AB1033" i="1"/>
  <c r="Z1021" i="1"/>
  <c r="X1021" i="1"/>
  <c r="Y1021" i="1"/>
  <c r="AA1021" i="1"/>
  <c r="W1004" i="1"/>
  <c r="V1004" i="1"/>
  <c r="X1004" i="1"/>
  <c r="Z1004" i="1"/>
  <c r="AA1004" i="1"/>
  <c r="X990" i="1"/>
  <c r="Z990" i="1"/>
  <c r="Y990" i="1"/>
  <c r="O973" i="1"/>
  <c r="T973" i="1"/>
  <c r="V973" i="1"/>
  <c r="X973" i="1"/>
  <c r="Z973" i="1"/>
  <c r="AA973" i="1"/>
  <c r="Y973" i="1"/>
  <c r="S961" i="1"/>
  <c r="V961" i="1"/>
  <c r="X961" i="1"/>
  <c r="AA961" i="1"/>
  <c r="Y961" i="1"/>
  <c r="Z961" i="1"/>
  <c r="AB961" i="1"/>
  <c r="X946" i="1"/>
  <c r="AA946" i="1"/>
  <c r="Y946" i="1"/>
  <c r="AB946" i="1"/>
  <c r="Z946" i="1"/>
  <c r="S929" i="1"/>
  <c r="V929" i="1"/>
  <c r="X929" i="1"/>
  <c r="AA929" i="1"/>
  <c r="Y929" i="1"/>
  <c r="AB929" i="1"/>
  <c r="Z929" i="1"/>
  <c r="X914" i="1"/>
  <c r="AA914" i="1"/>
  <c r="Z914" i="1"/>
  <c r="AB914" i="1"/>
  <c r="S898" i="1"/>
  <c r="X898" i="1"/>
  <c r="AA898" i="1"/>
  <c r="AB898" i="1"/>
  <c r="Y898" i="1"/>
  <c r="Z898" i="1"/>
  <c r="W885" i="1"/>
  <c r="X885" i="1"/>
  <c r="Y885" i="1"/>
  <c r="Z885" i="1"/>
  <c r="AC885" i="1"/>
  <c r="AB885" i="1"/>
  <c r="X870" i="1"/>
  <c r="Y870" i="1"/>
  <c r="Z870" i="1"/>
  <c r="AB870" i="1"/>
  <c r="X851" i="1"/>
  <c r="AA851" i="1"/>
  <c r="AB851" i="1"/>
  <c r="V827" i="1"/>
  <c r="Y827" i="1"/>
  <c r="AB827" i="1"/>
  <c r="X827" i="1"/>
  <c r="Z827" i="1"/>
  <c r="AA827" i="1"/>
  <c r="O813" i="1"/>
  <c r="T813" i="1"/>
  <c r="V813" i="1"/>
  <c r="Z813" i="1"/>
  <c r="X813" i="1"/>
  <c r="Y813" i="1"/>
  <c r="AA813" i="1"/>
  <c r="W797" i="1"/>
  <c r="Z797" i="1"/>
  <c r="V797" i="1"/>
  <c r="X797" i="1"/>
  <c r="AA797" i="1"/>
  <c r="Y797" i="1"/>
  <c r="S779" i="1"/>
  <c r="U779" i="1"/>
  <c r="X779" i="1"/>
  <c r="V779" i="1"/>
  <c r="Z779" i="1"/>
  <c r="Y779" i="1"/>
  <c r="W761" i="1"/>
  <c r="U761" i="1"/>
  <c r="Z761" i="1"/>
  <c r="V761" i="1"/>
  <c r="X761" i="1"/>
  <c r="Y761" i="1"/>
  <c r="AA761" i="1"/>
  <c r="V746" i="1"/>
  <c r="X746" i="1"/>
  <c r="AA746" i="1"/>
  <c r="AB746" i="1"/>
  <c r="S730" i="1"/>
  <c r="U730" i="1"/>
  <c r="X730" i="1"/>
  <c r="T730" i="1"/>
  <c r="AA730" i="1"/>
  <c r="V730" i="1"/>
  <c r="Y730" i="1"/>
  <c r="AB730" i="1"/>
  <c r="Z730" i="1"/>
  <c r="T710" i="1"/>
  <c r="U710" i="1"/>
  <c r="X710" i="1"/>
  <c r="V710" i="1"/>
  <c r="Z710" i="1"/>
  <c r="U694" i="1"/>
  <c r="X694" i="1"/>
  <c r="Z694" i="1"/>
  <c r="V694" i="1"/>
  <c r="T682" i="1"/>
  <c r="X682" i="1"/>
  <c r="V682" i="1"/>
  <c r="Z682" i="1"/>
  <c r="AB682" i="1"/>
  <c r="U664" i="1"/>
  <c r="X664" i="1"/>
  <c r="V664" i="1"/>
  <c r="Z664" i="1"/>
  <c r="AB664" i="1"/>
  <c r="W644" i="1"/>
  <c r="U644" i="1"/>
  <c r="V644" i="1"/>
  <c r="X644" i="1"/>
  <c r="T644" i="1"/>
  <c r="Z644" i="1"/>
  <c r="AB644" i="1"/>
  <c r="W626" i="1"/>
  <c r="T626" i="1"/>
  <c r="U626" i="1"/>
  <c r="X626" i="1"/>
  <c r="Z626" i="1"/>
  <c r="V626" i="1"/>
  <c r="AB626" i="1"/>
  <c r="T610" i="1"/>
  <c r="X610" i="1"/>
  <c r="V610" i="1"/>
  <c r="Z610" i="1"/>
  <c r="S610" i="1"/>
  <c r="AB610" i="1"/>
  <c r="T598" i="1"/>
  <c r="V598" i="1"/>
  <c r="X598" i="1"/>
  <c r="Z598" i="1"/>
  <c r="AB598" i="1"/>
  <c r="U582" i="1"/>
  <c r="V582" i="1"/>
  <c r="R582" i="1"/>
  <c r="Z582" i="1"/>
  <c r="X582" i="1"/>
  <c r="AB582" i="1"/>
  <c r="U566" i="1"/>
  <c r="V566" i="1"/>
  <c r="X566" i="1"/>
  <c r="Z566" i="1"/>
  <c r="AB566" i="1"/>
  <c r="W538" i="1"/>
  <c r="U538" i="1"/>
  <c r="V538" i="1"/>
  <c r="T538" i="1"/>
  <c r="Z538" i="1"/>
  <c r="X538" i="1"/>
  <c r="AA538" i="1"/>
  <c r="AB538" i="1"/>
  <c r="V522" i="1"/>
  <c r="X522" i="1"/>
  <c r="Z522" i="1"/>
  <c r="AB522" i="1"/>
  <c r="AA522" i="1"/>
  <c r="W510" i="1"/>
  <c r="U510" i="1"/>
  <c r="S510" i="1"/>
  <c r="V510" i="1"/>
  <c r="X510" i="1"/>
  <c r="Z510" i="1"/>
  <c r="AA510" i="1"/>
  <c r="AB510" i="1"/>
  <c r="U494" i="1"/>
  <c r="V494" i="1"/>
  <c r="Z494" i="1"/>
  <c r="AA494" i="1"/>
  <c r="X494" i="1"/>
  <c r="AB494" i="1"/>
  <c r="S478" i="1"/>
  <c r="U478" i="1"/>
  <c r="V478" i="1"/>
  <c r="X478" i="1"/>
  <c r="Z478" i="1"/>
  <c r="AA478" i="1"/>
  <c r="AB478" i="1"/>
  <c r="U462" i="1"/>
  <c r="V462" i="1"/>
  <c r="X462" i="1"/>
  <c r="Z462" i="1"/>
  <c r="AA462" i="1"/>
  <c r="AB462" i="1"/>
  <c r="S450" i="1"/>
  <c r="U450" i="1"/>
  <c r="X450" i="1"/>
  <c r="T450" i="1"/>
  <c r="V450" i="1"/>
  <c r="Z450" i="1"/>
  <c r="AB450" i="1"/>
  <c r="S434" i="1"/>
  <c r="U434" i="1"/>
  <c r="V434" i="1"/>
  <c r="X434" i="1"/>
  <c r="Z434" i="1"/>
  <c r="Y434" i="1"/>
  <c r="AA434" i="1"/>
  <c r="AB434" i="1"/>
  <c r="S418" i="1"/>
  <c r="U418" i="1"/>
  <c r="X418" i="1"/>
  <c r="V418" i="1"/>
  <c r="Z418" i="1"/>
  <c r="Y418" i="1"/>
  <c r="AB418" i="1"/>
  <c r="AA418" i="1"/>
  <c r="U402" i="1"/>
  <c r="V402" i="1"/>
  <c r="X402" i="1"/>
  <c r="Z402" i="1"/>
  <c r="Y402" i="1"/>
  <c r="AA402" i="1"/>
  <c r="AB402" i="1"/>
  <c r="T386" i="1"/>
  <c r="U386" i="1"/>
  <c r="X386" i="1"/>
  <c r="S386" i="1"/>
  <c r="V386" i="1"/>
  <c r="Z386" i="1"/>
  <c r="Y386" i="1"/>
  <c r="AB386" i="1"/>
  <c r="S369" i="1"/>
  <c r="T369" i="1"/>
  <c r="U369" i="1"/>
  <c r="X369" i="1"/>
  <c r="V369" i="1"/>
  <c r="Z369" i="1"/>
  <c r="Y369" i="1"/>
  <c r="AB369" i="1"/>
  <c r="T353" i="1"/>
  <c r="U353" i="1"/>
  <c r="V353" i="1"/>
  <c r="X353" i="1"/>
  <c r="Z353" i="1"/>
  <c r="Y353" i="1"/>
  <c r="AA353" i="1"/>
  <c r="AB353" i="1"/>
  <c r="U337" i="1"/>
  <c r="X337" i="1"/>
  <c r="V337" i="1"/>
  <c r="Z337" i="1"/>
  <c r="Y337" i="1"/>
  <c r="AB337" i="1"/>
  <c r="AA337" i="1"/>
  <c r="U321" i="1"/>
  <c r="S321" i="1"/>
  <c r="V321" i="1"/>
  <c r="R321" i="1"/>
  <c r="Z321" i="1"/>
  <c r="X321" i="1"/>
  <c r="Y321" i="1"/>
  <c r="AA321" i="1"/>
  <c r="AB321" i="1"/>
  <c r="U308" i="1"/>
  <c r="V308" i="1"/>
  <c r="X308" i="1"/>
  <c r="Z308" i="1"/>
  <c r="Y308" i="1"/>
  <c r="AA308" i="1"/>
  <c r="AB308" i="1"/>
  <c r="T292" i="1"/>
  <c r="S292" i="1"/>
  <c r="X292" i="1"/>
  <c r="U292" i="1"/>
  <c r="V292" i="1"/>
  <c r="Z292" i="1"/>
  <c r="Y292" i="1"/>
  <c r="AB292" i="1"/>
  <c r="T276" i="1"/>
  <c r="U276" i="1"/>
  <c r="S276" i="1"/>
  <c r="V276" i="1"/>
  <c r="Q276" i="1"/>
  <c r="Z276" i="1"/>
  <c r="X276" i="1"/>
  <c r="Y276" i="1"/>
  <c r="AA276" i="1"/>
  <c r="AB276" i="1"/>
  <c r="V260" i="1"/>
  <c r="U260" i="1"/>
  <c r="X260" i="1"/>
  <c r="Z260" i="1"/>
  <c r="Y260" i="1"/>
  <c r="AB260" i="1"/>
  <c r="AA260" i="1"/>
  <c r="U248" i="1"/>
  <c r="V248" i="1"/>
  <c r="X248" i="1"/>
  <c r="Z248" i="1"/>
  <c r="AA248" i="1"/>
  <c r="Y248" i="1"/>
  <c r="AB248" i="1"/>
  <c r="U232" i="1"/>
  <c r="V232" i="1"/>
  <c r="Z232" i="1"/>
  <c r="AA232" i="1"/>
  <c r="X232" i="1"/>
  <c r="Y232" i="1"/>
  <c r="AB232" i="1"/>
  <c r="U216" i="1"/>
  <c r="T216" i="1"/>
  <c r="V216" i="1"/>
  <c r="S216" i="1"/>
  <c r="X216" i="1"/>
  <c r="Z216" i="1"/>
  <c r="AA216" i="1"/>
  <c r="Y216" i="1"/>
  <c r="AB216" i="1"/>
  <c r="S200" i="1"/>
  <c r="U200" i="1"/>
  <c r="V200" i="1"/>
  <c r="X200" i="1"/>
  <c r="T200" i="1"/>
  <c r="Z200" i="1"/>
  <c r="Y200" i="1"/>
  <c r="AB200" i="1"/>
  <c r="AA200" i="1"/>
  <c r="S188" i="1"/>
  <c r="Q188" i="1"/>
  <c r="U188" i="1"/>
  <c r="X188" i="1"/>
  <c r="T188" i="1"/>
  <c r="V188" i="1"/>
  <c r="Z188" i="1"/>
  <c r="Y188" i="1"/>
  <c r="AB188" i="1"/>
  <c r="AA188" i="1"/>
  <c r="U172" i="1"/>
  <c r="T172" i="1"/>
  <c r="V172" i="1"/>
  <c r="X172" i="1"/>
  <c r="S172" i="1"/>
  <c r="Y172" i="1"/>
  <c r="Z172" i="1"/>
  <c r="AB172" i="1"/>
  <c r="AA172" i="1"/>
  <c r="AC172" i="1"/>
  <c r="T156" i="1"/>
  <c r="U156" i="1"/>
  <c r="X156" i="1"/>
  <c r="V156" i="1"/>
  <c r="Z156" i="1"/>
  <c r="Y156" i="1"/>
  <c r="AB156" i="1"/>
  <c r="AA156" i="1"/>
  <c r="AC156" i="1"/>
  <c r="T144" i="1"/>
  <c r="S144" i="1"/>
  <c r="U144" i="1"/>
  <c r="X144" i="1"/>
  <c r="Y144" i="1"/>
  <c r="V144" i="1"/>
  <c r="Z144" i="1"/>
  <c r="AB144" i="1"/>
  <c r="AA144" i="1"/>
  <c r="AC144" i="1"/>
  <c r="O119" i="1"/>
  <c r="S119" i="1"/>
  <c r="T119" i="1"/>
  <c r="U119" i="1"/>
  <c r="X119" i="1"/>
  <c r="V119" i="1"/>
  <c r="Z119" i="1"/>
  <c r="Y119" i="1"/>
  <c r="AB119" i="1"/>
  <c r="AA119" i="1"/>
  <c r="AC119" i="1"/>
  <c r="AC1098" i="1"/>
  <c r="AC961" i="1"/>
  <c r="AC898" i="1"/>
  <c r="AC851" i="1"/>
  <c r="AC831" i="1"/>
  <c r="AC761" i="1"/>
  <c r="AC746" i="1"/>
  <c r="AB1004" i="1"/>
  <c r="AB797" i="1"/>
  <c r="AA1033" i="1"/>
  <c r="AA870" i="1"/>
  <c r="AA386" i="1"/>
  <c r="Z1110" i="1"/>
  <c r="Y914" i="1"/>
  <c r="Y746" i="1"/>
  <c r="S1137" i="1"/>
  <c r="U1137" i="1"/>
  <c r="V1137" i="1"/>
  <c r="X1137" i="1"/>
  <c r="Y1137" i="1"/>
  <c r="Z1137" i="1"/>
  <c r="AB1137" i="1"/>
  <c r="AA1137" i="1"/>
  <c r="Q1129" i="1"/>
  <c r="V1129" i="1"/>
  <c r="X1129" i="1"/>
  <c r="U1129" i="1"/>
  <c r="Y1129" i="1"/>
  <c r="AB1129" i="1"/>
  <c r="Z1129" i="1"/>
  <c r="S1121" i="1"/>
  <c r="U1121" i="1"/>
  <c r="X1121" i="1"/>
  <c r="AB1121" i="1"/>
  <c r="Y1121" i="1"/>
  <c r="AA1121" i="1"/>
  <c r="Q1113" i="1"/>
  <c r="V1113" i="1"/>
  <c r="U1113" i="1"/>
  <c r="Z1113" i="1"/>
  <c r="AB1113" i="1"/>
  <c r="X1113" i="1"/>
  <c r="V1106" i="1"/>
  <c r="X1106" i="1"/>
  <c r="Y1106" i="1"/>
  <c r="AB1106" i="1"/>
  <c r="Z1106" i="1"/>
  <c r="AA1106" i="1"/>
  <c r="W1098" i="1"/>
  <c r="V1098" i="1"/>
  <c r="X1098" i="1"/>
  <c r="Y1098" i="1"/>
  <c r="AB1098" i="1"/>
  <c r="W1090" i="1"/>
  <c r="X1090" i="1"/>
  <c r="V1090" i="1"/>
  <c r="AB1090" i="1"/>
  <c r="Y1090" i="1"/>
  <c r="Z1090" i="1"/>
  <c r="AA1090" i="1"/>
  <c r="W1078" i="1"/>
  <c r="V1078" i="1"/>
  <c r="Y1078" i="1"/>
  <c r="AA1078" i="1"/>
  <c r="AC1078" i="1"/>
  <c r="Z1078" i="1"/>
  <c r="AB1078" i="1"/>
  <c r="Z1069" i="1"/>
  <c r="X1069" i="1"/>
  <c r="AA1069" i="1"/>
  <c r="Y1069" i="1"/>
  <c r="V1061" i="1"/>
  <c r="Y1061" i="1"/>
  <c r="Z1061" i="1"/>
  <c r="AA1061" i="1"/>
  <c r="AC1061" i="1"/>
  <c r="AB1061" i="1"/>
  <c r="X1053" i="1"/>
  <c r="Z1053" i="1"/>
  <c r="AA1053" i="1"/>
  <c r="Y1053" i="1"/>
  <c r="W1045" i="1"/>
  <c r="T1045" i="1"/>
  <c r="V1045" i="1"/>
  <c r="Y1045" i="1"/>
  <c r="AA1045" i="1"/>
  <c r="AC1045" i="1"/>
  <c r="AB1045" i="1"/>
  <c r="V1037" i="1"/>
  <c r="X1037" i="1"/>
  <c r="Z1037" i="1"/>
  <c r="Y1037" i="1"/>
  <c r="AA1037" i="1"/>
  <c r="W1030" i="1"/>
  <c r="T1030" i="1"/>
  <c r="V1030" i="1"/>
  <c r="Y1030" i="1"/>
  <c r="Z1030" i="1"/>
  <c r="AA1030" i="1"/>
  <c r="AC1030" i="1"/>
  <c r="AB1030" i="1"/>
  <c r="O1016" i="1"/>
  <c r="V1016" i="1"/>
  <c r="X1016" i="1"/>
  <c r="Y1016" i="1"/>
  <c r="Z1016" i="1"/>
  <c r="AB1016" i="1"/>
  <c r="T1012" i="1"/>
  <c r="Y1012" i="1"/>
  <c r="AA1012" i="1"/>
  <c r="AC1012" i="1"/>
  <c r="AB1012" i="1"/>
  <c r="Z1012" i="1"/>
  <c r="X1000" i="1"/>
  <c r="Y1000" i="1"/>
  <c r="AB1000" i="1"/>
  <c r="Z1000" i="1"/>
  <c r="X986" i="1"/>
  <c r="Z986" i="1"/>
  <c r="AA986" i="1"/>
  <c r="AB986" i="1"/>
  <c r="Y986" i="1"/>
  <c r="X977" i="1"/>
  <c r="AA977" i="1"/>
  <c r="AB977" i="1"/>
  <c r="Y977" i="1"/>
  <c r="Z977" i="1"/>
  <c r="X969" i="1"/>
  <c r="Y969" i="1"/>
  <c r="AB969" i="1"/>
  <c r="AA969" i="1"/>
  <c r="X954" i="1"/>
  <c r="V954" i="1"/>
  <c r="Z954" i="1"/>
  <c r="AA954" i="1"/>
  <c r="AB954" i="1"/>
  <c r="Y954" i="1"/>
  <c r="R942" i="1"/>
  <c r="Z942" i="1"/>
  <c r="X942" i="1"/>
  <c r="Y942" i="1"/>
  <c r="AA942" i="1"/>
  <c r="T933" i="1"/>
  <c r="V933" i="1"/>
  <c r="X933" i="1"/>
  <c r="Y933" i="1"/>
  <c r="Z933" i="1"/>
  <c r="AA933" i="1"/>
  <c r="AC933" i="1"/>
  <c r="AB933" i="1"/>
  <c r="T926" i="1"/>
  <c r="X926" i="1"/>
  <c r="Z926" i="1"/>
  <c r="W918" i="1"/>
  <c r="T918" i="1"/>
  <c r="V918" i="1"/>
  <c r="X918" i="1"/>
  <c r="Y918" i="1"/>
  <c r="AC918" i="1"/>
  <c r="AB918" i="1"/>
  <c r="Z918" i="1"/>
  <c r="AA918" i="1"/>
  <c r="V911" i="1"/>
  <c r="Z911" i="1"/>
  <c r="X911" i="1"/>
  <c r="Y911" i="1"/>
  <c r="AA911" i="1"/>
  <c r="W902" i="1"/>
  <c r="V902" i="1"/>
  <c r="Y902" i="1"/>
  <c r="Z902" i="1"/>
  <c r="X902" i="1"/>
  <c r="AA902" i="1"/>
  <c r="AC902" i="1"/>
  <c r="AB902" i="1"/>
  <c r="T893" i="1"/>
  <c r="X893" i="1"/>
  <c r="Z893" i="1"/>
  <c r="Y893" i="1"/>
  <c r="AA893" i="1"/>
  <c r="X880" i="1"/>
  <c r="AA880" i="1"/>
  <c r="Y880" i="1"/>
  <c r="AB880" i="1"/>
  <c r="T874" i="1"/>
  <c r="V874" i="1"/>
  <c r="X874" i="1"/>
  <c r="Z874" i="1"/>
  <c r="AA874" i="1"/>
  <c r="Y874" i="1"/>
  <c r="W861" i="1"/>
  <c r="X861" i="1"/>
  <c r="V861" i="1"/>
  <c r="AA861" i="1"/>
  <c r="AB861" i="1"/>
  <c r="Z861" i="1"/>
  <c r="Y861" i="1"/>
  <c r="T857" i="1"/>
  <c r="X857" i="1"/>
  <c r="Z857" i="1"/>
  <c r="Y857" i="1"/>
  <c r="N835" i="1"/>
  <c r="V835" i="1"/>
  <c r="X835" i="1"/>
  <c r="AA835" i="1"/>
  <c r="Z835" i="1"/>
  <c r="Y835" i="1"/>
  <c r="AB835" i="1"/>
  <c r="T831" i="1"/>
  <c r="X831" i="1"/>
  <c r="Z831" i="1"/>
  <c r="V831" i="1"/>
  <c r="AA831" i="1"/>
  <c r="W817" i="1"/>
  <c r="T817" i="1"/>
  <c r="V817" i="1"/>
  <c r="X817" i="1"/>
  <c r="AA817" i="1"/>
  <c r="AB817" i="1"/>
  <c r="Y817" i="1"/>
  <c r="Z817" i="1"/>
  <c r="O805" i="1"/>
  <c r="T805" i="1"/>
  <c r="V805" i="1"/>
  <c r="X805" i="1"/>
  <c r="Y805" i="1"/>
  <c r="AC805" i="1"/>
  <c r="AB805" i="1"/>
  <c r="Z805" i="1"/>
  <c r="V801" i="1"/>
  <c r="X801" i="1"/>
  <c r="AA801" i="1"/>
  <c r="Y801" i="1"/>
  <c r="Z801" i="1"/>
  <c r="AB801" i="1"/>
  <c r="U789" i="1"/>
  <c r="V789" i="1"/>
  <c r="X789" i="1"/>
  <c r="Y789" i="1"/>
  <c r="Z789" i="1"/>
  <c r="AA789" i="1"/>
  <c r="AC789" i="1"/>
  <c r="AB789" i="1"/>
  <c r="V785" i="1"/>
  <c r="X785" i="1"/>
  <c r="AA785" i="1"/>
  <c r="AB785" i="1"/>
  <c r="Y785" i="1"/>
  <c r="S771" i="1"/>
  <c r="V771" i="1"/>
  <c r="X771" i="1"/>
  <c r="Y771" i="1"/>
  <c r="AC771" i="1"/>
  <c r="AB771" i="1"/>
  <c r="AA771" i="1"/>
  <c r="W765" i="1"/>
  <c r="T765" i="1"/>
  <c r="U765" i="1"/>
  <c r="V765" i="1"/>
  <c r="X765" i="1"/>
  <c r="AA765" i="1"/>
  <c r="Z765" i="1"/>
  <c r="AB765" i="1"/>
  <c r="Y765" i="1"/>
  <c r="W751" i="1"/>
  <c r="U751" i="1"/>
  <c r="V751" i="1"/>
  <c r="Y751" i="1"/>
  <c r="X751" i="1"/>
  <c r="Z751" i="1"/>
  <c r="AA751" i="1"/>
  <c r="AC751" i="1"/>
  <c r="AB751" i="1"/>
  <c r="W738" i="1"/>
  <c r="T738" i="1"/>
  <c r="U738" i="1"/>
  <c r="V738" i="1"/>
  <c r="Z738" i="1"/>
  <c r="X738" i="1"/>
  <c r="Y738" i="1"/>
  <c r="AA738" i="1"/>
  <c r="AB738" i="1"/>
  <c r="V734" i="1"/>
  <c r="X734" i="1"/>
  <c r="T734" i="1"/>
  <c r="Y734" i="1"/>
  <c r="Z734" i="1"/>
  <c r="AC734" i="1"/>
  <c r="AB734" i="1"/>
  <c r="X722" i="1"/>
  <c r="T722" i="1"/>
  <c r="Y722" i="1"/>
  <c r="Z722" i="1"/>
  <c r="AB722" i="1"/>
  <c r="R718" i="1"/>
  <c r="U718" i="1"/>
  <c r="V718" i="1"/>
  <c r="T718" i="1"/>
  <c r="Y718" i="1"/>
  <c r="X718" i="1"/>
  <c r="AA718" i="1"/>
  <c r="AC718" i="1"/>
  <c r="AB718" i="1"/>
  <c r="Z718" i="1"/>
  <c r="U706" i="1"/>
  <c r="X706" i="1"/>
  <c r="Z706" i="1"/>
  <c r="AB706" i="1"/>
  <c r="T702" i="1"/>
  <c r="U702" i="1"/>
  <c r="V702" i="1"/>
  <c r="Z702" i="1"/>
  <c r="X702" i="1"/>
  <c r="AB702" i="1"/>
  <c r="U690" i="1"/>
  <c r="Z690" i="1"/>
  <c r="X690" i="1"/>
  <c r="AB690" i="1"/>
  <c r="W678" i="1"/>
  <c r="U678" i="1"/>
  <c r="V678" i="1"/>
  <c r="Z678" i="1"/>
  <c r="AB678" i="1"/>
  <c r="X678" i="1"/>
  <c r="U674" i="1"/>
  <c r="X674" i="1"/>
  <c r="Z674" i="1"/>
  <c r="AB674" i="1"/>
  <c r="U660" i="1"/>
  <c r="V660" i="1"/>
  <c r="Z660" i="1"/>
  <c r="X660" i="1"/>
  <c r="AB660" i="1"/>
  <c r="X654" i="1"/>
  <c r="Z654" i="1"/>
  <c r="AB654" i="1"/>
  <c r="W638" i="1"/>
  <c r="U638" i="1"/>
  <c r="V638" i="1"/>
  <c r="X638" i="1"/>
  <c r="Z638" i="1"/>
  <c r="AB638" i="1"/>
  <c r="T634" i="1"/>
  <c r="U634" i="1"/>
  <c r="Z634" i="1"/>
  <c r="X634" i="1"/>
  <c r="AB634" i="1"/>
  <c r="W622" i="1"/>
  <c r="S622" i="1"/>
  <c r="V622" i="1"/>
  <c r="Z622" i="1"/>
  <c r="X622" i="1"/>
  <c r="AB622" i="1"/>
  <c r="W614" i="1"/>
  <c r="U614" i="1"/>
  <c r="V614" i="1"/>
  <c r="R614" i="1"/>
  <c r="X614" i="1"/>
  <c r="Z614" i="1"/>
  <c r="S614" i="1"/>
  <c r="AB614" i="1"/>
  <c r="S606" i="1"/>
  <c r="U606" i="1"/>
  <c r="V606" i="1"/>
  <c r="X606" i="1"/>
  <c r="Z606" i="1"/>
  <c r="AB606" i="1"/>
  <c r="T594" i="1"/>
  <c r="U594" i="1"/>
  <c r="X594" i="1"/>
  <c r="Z594" i="1"/>
  <c r="V594" i="1"/>
  <c r="AB594" i="1"/>
  <c r="W590" i="1"/>
  <c r="U590" i="1"/>
  <c r="V590" i="1"/>
  <c r="X590" i="1"/>
  <c r="Z590" i="1"/>
  <c r="AB590" i="1"/>
  <c r="O578" i="1"/>
  <c r="T578" i="1"/>
  <c r="U578" i="1"/>
  <c r="X578" i="1"/>
  <c r="V578" i="1"/>
  <c r="Z578" i="1"/>
  <c r="AB578" i="1"/>
  <c r="W574" i="1"/>
  <c r="U574" i="1"/>
  <c r="V574" i="1"/>
  <c r="X574" i="1"/>
  <c r="Z574" i="1"/>
  <c r="AB574" i="1"/>
  <c r="T562" i="1"/>
  <c r="U562" i="1"/>
  <c r="X562" i="1"/>
  <c r="Z562" i="1"/>
  <c r="AB562" i="1"/>
  <c r="W554" i="1"/>
  <c r="U554" i="1"/>
  <c r="X554" i="1"/>
  <c r="V554" i="1"/>
  <c r="Z554" i="1"/>
  <c r="AB554" i="1"/>
  <c r="W550" i="1"/>
  <c r="U550" i="1"/>
  <c r="V550" i="1"/>
  <c r="R550" i="1"/>
  <c r="X550" i="1"/>
  <c r="Z550" i="1"/>
  <c r="S550" i="1"/>
  <c r="AA550" i="1"/>
  <c r="AB550" i="1"/>
  <c r="W542" i="1"/>
  <c r="U542" i="1"/>
  <c r="V542" i="1"/>
  <c r="X542" i="1"/>
  <c r="Z542" i="1"/>
  <c r="AA542" i="1"/>
  <c r="S542" i="1"/>
  <c r="AB542" i="1"/>
  <c r="W534" i="1"/>
  <c r="X534" i="1"/>
  <c r="T534" i="1"/>
  <c r="V534" i="1"/>
  <c r="Z534" i="1"/>
  <c r="S534" i="1"/>
  <c r="AB534" i="1"/>
  <c r="AA534" i="1"/>
  <c r="W526" i="1"/>
  <c r="U526" i="1"/>
  <c r="V526" i="1"/>
  <c r="X526" i="1"/>
  <c r="Z526" i="1"/>
  <c r="AA526" i="1"/>
  <c r="AB526" i="1"/>
  <c r="S518" i="1"/>
  <c r="U518" i="1"/>
  <c r="T518" i="1"/>
  <c r="V518" i="1"/>
  <c r="Z518" i="1"/>
  <c r="AA518" i="1"/>
  <c r="AB518" i="1"/>
  <c r="U506" i="1"/>
  <c r="V506" i="1"/>
  <c r="X506" i="1"/>
  <c r="Z506" i="1"/>
  <c r="AA506" i="1"/>
  <c r="AB506" i="1"/>
  <c r="T498" i="1"/>
  <c r="Q498" i="1"/>
  <c r="U498" i="1"/>
  <c r="S498" i="1"/>
  <c r="V498" i="1"/>
  <c r="X498" i="1"/>
  <c r="Z498" i="1"/>
  <c r="AA498" i="1"/>
  <c r="AB498" i="1"/>
  <c r="T490" i="1"/>
  <c r="U490" i="1"/>
  <c r="X490" i="1"/>
  <c r="V490" i="1"/>
  <c r="Z490" i="1"/>
  <c r="AB490" i="1"/>
  <c r="W482" i="1"/>
  <c r="T482" i="1"/>
  <c r="X482" i="1"/>
  <c r="V482" i="1"/>
  <c r="Z482" i="1"/>
  <c r="AB482" i="1"/>
  <c r="AA482" i="1"/>
  <c r="T474" i="1"/>
  <c r="U474" i="1"/>
  <c r="V474" i="1"/>
  <c r="Z474" i="1"/>
  <c r="X474" i="1"/>
  <c r="AA474" i="1"/>
  <c r="AB474" i="1"/>
  <c r="T466" i="1"/>
  <c r="S466" i="1"/>
  <c r="V466" i="1"/>
  <c r="U466" i="1"/>
  <c r="X466" i="1"/>
  <c r="Z466" i="1"/>
  <c r="AA466" i="1"/>
  <c r="AB466" i="1"/>
  <c r="Q458" i="1"/>
  <c r="V458" i="1"/>
  <c r="X458" i="1"/>
  <c r="Z458" i="1"/>
  <c r="AB458" i="1"/>
  <c r="AA458" i="1"/>
  <c r="W446" i="1"/>
  <c r="U446" i="1"/>
  <c r="V446" i="1"/>
  <c r="X446" i="1"/>
  <c r="Z446" i="1"/>
  <c r="AA446" i="1"/>
  <c r="AB446" i="1"/>
  <c r="U438" i="1"/>
  <c r="X438" i="1"/>
  <c r="V438" i="1"/>
  <c r="Z438" i="1"/>
  <c r="Y438" i="1"/>
  <c r="AB438" i="1"/>
  <c r="Q430" i="1"/>
  <c r="U430" i="1"/>
  <c r="V430" i="1"/>
  <c r="Z430" i="1"/>
  <c r="AA430" i="1"/>
  <c r="Y430" i="1"/>
  <c r="AB430" i="1"/>
  <c r="X430" i="1"/>
  <c r="S422" i="1"/>
  <c r="U422" i="1"/>
  <c r="V422" i="1"/>
  <c r="T422" i="1"/>
  <c r="X422" i="1"/>
  <c r="Z422" i="1"/>
  <c r="Y422" i="1"/>
  <c r="AA422" i="1"/>
  <c r="AB422" i="1"/>
  <c r="Q414" i="1"/>
  <c r="U414" i="1"/>
  <c r="V414" i="1"/>
  <c r="X414" i="1"/>
  <c r="Z414" i="1"/>
  <c r="AA414" i="1"/>
  <c r="Y414" i="1"/>
  <c r="AB414" i="1"/>
  <c r="S406" i="1"/>
  <c r="U406" i="1"/>
  <c r="T406" i="1"/>
  <c r="X406" i="1"/>
  <c r="V406" i="1"/>
  <c r="Z406" i="1"/>
  <c r="Y406" i="1"/>
  <c r="AB406" i="1"/>
  <c r="AA406" i="1"/>
  <c r="U398" i="1"/>
  <c r="V398" i="1"/>
  <c r="X398" i="1"/>
  <c r="Z398" i="1"/>
  <c r="AA398" i="1"/>
  <c r="Y398" i="1"/>
  <c r="AB398" i="1"/>
  <c r="T390" i="1"/>
  <c r="U390" i="1"/>
  <c r="V390" i="1"/>
  <c r="S390" i="1"/>
  <c r="Z390" i="1"/>
  <c r="X390" i="1"/>
  <c r="Y390" i="1"/>
  <c r="AA390" i="1"/>
  <c r="AB390" i="1"/>
  <c r="T376" i="1"/>
  <c r="U376" i="1"/>
  <c r="V376" i="1"/>
  <c r="S376" i="1"/>
  <c r="X376" i="1"/>
  <c r="Z376" i="1"/>
  <c r="Y376" i="1"/>
  <c r="AA376" i="1"/>
  <c r="AB376" i="1"/>
  <c r="U365" i="1"/>
  <c r="V365" i="1"/>
  <c r="X365" i="1"/>
  <c r="Z365" i="1"/>
  <c r="Y365" i="1"/>
  <c r="AA365" i="1"/>
  <c r="AB365" i="1"/>
  <c r="X357" i="1"/>
  <c r="U357" i="1"/>
  <c r="V357" i="1"/>
  <c r="Z357" i="1"/>
  <c r="Y357" i="1"/>
  <c r="AB357" i="1"/>
  <c r="T349" i="1"/>
  <c r="U349" i="1"/>
  <c r="X349" i="1"/>
  <c r="S349" i="1"/>
  <c r="V349" i="1"/>
  <c r="Z349" i="1"/>
  <c r="Y349" i="1"/>
  <c r="AB349" i="1"/>
  <c r="AA349" i="1"/>
  <c r="T341" i="1"/>
  <c r="U341" i="1"/>
  <c r="V341" i="1"/>
  <c r="S341" i="1"/>
  <c r="Z341" i="1"/>
  <c r="X341" i="1"/>
  <c r="Y341" i="1"/>
  <c r="AA341" i="1"/>
  <c r="AB341" i="1"/>
  <c r="U333" i="1"/>
  <c r="V333" i="1"/>
  <c r="X333" i="1"/>
  <c r="Z333" i="1"/>
  <c r="Y333" i="1"/>
  <c r="AA333" i="1"/>
  <c r="AB333" i="1"/>
  <c r="O325" i="1"/>
  <c r="V325" i="1"/>
  <c r="U325" i="1"/>
  <c r="X325" i="1"/>
  <c r="Z325" i="1"/>
  <c r="Y325" i="1"/>
  <c r="AB325" i="1"/>
  <c r="AA325" i="1"/>
  <c r="T312" i="1"/>
  <c r="S312" i="1"/>
  <c r="U312" i="1"/>
  <c r="V312" i="1"/>
  <c r="X312" i="1"/>
  <c r="R312" i="1"/>
  <c r="Z312" i="1"/>
  <c r="AA312" i="1"/>
  <c r="Y312" i="1"/>
  <c r="AB312" i="1"/>
  <c r="T304" i="1"/>
  <c r="Q304" i="1"/>
  <c r="U304" i="1"/>
  <c r="X304" i="1"/>
  <c r="S304" i="1"/>
  <c r="V304" i="1"/>
  <c r="R304" i="1"/>
  <c r="Z304" i="1"/>
  <c r="Y304" i="1"/>
  <c r="AB304" i="1"/>
  <c r="T296" i="1"/>
  <c r="U296" i="1"/>
  <c r="V296" i="1"/>
  <c r="S296" i="1"/>
  <c r="R296" i="1"/>
  <c r="Z296" i="1"/>
  <c r="AA296" i="1"/>
  <c r="X296" i="1"/>
  <c r="Y296" i="1"/>
  <c r="AB296" i="1"/>
  <c r="U288" i="1"/>
  <c r="V288" i="1"/>
  <c r="X288" i="1"/>
  <c r="Z288" i="1"/>
  <c r="Y288" i="1"/>
  <c r="AA288" i="1"/>
  <c r="AB288" i="1"/>
  <c r="S280" i="1"/>
  <c r="U280" i="1"/>
  <c r="V280" i="1"/>
  <c r="X280" i="1"/>
  <c r="Z280" i="1"/>
  <c r="AA280" i="1"/>
  <c r="Y280" i="1"/>
  <c r="AB280" i="1"/>
  <c r="U272" i="1"/>
  <c r="X272" i="1"/>
  <c r="V272" i="1"/>
  <c r="Z272" i="1"/>
  <c r="Y272" i="1"/>
  <c r="AB272" i="1"/>
  <c r="AA272" i="1"/>
  <c r="S264" i="1"/>
  <c r="T264" i="1"/>
  <c r="U264" i="1"/>
  <c r="V264" i="1"/>
  <c r="X264" i="1"/>
  <c r="Z264" i="1"/>
  <c r="AA264" i="1"/>
  <c r="Y264" i="1"/>
  <c r="AB264" i="1"/>
  <c r="U256" i="1"/>
  <c r="Q256" i="1"/>
  <c r="V256" i="1"/>
  <c r="Z256" i="1"/>
  <c r="Y256" i="1"/>
  <c r="AA256" i="1"/>
  <c r="X256" i="1"/>
  <c r="AB256" i="1"/>
  <c r="Q244" i="1"/>
  <c r="U244" i="1"/>
  <c r="T244" i="1"/>
  <c r="V244" i="1"/>
  <c r="S244" i="1"/>
  <c r="X244" i="1"/>
  <c r="Z244" i="1"/>
  <c r="Y244" i="1"/>
  <c r="AA244" i="1"/>
  <c r="AB244" i="1"/>
  <c r="S236" i="1"/>
  <c r="Q236" i="1"/>
  <c r="U236" i="1"/>
  <c r="V236" i="1"/>
  <c r="X236" i="1"/>
  <c r="T236" i="1"/>
  <c r="Z236" i="1"/>
  <c r="Y236" i="1"/>
  <c r="AA236" i="1"/>
  <c r="AB236" i="1"/>
  <c r="Q228" i="1"/>
  <c r="X228" i="1"/>
  <c r="U228" i="1"/>
  <c r="V228" i="1"/>
  <c r="Z228" i="1"/>
  <c r="Y228" i="1"/>
  <c r="AB228" i="1"/>
  <c r="O220" i="1"/>
  <c r="T220" i="1"/>
  <c r="S220" i="1"/>
  <c r="U220" i="1"/>
  <c r="X220" i="1"/>
  <c r="V220" i="1"/>
  <c r="Z220" i="1"/>
  <c r="Y220" i="1"/>
  <c r="AB220" i="1"/>
  <c r="AA220" i="1"/>
  <c r="T212" i="1"/>
  <c r="U212" i="1"/>
  <c r="S212" i="1"/>
  <c r="V212" i="1"/>
  <c r="Z212" i="1"/>
  <c r="Y212" i="1"/>
  <c r="AA212" i="1"/>
  <c r="AB212" i="1"/>
  <c r="X212" i="1"/>
  <c r="U204" i="1"/>
  <c r="V204" i="1"/>
  <c r="X204" i="1"/>
  <c r="Z204" i="1"/>
  <c r="Y204" i="1"/>
  <c r="AB204" i="1"/>
  <c r="AA204" i="1"/>
  <c r="V196" i="1"/>
  <c r="U196" i="1"/>
  <c r="X196" i="1"/>
  <c r="Z196" i="1"/>
  <c r="Y196" i="1"/>
  <c r="AB196" i="1"/>
  <c r="AA196" i="1"/>
  <c r="T184" i="1"/>
  <c r="U184" i="1"/>
  <c r="V184" i="1"/>
  <c r="X184" i="1"/>
  <c r="Y184" i="1"/>
  <c r="Z184" i="1"/>
  <c r="AB184" i="1"/>
  <c r="AA184" i="1"/>
  <c r="AC184" i="1"/>
  <c r="U176" i="1"/>
  <c r="X176" i="1"/>
  <c r="Y176" i="1"/>
  <c r="V176" i="1"/>
  <c r="Z176" i="1"/>
  <c r="AB176" i="1"/>
  <c r="AA176" i="1"/>
  <c r="AC176" i="1"/>
  <c r="T168" i="1"/>
  <c r="U168" i="1"/>
  <c r="V168" i="1"/>
  <c r="S168" i="1"/>
  <c r="Z168" i="1"/>
  <c r="Y168" i="1"/>
  <c r="X168" i="1"/>
  <c r="AB168" i="1"/>
  <c r="AA168" i="1"/>
  <c r="AC168" i="1"/>
  <c r="U160" i="1"/>
  <c r="V160" i="1"/>
  <c r="Y160" i="1"/>
  <c r="X160" i="1"/>
  <c r="Z160" i="1"/>
  <c r="AB160" i="1"/>
  <c r="AA160" i="1"/>
  <c r="AC160" i="1"/>
  <c r="W152" i="1"/>
  <c r="T152" i="1"/>
  <c r="U152" i="1"/>
  <c r="S152" i="1"/>
  <c r="V152" i="1"/>
  <c r="X152" i="1"/>
  <c r="Y152" i="1"/>
  <c r="Z152" i="1"/>
  <c r="AB152" i="1"/>
  <c r="AA152" i="1"/>
  <c r="AC152" i="1"/>
  <c r="S148" i="1"/>
  <c r="U148" i="1"/>
  <c r="V148" i="1"/>
  <c r="Z148" i="1"/>
  <c r="X148" i="1"/>
  <c r="Y148" i="1"/>
  <c r="AB148" i="1"/>
  <c r="AA148" i="1"/>
  <c r="AC148" i="1"/>
  <c r="U135" i="1"/>
  <c r="V135" i="1"/>
  <c r="X135" i="1"/>
  <c r="Y135" i="1"/>
  <c r="Z135" i="1"/>
  <c r="AB135" i="1"/>
  <c r="AA135" i="1"/>
  <c r="AC135" i="1"/>
  <c r="S131" i="1"/>
  <c r="T131" i="1"/>
  <c r="U131" i="1"/>
  <c r="V131" i="1"/>
  <c r="X131" i="1"/>
  <c r="Z131" i="1"/>
  <c r="Y131" i="1"/>
  <c r="AB131" i="1"/>
  <c r="AA131" i="1"/>
  <c r="AC131" i="1"/>
  <c r="V127" i="1"/>
  <c r="U127" i="1"/>
  <c r="X127" i="1"/>
  <c r="Y127" i="1"/>
  <c r="Z127" i="1"/>
  <c r="AB127" i="1"/>
  <c r="AA127" i="1"/>
  <c r="AC127" i="1"/>
  <c r="U123" i="1"/>
  <c r="S123" i="1"/>
  <c r="V123" i="1"/>
  <c r="Y123" i="1"/>
  <c r="Z123" i="1"/>
  <c r="X123" i="1"/>
  <c r="AB123" i="1"/>
  <c r="AA123" i="1"/>
  <c r="AC123" i="1"/>
  <c r="T115" i="1"/>
  <c r="U115" i="1"/>
  <c r="V115" i="1"/>
  <c r="X115" i="1"/>
  <c r="Y115" i="1"/>
  <c r="S115" i="1"/>
  <c r="Z115" i="1"/>
  <c r="AB115" i="1"/>
  <c r="AA115" i="1"/>
  <c r="AC115" i="1"/>
  <c r="Q111" i="1"/>
  <c r="U111" i="1"/>
  <c r="T111" i="1"/>
  <c r="V111" i="1"/>
  <c r="S111" i="1"/>
  <c r="X111" i="1"/>
  <c r="Z111" i="1"/>
  <c r="Y111" i="1"/>
  <c r="AB111" i="1"/>
  <c r="AA111" i="1"/>
  <c r="AC111" i="1"/>
  <c r="U107" i="1"/>
  <c r="X107" i="1"/>
  <c r="Y107" i="1"/>
  <c r="V107" i="1"/>
  <c r="Z107" i="1"/>
  <c r="AB107" i="1"/>
  <c r="AA107" i="1"/>
  <c r="AC107" i="1"/>
  <c r="Q103" i="1"/>
  <c r="U103" i="1"/>
  <c r="V103" i="1"/>
  <c r="X103" i="1"/>
  <c r="T103" i="1"/>
  <c r="Y103" i="1"/>
  <c r="S103" i="1"/>
  <c r="Z103" i="1"/>
  <c r="AB103" i="1"/>
  <c r="AA103" i="1"/>
  <c r="AC103" i="1"/>
  <c r="U99" i="1"/>
  <c r="V99" i="1"/>
  <c r="Z99" i="1"/>
  <c r="X99" i="1"/>
  <c r="AB99" i="1"/>
  <c r="Y99" i="1"/>
  <c r="AA99" i="1"/>
  <c r="AC99" i="1"/>
  <c r="X95" i="1"/>
  <c r="U95" i="1"/>
  <c r="V95" i="1"/>
  <c r="S95" i="1"/>
  <c r="Y95" i="1"/>
  <c r="Z95" i="1"/>
  <c r="AB95" i="1"/>
  <c r="AA95" i="1"/>
  <c r="AC95" i="1"/>
  <c r="O87" i="1"/>
  <c r="T87" i="1"/>
  <c r="S87" i="1"/>
  <c r="U87" i="1"/>
  <c r="X87" i="1"/>
  <c r="V87" i="1"/>
  <c r="Z87" i="1"/>
  <c r="Y87" i="1"/>
  <c r="AB87" i="1"/>
  <c r="AA87" i="1"/>
  <c r="AC87" i="1"/>
  <c r="U79" i="1"/>
  <c r="Q79" i="1"/>
  <c r="V79" i="1"/>
  <c r="Z79" i="1"/>
  <c r="X79" i="1"/>
  <c r="Y79" i="1"/>
  <c r="AB79" i="1"/>
  <c r="AA79" i="1"/>
  <c r="AC79" i="1"/>
  <c r="T75" i="1"/>
  <c r="S75" i="1"/>
  <c r="V75" i="1"/>
  <c r="U75" i="1"/>
  <c r="X75" i="1"/>
  <c r="Y75" i="1"/>
  <c r="Z75" i="1"/>
  <c r="AB75" i="1"/>
  <c r="AA75" i="1"/>
  <c r="AC75" i="1"/>
  <c r="U67" i="1"/>
  <c r="T67" i="1"/>
  <c r="V67" i="1"/>
  <c r="X67" i="1"/>
  <c r="S67" i="1"/>
  <c r="Z67" i="1"/>
  <c r="Y67" i="1"/>
  <c r="AB67" i="1"/>
  <c r="AA67" i="1"/>
  <c r="AC67" i="1"/>
  <c r="U59" i="1"/>
  <c r="V59" i="1"/>
  <c r="Y59" i="1"/>
  <c r="S59" i="1"/>
  <c r="Z59" i="1"/>
  <c r="X59" i="1"/>
  <c r="AB59" i="1"/>
  <c r="AA59" i="1"/>
  <c r="AC59" i="1"/>
  <c r="O55" i="1"/>
  <c r="V55" i="1"/>
  <c r="U55" i="1"/>
  <c r="X55" i="1"/>
  <c r="T55" i="1"/>
  <c r="Z55" i="1"/>
  <c r="Y55" i="1"/>
  <c r="AB55" i="1"/>
  <c r="AA55" i="1"/>
  <c r="AC55" i="1"/>
  <c r="T45" i="1"/>
  <c r="U45" i="1"/>
  <c r="V45" i="1"/>
  <c r="X45" i="1"/>
  <c r="Z45" i="1"/>
  <c r="Y45" i="1"/>
  <c r="AB45" i="1"/>
  <c r="AA45" i="1"/>
  <c r="AC45" i="1"/>
  <c r="U41" i="1"/>
  <c r="X41" i="1"/>
  <c r="Y41" i="1"/>
  <c r="V41" i="1"/>
  <c r="Z41" i="1"/>
  <c r="AB41" i="1"/>
  <c r="AA41" i="1"/>
  <c r="AC41" i="1"/>
  <c r="U33" i="1"/>
  <c r="V33" i="1"/>
  <c r="Z33" i="1"/>
  <c r="X33" i="1"/>
  <c r="Y33" i="1"/>
  <c r="AB33" i="1"/>
  <c r="AA33" i="1"/>
  <c r="AC33" i="1"/>
  <c r="S25" i="1"/>
  <c r="U25" i="1"/>
  <c r="V25" i="1"/>
  <c r="Y25" i="1"/>
  <c r="X25" i="1"/>
  <c r="Z25" i="1"/>
  <c r="AB25" i="1"/>
  <c r="AA25" i="1"/>
  <c r="AC25" i="1"/>
  <c r="W21" i="1"/>
  <c r="T21" i="1"/>
  <c r="U21" i="1"/>
  <c r="X21" i="1"/>
  <c r="S21" i="1"/>
  <c r="V21" i="1"/>
  <c r="Z21" i="1"/>
  <c r="Y21" i="1"/>
  <c r="AB21" i="1"/>
  <c r="AA21" i="1"/>
  <c r="AC21" i="1"/>
  <c r="U11" i="1"/>
  <c r="V11" i="1"/>
  <c r="Z11" i="1"/>
  <c r="X11" i="1"/>
  <c r="Y11" i="1"/>
  <c r="AB11" i="1"/>
  <c r="AA11" i="1"/>
  <c r="AC11" i="1"/>
  <c r="AC1137" i="1"/>
  <c r="AC1033" i="1"/>
  <c r="AC1021" i="1"/>
  <c r="AC1113" i="1"/>
  <c r="AC1090" i="1"/>
  <c r="AC1049" i="1"/>
  <c r="AC1037" i="1"/>
  <c r="AC986" i="1"/>
  <c r="AC973" i="1"/>
  <c r="AC1129" i="1"/>
  <c r="AC1117" i="1"/>
  <c r="AC1106" i="1"/>
  <c r="AC1065" i="1"/>
  <c r="AC1053" i="1"/>
  <c r="AC1000" i="1"/>
  <c r="AC990" i="1"/>
  <c r="AC977" i="1"/>
  <c r="AC938" i="1"/>
  <c r="AC926" i="1"/>
  <c r="AC914" i="1"/>
  <c r="AC870" i="1"/>
  <c r="AC857" i="1"/>
  <c r="AC835" i="1"/>
  <c r="AC779" i="1"/>
  <c r="AC765" i="1"/>
  <c r="AC722" i="1"/>
  <c r="AB1053" i="1"/>
  <c r="AB990" i="1"/>
  <c r="AB926" i="1"/>
  <c r="AB857" i="1"/>
  <c r="AB779" i="1"/>
  <c r="AB710" i="1"/>
  <c r="AA1082" i="1"/>
  <c r="AA1016" i="1"/>
  <c r="AA990" i="1"/>
  <c r="AA885" i="1"/>
  <c r="AA710" i="1"/>
  <c r="AA706" i="1"/>
  <c r="AA702" i="1"/>
  <c r="AA694" i="1"/>
  <c r="AA690" i="1"/>
  <c r="AA682" i="1"/>
  <c r="AA678" i="1"/>
  <c r="AA674" i="1"/>
  <c r="AA664" i="1"/>
  <c r="AA660" i="1"/>
  <c r="AA654" i="1"/>
  <c r="AA644" i="1"/>
  <c r="AA638" i="1"/>
  <c r="AA634" i="1"/>
  <c r="AA626" i="1"/>
  <c r="AA622" i="1"/>
  <c r="AA614" i="1"/>
  <c r="AA610" i="1"/>
  <c r="AA606" i="1"/>
  <c r="AA598" i="1"/>
  <c r="AA594" i="1"/>
  <c r="AA590" i="1"/>
  <c r="AA582" i="1"/>
  <c r="AA578" i="1"/>
  <c r="AA574" i="1"/>
  <c r="AA566" i="1"/>
  <c r="AA562" i="1"/>
  <c r="AA554" i="1"/>
  <c r="AA450" i="1"/>
  <c r="AA292" i="1"/>
  <c r="Z1121" i="1"/>
  <c r="Z969" i="1"/>
  <c r="Z746" i="1"/>
  <c r="Y926" i="1"/>
  <c r="Y851" i="1"/>
  <c r="X1033" i="1"/>
  <c r="Z1133" i="1"/>
  <c r="X1133" i="1"/>
  <c r="AA1133" i="1"/>
  <c r="Y1133" i="1"/>
  <c r="X1117" i="1"/>
  <c r="V1117" i="1"/>
  <c r="Z1117" i="1"/>
  <c r="Y1117" i="1"/>
  <c r="AA1117" i="1"/>
  <c r="W1102" i="1"/>
  <c r="X1102" i="1"/>
  <c r="Z1102" i="1"/>
  <c r="AA1102" i="1"/>
  <c r="R1086" i="1"/>
  <c r="V1086" i="1"/>
  <c r="X1086" i="1"/>
  <c r="Z1086" i="1"/>
  <c r="Y1086" i="1"/>
  <c r="AA1086" i="1"/>
  <c r="W1074" i="1"/>
  <c r="X1074" i="1"/>
  <c r="V1074" i="1"/>
  <c r="Y1074" i="1"/>
  <c r="Z1074" i="1"/>
  <c r="AB1074" i="1"/>
  <c r="AA1074" i="1"/>
  <c r="R1057" i="1"/>
  <c r="V1057" i="1"/>
  <c r="X1057" i="1"/>
  <c r="AB1057" i="1"/>
  <c r="Y1057" i="1"/>
  <c r="AA1057" i="1"/>
  <c r="X1041" i="1"/>
  <c r="AB1041" i="1"/>
  <c r="Z1041" i="1"/>
  <c r="Y1041" i="1"/>
  <c r="AA1041" i="1"/>
  <c r="W1025" i="1"/>
  <c r="X1025" i="1"/>
  <c r="AB1025" i="1"/>
  <c r="Z1025" i="1"/>
  <c r="AA1025" i="1"/>
  <c r="S1008" i="1"/>
  <c r="X1008" i="1"/>
  <c r="Y1008" i="1"/>
  <c r="Z1008" i="1"/>
  <c r="AB1008" i="1"/>
  <c r="AA1008" i="1"/>
  <c r="W996" i="1"/>
  <c r="Y996" i="1"/>
  <c r="Z996" i="1"/>
  <c r="AA996" i="1"/>
  <c r="AC996" i="1"/>
  <c r="AB996" i="1"/>
  <c r="R981" i="1"/>
  <c r="T981" i="1"/>
  <c r="V981" i="1"/>
  <c r="Y981" i="1"/>
  <c r="AC981" i="1"/>
  <c r="AB981" i="1"/>
  <c r="AA981" i="1"/>
  <c r="V965" i="1"/>
  <c r="X965" i="1"/>
  <c r="Y965" i="1"/>
  <c r="Z965" i="1"/>
  <c r="AA965" i="1"/>
  <c r="AC965" i="1"/>
  <c r="AB965" i="1"/>
  <c r="T950" i="1"/>
  <c r="V950" i="1"/>
  <c r="X950" i="1"/>
  <c r="Y950" i="1"/>
  <c r="AC950" i="1"/>
  <c r="AB950" i="1"/>
  <c r="X938" i="1"/>
  <c r="AB938" i="1"/>
  <c r="V907" i="1"/>
  <c r="X907" i="1"/>
  <c r="Y907" i="1"/>
  <c r="Z907" i="1"/>
  <c r="AB907" i="1"/>
  <c r="AA907" i="1"/>
  <c r="V889" i="1"/>
  <c r="X889" i="1"/>
  <c r="Z889" i="1"/>
  <c r="AA889" i="1"/>
  <c r="Y889" i="1"/>
  <c r="AB889" i="1"/>
  <c r="W866" i="1"/>
  <c r="T866" i="1"/>
  <c r="Y866" i="1"/>
  <c r="X866" i="1"/>
  <c r="AA866" i="1"/>
  <c r="AC866" i="1"/>
  <c r="AB866" i="1"/>
  <c r="W847" i="1"/>
  <c r="V847" i="1"/>
  <c r="Y847" i="1"/>
  <c r="X847" i="1"/>
  <c r="Z847" i="1"/>
  <c r="AC847" i="1"/>
  <c r="AB847" i="1"/>
  <c r="AA847" i="1"/>
  <c r="R821" i="1"/>
  <c r="T821" i="1"/>
  <c r="V821" i="1"/>
  <c r="X821" i="1"/>
  <c r="Y821" i="1"/>
  <c r="Z821" i="1"/>
  <c r="AA821" i="1"/>
  <c r="AC821" i="1"/>
  <c r="AB821" i="1"/>
  <c r="S809" i="1"/>
  <c r="T809" i="1"/>
  <c r="V809" i="1"/>
  <c r="X809" i="1"/>
  <c r="Z809" i="1"/>
  <c r="AA809" i="1"/>
  <c r="AB809" i="1"/>
  <c r="V793" i="1"/>
  <c r="X793" i="1"/>
  <c r="AB793" i="1"/>
  <c r="Y793" i="1"/>
  <c r="Z793" i="1"/>
  <c r="R775" i="1"/>
  <c r="U775" i="1"/>
  <c r="T775" i="1"/>
  <c r="V775" i="1"/>
  <c r="X775" i="1"/>
  <c r="Y775" i="1"/>
  <c r="Z775" i="1"/>
  <c r="AA775" i="1"/>
  <c r="AB775" i="1"/>
  <c r="O757" i="1"/>
  <c r="T757" i="1"/>
  <c r="V757" i="1"/>
  <c r="U757" i="1"/>
  <c r="X757" i="1"/>
  <c r="Y757" i="1"/>
  <c r="Z757" i="1"/>
  <c r="AB757" i="1"/>
  <c r="AA757" i="1"/>
  <c r="W742" i="1"/>
  <c r="U742" i="1"/>
  <c r="S742" i="1"/>
  <c r="V742" i="1"/>
  <c r="X742" i="1"/>
  <c r="Z742" i="1"/>
  <c r="Y742" i="1"/>
  <c r="AA742" i="1"/>
  <c r="W726" i="1"/>
  <c r="U726" i="1"/>
  <c r="V726" i="1"/>
  <c r="X726" i="1"/>
  <c r="Z726" i="1"/>
  <c r="AA726" i="1"/>
  <c r="U714" i="1"/>
  <c r="V714" i="1"/>
  <c r="X714" i="1"/>
  <c r="AA714" i="1"/>
  <c r="Z714" i="1"/>
  <c r="AB714" i="1"/>
  <c r="U698" i="1"/>
  <c r="X698" i="1"/>
  <c r="V698" i="1"/>
  <c r="Z698" i="1"/>
  <c r="AB698" i="1"/>
  <c r="U686" i="1"/>
  <c r="V686" i="1"/>
  <c r="X686" i="1"/>
  <c r="Z686" i="1"/>
  <c r="AB686" i="1"/>
  <c r="X670" i="1"/>
  <c r="Z670" i="1"/>
  <c r="V670" i="1"/>
  <c r="AB670" i="1"/>
  <c r="U648" i="1"/>
  <c r="V648" i="1"/>
  <c r="X648" i="1"/>
  <c r="Z648" i="1"/>
  <c r="AB648" i="1"/>
  <c r="Q630" i="1"/>
  <c r="U630" i="1"/>
  <c r="V630" i="1"/>
  <c r="X630" i="1"/>
  <c r="Z630" i="1"/>
  <c r="AB630" i="1"/>
  <c r="U618" i="1"/>
  <c r="X618" i="1"/>
  <c r="V618" i="1"/>
  <c r="Z618" i="1"/>
  <c r="AB618" i="1"/>
  <c r="U602" i="1"/>
  <c r="V602" i="1"/>
  <c r="Z602" i="1"/>
  <c r="X602" i="1"/>
  <c r="AB602" i="1"/>
  <c r="W586" i="1"/>
  <c r="V586" i="1"/>
  <c r="X586" i="1"/>
  <c r="Z586" i="1"/>
  <c r="AB586" i="1"/>
  <c r="W570" i="1"/>
  <c r="U570" i="1"/>
  <c r="T570" i="1"/>
  <c r="V570" i="1"/>
  <c r="X570" i="1"/>
  <c r="Z570" i="1"/>
  <c r="AB570" i="1"/>
  <c r="W558" i="1"/>
  <c r="V558" i="1"/>
  <c r="Z558" i="1"/>
  <c r="S558" i="1"/>
  <c r="X558" i="1"/>
  <c r="AB558" i="1"/>
  <c r="X546" i="1"/>
  <c r="V546" i="1"/>
  <c r="Z546" i="1"/>
  <c r="S546" i="1"/>
  <c r="AB546" i="1"/>
  <c r="AA546" i="1"/>
  <c r="V530" i="1"/>
  <c r="U530" i="1"/>
  <c r="X530" i="1"/>
  <c r="Z530" i="1"/>
  <c r="S530" i="1"/>
  <c r="AA530" i="1"/>
  <c r="AB530" i="1"/>
  <c r="U514" i="1"/>
  <c r="X514" i="1"/>
  <c r="V514" i="1"/>
  <c r="Z514" i="1"/>
  <c r="AB514" i="1"/>
  <c r="T502" i="1"/>
  <c r="U502" i="1"/>
  <c r="X502" i="1"/>
  <c r="V502" i="1"/>
  <c r="Z502" i="1"/>
  <c r="AB502" i="1"/>
  <c r="U486" i="1"/>
  <c r="S486" i="1"/>
  <c r="V486" i="1"/>
  <c r="X486" i="1"/>
  <c r="Z486" i="1"/>
  <c r="AA486" i="1"/>
  <c r="AB486" i="1"/>
  <c r="X470" i="1"/>
  <c r="V470" i="1"/>
  <c r="Z470" i="1"/>
  <c r="AB470" i="1"/>
  <c r="AA470" i="1"/>
  <c r="T454" i="1"/>
  <c r="U454" i="1"/>
  <c r="S454" i="1"/>
  <c r="V454" i="1"/>
  <c r="Z454" i="1"/>
  <c r="X454" i="1"/>
  <c r="AA454" i="1"/>
  <c r="AB454" i="1"/>
  <c r="S442" i="1"/>
  <c r="U442" i="1"/>
  <c r="V442" i="1"/>
  <c r="T442" i="1"/>
  <c r="X442" i="1"/>
  <c r="Z442" i="1"/>
  <c r="AA442" i="1"/>
  <c r="AB442" i="1"/>
  <c r="T426" i="1"/>
  <c r="X426" i="1"/>
  <c r="S426" i="1"/>
  <c r="U426" i="1"/>
  <c r="V426" i="1"/>
  <c r="Z426" i="1"/>
  <c r="Y426" i="1"/>
  <c r="AB426" i="1"/>
  <c r="S410" i="1"/>
  <c r="U410" i="1"/>
  <c r="V410" i="1"/>
  <c r="T410" i="1"/>
  <c r="Z410" i="1"/>
  <c r="X410" i="1"/>
  <c r="Y410" i="1"/>
  <c r="AA410" i="1"/>
  <c r="AB410" i="1"/>
  <c r="S394" i="1"/>
  <c r="Q394" i="1"/>
  <c r="V394" i="1"/>
  <c r="U394" i="1"/>
  <c r="X394" i="1"/>
  <c r="Z394" i="1"/>
  <c r="Y394" i="1"/>
  <c r="AB394" i="1"/>
  <c r="AA394" i="1"/>
  <c r="Q380" i="1"/>
  <c r="U380" i="1"/>
  <c r="V380" i="1"/>
  <c r="X380" i="1"/>
  <c r="Z380" i="1"/>
  <c r="AA380" i="1"/>
  <c r="Y380" i="1"/>
  <c r="AB380" i="1"/>
  <c r="U361" i="1"/>
  <c r="V361" i="1"/>
  <c r="Z361" i="1"/>
  <c r="AA361" i="1"/>
  <c r="X361" i="1"/>
  <c r="Y361" i="1"/>
  <c r="AB361" i="1"/>
  <c r="Q345" i="1"/>
  <c r="T345" i="1"/>
  <c r="U345" i="1"/>
  <c r="V345" i="1"/>
  <c r="X345" i="1"/>
  <c r="Z345" i="1"/>
  <c r="AA345" i="1"/>
  <c r="Y345" i="1"/>
  <c r="AB345" i="1"/>
  <c r="T329" i="1"/>
  <c r="S329" i="1"/>
  <c r="U329" i="1"/>
  <c r="V329" i="1"/>
  <c r="X329" i="1"/>
  <c r="Z329" i="1"/>
  <c r="AA329" i="1"/>
  <c r="Y329" i="1"/>
  <c r="AB329" i="1"/>
  <c r="O316" i="1"/>
  <c r="U316" i="1"/>
  <c r="X316" i="1"/>
  <c r="T316" i="1"/>
  <c r="V316" i="1"/>
  <c r="Z316" i="1"/>
  <c r="Y316" i="1"/>
  <c r="AB316" i="1"/>
  <c r="T300" i="1"/>
  <c r="U300" i="1"/>
  <c r="V300" i="1"/>
  <c r="X300" i="1"/>
  <c r="Z300" i="1"/>
  <c r="Y300" i="1"/>
  <c r="AA300" i="1"/>
  <c r="AB300" i="1"/>
  <c r="O284" i="1"/>
  <c r="S284" i="1"/>
  <c r="U284" i="1"/>
  <c r="T284" i="1"/>
  <c r="X284" i="1"/>
  <c r="V284" i="1"/>
  <c r="Z284" i="1"/>
  <c r="Y284" i="1"/>
  <c r="AB284" i="1"/>
  <c r="AA284" i="1"/>
  <c r="U268" i="1"/>
  <c r="V268" i="1"/>
  <c r="X268" i="1"/>
  <c r="Z268" i="1"/>
  <c r="Y268" i="1"/>
  <c r="AA268" i="1"/>
  <c r="AB268" i="1"/>
  <c r="Q252" i="1"/>
  <c r="S252" i="1"/>
  <c r="T252" i="1"/>
  <c r="U252" i="1"/>
  <c r="X252" i="1"/>
  <c r="V252" i="1"/>
  <c r="Z252" i="1"/>
  <c r="Y252" i="1"/>
  <c r="AB252" i="1"/>
  <c r="U240" i="1"/>
  <c r="X240" i="1"/>
  <c r="V240" i="1"/>
  <c r="Z240" i="1"/>
  <c r="Y240" i="1"/>
  <c r="AB240" i="1"/>
  <c r="U224" i="1"/>
  <c r="V224" i="1"/>
  <c r="X224" i="1"/>
  <c r="Z224" i="1"/>
  <c r="Y224" i="1"/>
  <c r="AA224" i="1"/>
  <c r="AB224" i="1"/>
  <c r="U208" i="1"/>
  <c r="X208" i="1"/>
  <c r="V208" i="1"/>
  <c r="Z208" i="1"/>
  <c r="Y208" i="1"/>
  <c r="AB208" i="1"/>
  <c r="AA208" i="1"/>
  <c r="T192" i="1"/>
  <c r="S192" i="1"/>
  <c r="U192" i="1"/>
  <c r="V192" i="1"/>
  <c r="Z192" i="1"/>
  <c r="X192" i="1"/>
  <c r="Y192" i="1"/>
  <c r="AB192" i="1"/>
  <c r="AA192" i="1"/>
  <c r="T180" i="1"/>
  <c r="U180" i="1"/>
  <c r="V180" i="1"/>
  <c r="X180" i="1"/>
  <c r="S180" i="1"/>
  <c r="Z180" i="1"/>
  <c r="Y180" i="1"/>
  <c r="AB180" i="1"/>
  <c r="AA180" i="1"/>
  <c r="AC180" i="1"/>
  <c r="Q164" i="1"/>
  <c r="X164" i="1"/>
  <c r="U164" i="1"/>
  <c r="V164" i="1"/>
  <c r="S164" i="1"/>
  <c r="Y164" i="1"/>
  <c r="Z164" i="1"/>
  <c r="AB164" i="1"/>
  <c r="AA164" i="1"/>
  <c r="AC164" i="1"/>
  <c r="U91" i="1"/>
  <c r="V91" i="1"/>
  <c r="Y91" i="1"/>
  <c r="S91" i="1"/>
  <c r="X91" i="1"/>
  <c r="Z91" i="1"/>
  <c r="AB91" i="1"/>
  <c r="AA91" i="1"/>
  <c r="AC91" i="1"/>
  <c r="S83" i="1"/>
  <c r="U83" i="1"/>
  <c r="V83" i="1"/>
  <c r="T83" i="1"/>
  <c r="X83" i="1"/>
  <c r="Y83" i="1"/>
  <c r="Z83" i="1"/>
  <c r="AB83" i="1"/>
  <c r="AA83" i="1"/>
  <c r="AC83" i="1"/>
  <c r="T71" i="1"/>
  <c r="S71" i="1"/>
  <c r="U71" i="1"/>
  <c r="V71" i="1"/>
  <c r="Q71" i="1"/>
  <c r="X71" i="1"/>
  <c r="Y71" i="1"/>
  <c r="Z71" i="1"/>
  <c r="AB71" i="1"/>
  <c r="AA71" i="1"/>
  <c r="AC71" i="1"/>
  <c r="V63" i="1"/>
  <c r="U63" i="1"/>
  <c r="X63" i="1"/>
  <c r="S63" i="1"/>
  <c r="Y63" i="1"/>
  <c r="Z63" i="1"/>
  <c r="AB63" i="1"/>
  <c r="AA63" i="1"/>
  <c r="AC63" i="1"/>
  <c r="U51" i="1"/>
  <c r="X51" i="1"/>
  <c r="V51" i="1"/>
  <c r="Y51" i="1"/>
  <c r="Z51" i="1"/>
  <c r="AB51" i="1"/>
  <c r="AA51" i="1"/>
  <c r="AC51" i="1"/>
  <c r="Q37" i="1"/>
  <c r="S37" i="1"/>
  <c r="U37" i="1"/>
  <c r="T37" i="1"/>
  <c r="V37" i="1"/>
  <c r="X37" i="1"/>
  <c r="Y37" i="1"/>
  <c r="Z37" i="1"/>
  <c r="AB37" i="1"/>
  <c r="AA37" i="1"/>
  <c r="AC37" i="1"/>
  <c r="Q29" i="1"/>
  <c r="X29" i="1"/>
  <c r="U29" i="1"/>
  <c r="V29" i="1"/>
  <c r="Y29" i="1"/>
  <c r="Z29" i="1"/>
  <c r="AB29" i="1"/>
  <c r="AA29" i="1"/>
  <c r="AC29" i="1"/>
  <c r="T17" i="1"/>
  <c r="U17" i="1"/>
  <c r="V17" i="1"/>
  <c r="X17" i="1"/>
  <c r="S17" i="1"/>
  <c r="Y17" i="1"/>
  <c r="Z17" i="1"/>
  <c r="AB17" i="1"/>
  <c r="AA17" i="1"/>
  <c r="AC17" i="1"/>
  <c r="AC1008" i="1"/>
  <c r="AC969" i="1"/>
  <c r="AC946" i="1"/>
  <c r="AC907" i="1"/>
  <c r="AC893" i="1"/>
  <c r="AC880" i="1"/>
  <c r="AC827" i="1"/>
  <c r="AC813" i="1"/>
  <c r="AC801" i="1"/>
  <c r="AC757" i="1"/>
  <c r="AC742" i="1"/>
  <c r="AC730" i="1"/>
  <c r="AB1086" i="1"/>
  <c r="AB1021" i="1"/>
  <c r="AB893" i="1"/>
  <c r="AB813" i="1"/>
  <c r="AB742" i="1"/>
  <c r="AA1113" i="1"/>
  <c r="AA1049" i="1"/>
  <c r="AA857" i="1"/>
  <c r="AA793" i="1"/>
  <c r="AA734" i="1"/>
  <c r="AA426" i="1"/>
  <c r="AA369" i="1"/>
  <c r="AA316" i="1"/>
  <c r="Z1098" i="1"/>
  <c r="Z1045" i="1"/>
  <c r="Z938" i="1"/>
  <c r="Z866" i="1"/>
  <c r="Z785" i="1"/>
  <c r="Y1102" i="1"/>
  <c r="Y1025" i="1"/>
  <c r="Y809" i="1"/>
  <c r="Y726" i="1"/>
  <c r="W1038" i="1"/>
  <c r="S1038" i="1"/>
  <c r="W695" i="1"/>
  <c r="O695" i="1"/>
  <c r="W691" i="1"/>
  <c r="R691" i="1"/>
  <c r="S655" i="1"/>
  <c r="R655" i="1"/>
  <c r="W639" i="1"/>
  <c r="O639" i="1"/>
  <c r="Q635" i="1"/>
  <c r="T635" i="1"/>
  <c r="O631" i="1"/>
  <c r="S631" i="1"/>
  <c r="Q619" i="1"/>
  <c r="S619" i="1"/>
  <c r="S607" i="1"/>
  <c r="R607" i="1"/>
  <c r="T607" i="1"/>
  <c r="W587" i="1"/>
  <c r="T587" i="1"/>
  <c r="W579" i="1"/>
  <c r="T579" i="1"/>
  <c r="O575" i="1"/>
  <c r="Q575" i="1"/>
  <c r="W571" i="1"/>
  <c r="S571" i="1"/>
  <c r="T571" i="1"/>
  <c r="W563" i="1"/>
  <c r="R563" i="1"/>
  <c r="W555" i="1"/>
  <c r="R555" i="1"/>
  <c r="Q543" i="1"/>
  <c r="O543" i="1"/>
  <c r="O535" i="1"/>
  <c r="Q535" i="1"/>
  <c r="S515" i="1"/>
  <c r="T515" i="1"/>
  <c r="W499" i="1"/>
  <c r="R499" i="1"/>
  <c r="W483" i="1"/>
  <c r="Q483" i="1"/>
  <c r="S483" i="1"/>
  <c r="T483" i="1"/>
  <c r="R471" i="1"/>
  <c r="T471" i="1"/>
  <c r="W451" i="1"/>
  <c r="Q451" i="1"/>
  <c r="W439" i="1"/>
  <c r="T439" i="1"/>
  <c r="W427" i="1"/>
  <c r="S427" i="1"/>
  <c r="W415" i="1"/>
  <c r="T415" i="1"/>
  <c r="W411" i="1"/>
  <c r="R411" i="1"/>
  <c r="W403" i="1"/>
  <c r="S403" i="1"/>
  <c r="W391" i="1"/>
  <c r="S391" i="1"/>
  <c r="W366" i="1"/>
  <c r="R366" i="1"/>
  <c r="W350" i="1"/>
  <c r="N350" i="1"/>
  <c r="Q350" i="1"/>
  <c r="R350" i="1"/>
  <c r="W346" i="1"/>
  <c r="P346" i="1"/>
  <c r="V1126" i="1"/>
  <c r="U1026" i="1"/>
  <c r="U974" i="1"/>
  <c r="U930" i="1"/>
  <c r="T881" i="1"/>
  <c r="T772" i="1"/>
  <c r="T703" i="1"/>
  <c r="T691" i="1"/>
  <c r="T631" i="1"/>
  <c r="T619" i="1"/>
  <c r="S731" i="1"/>
  <c r="S687" i="1"/>
  <c r="S649" i="1"/>
  <c r="S603" i="1"/>
  <c r="S575" i="1"/>
  <c r="R619" i="1"/>
  <c r="R535" i="1"/>
  <c r="Q427" i="1"/>
  <c r="O671" i="1"/>
  <c r="M527" i="1"/>
  <c r="M395" i="1"/>
  <c r="S1087" i="1"/>
  <c r="S1046" i="1"/>
  <c r="T317" i="1"/>
  <c r="T281" i="1"/>
  <c r="T269" i="1"/>
  <c r="S313" i="1"/>
  <c r="S257" i="1"/>
  <c r="S185" i="1"/>
  <c r="S173" i="1"/>
  <c r="S157" i="1"/>
  <c r="S124" i="1"/>
  <c r="S116" i="1"/>
  <c r="S100" i="1"/>
  <c r="S88" i="1"/>
  <c r="R322" i="1"/>
  <c r="R261" i="1"/>
  <c r="R229" i="1"/>
  <c r="R96" i="1"/>
  <c r="R12" i="1"/>
  <c r="Q322" i="1"/>
  <c r="Q285" i="1"/>
  <c r="Q229" i="1"/>
  <c r="Q181" i="1"/>
  <c r="Q136" i="1"/>
  <c r="Q116" i="1"/>
  <c r="Q80" i="1"/>
  <c r="Q12" i="1"/>
  <c r="P265" i="1"/>
  <c r="P233" i="1"/>
  <c r="P201" i="1"/>
  <c r="P108" i="1"/>
  <c r="P76" i="1"/>
  <c r="P42" i="1"/>
  <c r="O249" i="1"/>
  <c r="O132" i="1"/>
  <c r="N293" i="1"/>
  <c r="M281" i="1"/>
  <c r="S205" i="1"/>
  <c r="S193" i="1"/>
  <c r="S136" i="1"/>
  <c r="S104" i="1"/>
  <c r="S68" i="1"/>
  <c r="R181" i="1"/>
  <c r="R128" i="1"/>
  <c r="R112" i="1"/>
  <c r="Q153" i="1"/>
  <c r="Q128" i="1"/>
  <c r="P313" i="1"/>
  <c r="P281" i="1"/>
  <c r="P132" i="1"/>
  <c r="O241" i="1"/>
  <c r="W552" i="1"/>
  <c r="AA552" i="1"/>
  <c r="W548" i="1"/>
  <c r="AA548" i="1"/>
  <c r="W544" i="1"/>
  <c r="AA544" i="1"/>
  <c r="W540" i="1"/>
  <c r="AA540" i="1"/>
  <c r="W536" i="1"/>
  <c r="AA536" i="1"/>
  <c r="W532" i="1"/>
  <c r="AA532" i="1"/>
  <c r="W528" i="1"/>
  <c r="AA528" i="1"/>
  <c r="W524" i="1"/>
  <c r="AA524" i="1"/>
  <c r="W520" i="1"/>
  <c r="AA520" i="1"/>
  <c r="W516" i="1"/>
  <c r="AA516" i="1"/>
  <c r="W512" i="1"/>
  <c r="X512" i="1"/>
  <c r="AA512" i="1"/>
  <c r="W508" i="1"/>
  <c r="X508" i="1"/>
  <c r="AA508" i="1"/>
  <c r="W504" i="1"/>
  <c r="X504" i="1"/>
  <c r="AA504" i="1"/>
  <c r="W500" i="1"/>
  <c r="X500" i="1"/>
  <c r="AA500" i="1"/>
  <c r="W496" i="1"/>
  <c r="X496" i="1"/>
  <c r="AA496" i="1"/>
  <c r="W492" i="1"/>
  <c r="X492" i="1"/>
  <c r="AA492" i="1"/>
  <c r="W488" i="1"/>
  <c r="X488" i="1"/>
  <c r="AA488" i="1"/>
  <c r="W484" i="1"/>
  <c r="X484" i="1"/>
  <c r="AA484" i="1"/>
  <c r="W480" i="1"/>
  <c r="X480" i="1"/>
  <c r="AA480" i="1"/>
  <c r="W476" i="1"/>
  <c r="X476" i="1"/>
  <c r="AA476" i="1"/>
  <c r="W472" i="1"/>
  <c r="X472" i="1"/>
  <c r="AA472" i="1"/>
  <c r="W468" i="1"/>
  <c r="X468" i="1"/>
  <c r="AA468" i="1"/>
  <c r="W464" i="1"/>
  <c r="X464" i="1"/>
  <c r="AA464" i="1"/>
  <c r="W460" i="1"/>
  <c r="X460" i="1"/>
  <c r="AA460" i="1"/>
  <c r="W456" i="1"/>
  <c r="X456" i="1"/>
  <c r="AA456" i="1"/>
  <c r="W452" i="1"/>
  <c r="X452" i="1"/>
  <c r="AA452" i="1"/>
  <c r="W448" i="1"/>
  <c r="X448" i="1"/>
  <c r="AA448" i="1"/>
  <c r="W444" i="1"/>
  <c r="X444" i="1"/>
  <c r="AA444" i="1"/>
  <c r="W440" i="1"/>
  <c r="X440" i="1"/>
  <c r="AA440" i="1"/>
  <c r="W436" i="1"/>
  <c r="X436" i="1"/>
  <c r="AA436" i="1"/>
  <c r="W432" i="1"/>
  <c r="X432" i="1"/>
  <c r="AA432" i="1"/>
  <c r="W428" i="1"/>
  <c r="X428" i="1"/>
  <c r="AA428" i="1"/>
  <c r="W424" i="1"/>
  <c r="X424" i="1"/>
  <c r="AA424" i="1"/>
  <c r="W420" i="1"/>
  <c r="X420" i="1"/>
  <c r="AA420" i="1"/>
  <c r="W416" i="1"/>
  <c r="X416" i="1"/>
  <c r="AA416" i="1"/>
  <c r="W412" i="1"/>
  <c r="X412" i="1"/>
  <c r="AA412" i="1"/>
  <c r="W408" i="1"/>
  <c r="X408" i="1"/>
  <c r="AA408" i="1"/>
  <c r="W404" i="1"/>
  <c r="X404" i="1"/>
  <c r="AA404" i="1"/>
  <c r="W400" i="1"/>
  <c r="X400" i="1"/>
  <c r="AA400" i="1"/>
  <c r="W396" i="1"/>
  <c r="X396" i="1"/>
  <c r="AA396" i="1"/>
  <c r="W392" i="1"/>
  <c r="X392" i="1"/>
  <c r="AA392" i="1"/>
  <c r="W388" i="1"/>
  <c r="X388" i="1"/>
  <c r="AA388" i="1"/>
  <c r="W382" i="1"/>
  <c r="X382" i="1"/>
  <c r="AA382" i="1"/>
  <c r="W378" i="1"/>
  <c r="X378" i="1"/>
  <c r="AA378" i="1"/>
  <c r="W371" i="1"/>
  <c r="X371" i="1"/>
  <c r="AA371" i="1"/>
  <c r="W367" i="1"/>
  <c r="X367" i="1"/>
  <c r="AA367" i="1"/>
  <c r="W363" i="1"/>
  <c r="X363" i="1"/>
  <c r="AA363" i="1"/>
  <c r="W359" i="1"/>
  <c r="X359" i="1"/>
  <c r="AA359" i="1"/>
  <c r="W355" i="1"/>
  <c r="X355" i="1"/>
  <c r="AA355" i="1"/>
  <c r="W351" i="1"/>
  <c r="X351" i="1"/>
  <c r="AA351" i="1"/>
  <c r="W347" i="1"/>
  <c r="X347" i="1"/>
  <c r="AA347" i="1"/>
  <c r="W343" i="1"/>
  <c r="X343" i="1"/>
  <c r="AA343" i="1"/>
  <c r="W339" i="1"/>
  <c r="AA339" i="1"/>
  <c r="W335" i="1"/>
  <c r="AA335" i="1"/>
  <c r="W331" i="1"/>
  <c r="AA331" i="1"/>
  <c r="W327" i="1"/>
  <c r="AA327" i="1"/>
  <c r="W323" i="1"/>
  <c r="AA323" i="1"/>
  <c r="W319" i="1"/>
  <c r="AA319" i="1"/>
  <c r="W314" i="1"/>
  <c r="AA314" i="1"/>
  <c r="W310" i="1"/>
  <c r="AA310" i="1"/>
  <c r="W306" i="1"/>
  <c r="AA306" i="1"/>
  <c r="W302" i="1"/>
  <c r="AA302" i="1"/>
  <c r="W298" i="1"/>
  <c r="AA298" i="1"/>
  <c r="W294" i="1"/>
  <c r="AA294" i="1"/>
  <c r="W290" i="1"/>
  <c r="AA290" i="1"/>
  <c r="W286" i="1"/>
  <c r="AA286" i="1"/>
  <c r="W282" i="1"/>
  <c r="AA282" i="1"/>
  <c r="W278" i="1"/>
  <c r="AA278" i="1"/>
  <c r="W274" i="1"/>
  <c r="AA274" i="1"/>
  <c r="W270" i="1"/>
  <c r="AA270" i="1"/>
  <c r="W266" i="1"/>
  <c r="AA266" i="1"/>
  <c r="AB712" i="1"/>
  <c r="AB708" i="1"/>
  <c r="AB704" i="1"/>
  <c r="AB700" i="1"/>
  <c r="AB696" i="1"/>
  <c r="AB692" i="1"/>
  <c r="X121" i="1"/>
  <c r="Y121" i="1"/>
  <c r="X89" i="1"/>
  <c r="Y89" i="1"/>
  <c r="X57" i="1"/>
  <c r="Y57" i="1"/>
  <c r="X23" i="1"/>
  <c r="Y23" i="1"/>
  <c r="AA222" i="1"/>
  <c r="P1111" i="1"/>
  <c r="W1127" i="1"/>
  <c r="Z1127" i="1"/>
  <c r="AA1127" i="1"/>
  <c r="AB1127" i="1"/>
  <c r="W1112" i="1"/>
  <c r="Z1112" i="1"/>
  <c r="AA1112" i="1"/>
  <c r="AB1112" i="1"/>
  <c r="Z1100" i="1"/>
  <c r="AA1100" i="1"/>
  <c r="AB1100" i="1"/>
  <c r="W1084" i="1"/>
  <c r="Z1084" i="1"/>
  <c r="AA1084" i="1"/>
  <c r="AB1084" i="1"/>
  <c r="W1067" i="1"/>
  <c r="Z1067" i="1"/>
  <c r="AA1067" i="1"/>
  <c r="AB1067" i="1"/>
  <c r="Z1051" i="1"/>
  <c r="AA1051" i="1"/>
  <c r="AB1051" i="1"/>
  <c r="X1032" i="1"/>
  <c r="Z1032" i="1"/>
  <c r="AA1032" i="1"/>
  <c r="Y1032" i="1"/>
  <c r="AB1032" i="1"/>
  <c r="X1014" i="1"/>
  <c r="Z1014" i="1"/>
  <c r="AA1014" i="1"/>
  <c r="Y1014" i="1"/>
  <c r="AB1014" i="1"/>
  <c r="AC1014" i="1"/>
  <c r="T1002" i="1"/>
  <c r="Z1002" i="1"/>
  <c r="AA1002" i="1"/>
  <c r="Y1002" i="1"/>
  <c r="AB1002" i="1"/>
  <c r="AC1002" i="1"/>
  <c r="Z988" i="1"/>
  <c r="AA988" i="1"/>
  <c r="Y988" i="1"/>
  <c r="AB988" i="1"/>
  <c r="AC988" i="1"/>
  <c r="Z971" i="1"/>
  <c r="AA971" i="1"/>
  <c r="Y971" i="1"/>
  <c r="AB971" i="1"/>
  <c r="AC971" i="1"/>
  <c r="X956" i="1"/>
  <c r="Z956" i="1"/>
  <c r="AA956" i="1"/>
  <c r="Y956" i="1"/>
  <c r="AB956" i="1"/>
  <c r="AC956" i="1"/>
  <c r="X944" i="1"/>
  <c r="Z944" i="1"/>
  <c r="AA944" i="1"/>
  <c r="Y944" i="1"/>
  <c r="AB944" i="1"/>
  <c r="AC944" i="1"/>
  <c r="T913" i="1"/>
  <c r="Z913" i="1"/>
  <c r="AA913" i="1"/>
  <c r="Y913" i="1"/>
  <c r="AB913" i="1"/>
  <c r="AC913" i="1"/>
  <c r="W895" i="1"/>
  <c r="Z895" i="1"/>
  <c r="AA895" i="1"/>
  <c r="X895" i="1"/>
  <c r="Y895" i="1"/>
  <c r="AB895" i="1"/>
  <c r="AC895" i="1"/>
  <c r="W883" i="1"/>
  <c r="Z883" i="1"/>
  <c r="AA883" i="1"/>
  <c r="X883" i="1"/>
  <c r="Y883" i="1"/>
  <c r="AB883" i="1"/>
  <c r="AC883" i="1"/>
  <c r="W864" i="1"/>
  <c r="Z864" i="1"/>
  <c r="AA864" i="1"/>
  <c r="X864" i="1"/>
  <c r="Y864" i="1"/>
  <c r="AB864" i="1"/>
  <c r="AC864" i="1"/>
  <c r="W837" i="1"/>
  <c r="Z837" i="1"/>
  <c r="AA837" i="1"/>
  <c r="X837" i="1"/>
  <c r="Y837" i="1"/>
  <c r="AB837" i="1"/>
  <c r="AC837" i="1"/>
  <c r="W819" i="1"/>
  <c r="Z819" i="1"/>
  <c r="AA819" i="1"/>
  <c r="Y819" i="1"/>
  <c r="AB819" i="1"/>
  <c r="AC819" i="1"/>
  <c r="W807" i="1"/>
  <c r="Z807" i="1"/>
  <c r="AA807" i="1"/>
  <c r="Y807" i="1"/>
  <c r="AB807" i="1"/>
  <c r="AC807" i="1"/>
  <c r="Z791" i="1"/>
  <c r="AA791" i="1"/>
  <c r="Y791" i="1"/>
  <c r="AB791" i="1"/>
  <c r="AC791" i="1"/>
  <c r="Z773" i="1"/>
  <c r="AA773" i="1"/>
  <c r="Y773" i="1"/>
  <c r="AB773" i="1"/>
  <c r="AC773" i="1"/>
  <c r="Z753" i="1"/>
  <c r="AA753" i="1"/>
  <c r="Y753" i="1"/>
  <c r="AB753" i="1"/>
  <c r="AC753" i="1"/>
  <c r="Z740" i="1"/>
  <c r="AA740" i="1"/>
  <c r="Y740" i="1"/>
  <c r="AB740" i="1"/>
  <c r="AC740" i="1"/>
  <c r="W724" i="1"/>
  <c r="Z724" i="1"/>
  <c r="AA724" i="1"/>
  <c r="Y724" i="1"/>
  <c r="AB724" i="1"/>
  <c r="AC724" i="1"/>
  <c r="W1131" i="1"/>
  <c r="Z1131" i="1"/>
  <c r="AA1131" i="1"/>
  <c r="AB1131" i="1"/>
  <c r="Z1115" i="1"/>
  <c r="AA1115" i="1"/>
  <c r="AB1115" i="1"/>
  <c r="W1104" i="1"/>
  <c r="Z1104" i="1"/>
  <c r="AA1104" i="1"/>
  <c r="AB1104" i="1"/>
  <c r="W1088" i="1"/>
  <c r="Z1088" i="1"/>
  <c r="AA1088" i="1"/>
  <c r="AB1088" i="1"/>
  <c r="W1072" i="1"/>
  <c r="Z1072" i="1"/>
  <c r="AA1072" i="1"/>
  <c r="AB1072" i="1"/>
  <c r="Y1055" i="1"/>
  <c r="Z1055" i="1"/>
  <c r="AA1055" i="1"/>
  <c r="AB1055" i="1"/>
  <c r="Y1043" i="1"/>
  <c r="Z1043" i="1"/>
  <c r="AA1043" i="1"/>
  <c r="AB1043" i="1"/>
  <c r="T1028" i="1"/>
  <c r="Z1028" i="1"/>
  <c r="AA1028" i="1"/>
  <c r="Y1028" i="1"/>
  <c r="AB1028" i="1"/>
  <c r="X1010" i="1"/>
  <c r="Z1010" i="1"/>
  <c r="AA1010" i="1"/>
  <c r="Y1010" i="1"/>
  <c r="AB1010" i="1"/>
  <c r="AC1010" i="1"/>
  <c r="X998" i="1"/>
  <c r="Z998" i="1"/>
  <c r="AA998" i="1"/>
  <c r="Y998" i="1"/>
  <c r="AB998" i="1"/>
  <c r="AC998" i="1"/>
  <c r="T984" i="1"/>
  <c r="Z984" i="1"/>
  <c r="AA984" i="1"/>
  <c r="Y984" i="1"/>
  <c r="AB984" i="1"/>
  <c r="AC984" i="1"/>
  <c r="X967" i="1"/>
  <c r="Z967" i="1"/>
  <c r="AA967" i="1"/>
  <c r="Y967" i="1"/>
  <c r="AB967" i="1"/>
  <c r="AC967" i="1"/>
  <c r="T952" i="1"/>
  <c r="Z952" i="1"/>
  <c r="AA952" i="1"/>
  <c r="Y952" i="1"/>
  <c r="AB952" i="1"/>
  <c r="AC952" i="1"/>
  <c r="X940" i="1"/>
  <c r="Z940" i="1"/>
  <c r="AA940" i="1"/>
  <c r="Y940" i="1"/>
  <c r="AB940" i="1"/>
  <c r="AC940" i="1"/>
  <c r="Z923" i="1"/>
  <c r="AA923" i="1"/>
  <c r="Y923" i="1"/>
  <c r="AB923" i="1"/>
  <c r="AC923" i="1"/>
  <c r="Z909" i="1"/>
  <c r="AA909" i="1"/>
  <c r="Y909" i="1"/>
  <c r="AB909" i="1"/>
  <c r="AC909" i="1"/>
  <c r="W891" i="1"/>
  <c r="Z891" i="1"/>
  <c r="AA891" i="1"/>
  <c r="X891" i="1"/>
  <c r="Y891" i="1"/>
  <c r="AB891" i="1"/>
  <c r="AC891" i="1"/>
  <c r="W877" i="1"/>
  <c r="Z877" i="1"/>
  <c r="AA877" i="1"/>
  <c r="X877" i="1"/>
  <c r="Y877" i="1"/>
  <c r="AB877" i="1"/>
  <c r="AC877" i="1"/>
  <c r="W859" i="1"/>
  <c r="Z859" i="1"/>
  <c r="AA859" i="1"/>
  <c r="X859" i="1"/>
  <c r="Y859" i="1"/>
  <c r="AB859" i="1"/>
  <c r="AC859" i="1"/>
  <c r="W833" i="1"/>
  <c r="Z833" i="1"/>
  <c r="AA833" i="1"/>
  <c r="X833" i="1"/>
  <c r="Y833" i="1"/>
  <c r="AB833" i="1"/>
  <c r="AC833" i="1"/>
  <c r="X815" i="1"/>
  <c r="Z815" i="1"/>
  <c r="AA815" i="1"/>
  <c r="Y815" i="1"/>
  <c r="AB815" i="1"/>
  <c r="AC815" i="1"/>
  <c r="W803" i="1"/>
  <c r="Z803" i="1"/>
  <c r="AA803" i="1"/>
  <c r="Y803" i="1"/>
  <c r="AB803" i="1"/>
  <c r="AC803" i="1"/>
  <c r="X787" i="1"/>
  <c r="Z787" i="1"/>
  <c r="AA787" i="1"/>
  <c r="Y787" i="1"/>
  <c r="AB787" i="1"/>
  <c r="AC787" i="1"/>
  <c r="Z769" i="1"/>
  <c r="AA769" i="1"/>
  <c r="Y769" i="1"/>
  <c r="AB769" i="1"/>
  <c r="AC769" i="1"/>
  <c r="W749" i="1"/>
  <c r="Z749" i="1"/>
  <c r="AA749" i="1"/>
  <c r="Y749" i="1"/>
  <c r="AB749" i="1"/>
  <c r="AC749" i="1"/>
  <c r="W736" i="1"/>
  <c r="Z736" i="1"/>
  <c r="AA736" i="1"/>
  <c r="Y736" i="1"/>
  <c r="AB736" i="1"/>
  <c r="AC736" i="1"/>
  <c r="W720" i="1"/>
  <c r="Z720" i="1"/>
  <c r="AA720" i="1"/>
  <c r="Y720" i="1"/>
  <c r="AB720" i="1"/>
  <c r="AC720" i="1"/>
  <c r="AC1131" i="1"/>
  <c r="AC1127" i="1"/>
  <c r="AC1115" i="1"/>
  <c r="AC1112" i="1"/>
  <c r="AC1104" i="1"/>
  <c r="AC1100" i="1"/>
  <c r="AC1088" i="1"/>
  <c r="AC1084" i="1"/>
  <c r="AC1072" i="1"/>
  <c r="AC1067" i="1"/>
  <c r="AC1055" i="1"/>
  <c r="AC1051" i="1"/>
  <c r="AC1043" i="1"/>
  <c r="AC1032" i="1"/>
  <c r="AC1028" i="1"/>
  <c r="V1139" i="1"/>
  <c r="Z1139" i="1"/>
  <c r="AA1139" i="1"/>
  <c r="AB1139" i="1"/>
  <c r="W1135" i="1"/>
  <c r="Z1135" i="1"/>
  <c r="AA1135" i="1"/>
  <c r="AB1135" i="1"/>
  <c r="W1123" i="1"/>
  <c r="Z1123" i="1"/>
  <c r="AA1123" i="1"/>
  <c r="AB1123" i="1"/>
  <c r="W1119" i="1"/>
  <c r="Z1119" i="1"/>
  <c r="AA1119" i="1"/>
  <c r="AB1119" i="1"/>
  <c r="V1108" i="1"/>
  <c r="Z1108" i="1"/>
  <c r="AA1108" i="1"/>
  <c r="AB1108" i="1"/>
  <c r="W1096" i="1"/>
  <c r="Z1096" i="1"/>
  <c r="AA1096" i="1"/>
  <c r="AB1096" i="1"/>
  <c r="W1092" i="1"/>
  <c r="Z1092" i="1"/>
  <c r="AA1092" i="1"/>
  <c r="AB1092" i="1"/>
  <c r="W1080" i="1"/>
  <c r="Z1080" i="1"/>
  <c r="AA1080" i="1"/>
  <c r="AB1080" i="1"/>
  <c r="V1076" i="1"/>
  <c r="Z1076" i="1"/>
  <c r="AA1076" i="1"/>
  <c r="AB1076" i="1"/>
  <c r="W1063" i="1"/>
  <c r="Z1063" i="1"/>
  <c r="AA1063" i="1"/>
  <c r="AB1063" i="1"/>
  <c r="Y1059" i="1"/>
  <c r="Z1059" i="1"/>
  <c r="AA1059" i="1"/>
  <c r="AB1059" i="1"/>
  <c r="Y1047" i="1"/>
  <c r="Z1047" i="1"/>
  <c r="AA1047" i="1"/>
  <c r="AB1047" i="1"/>
  <c r="V1039" i="1"/>
  <c r="Z1039" i="1"/>
  <c r="AA1039" i="1"/>
  <c r="AB1039" i="1"/>
  <c r="T1035" i="1"/>
  <c r="Z1035" i="1"/>
  <c r="AA1035" i="1"/>
  <c r="Y1035" i="1"/>
  <c r="AB1035" i="1"/>
  <c r="X1023" i="1"/>
  <c r="Z1023" i="1"/>
  <c r="AA1023" i="1"/>
  <c r="Y1023" i="1"/>
  <c r="AB1023" i="1"/>
  <c r="X1019" i="1"/>
  <c r="Z1019" i="1"/>
  <c r="AA1019" i="1"/>
  <c r="Y1019" i="1"/>
  <c r="AB1019" i="1"/>
  <c r="X1006" i="1"/>
  <c r="Z1006" i="1"/>
  <c r="AA1006" i="1"/>
  <c r="Y1006" i="1"/>
  <c r="AB1006" i="1"/>
  <c r="AC1006" i="1"/>
  <c r="T994" i="1"/>
  <c r="Z994" i="1"/>
  <c r="AA994" i="1"/>
  <c r="Y994" i="1"/>
  <c r="AB994" i="1"/>
  <c r="AC994" i="1"/>
  <c r="X979" i="1"/>
  <c r="Z979" i="1"/>
  <c r="AA979" i="1"/>
  <c r="Y979" i="1"/>
  <c r="AB979" i="1"/>
  <c r="AC979" i="1"/>
  <c r="X975" i="1"/>
  <c r="Z975" i="1"/>
  <c r="AA975" i="1"/>
  <c r="Y975" i="1"/>
  <c r="AB975" i="1"/>
  <c r="AC975" i="1"/>
  <c r="X963" i="1"/>
  <c r="Z963" i="1"/>
  <c r="AA963" i="1"/>
  <c r="Y963" i="1"/>
  <c r="AB963" i="1"/>
  <c r="AC963" i="1"/>
  <c r="X959" i="1"/>
  <c r="Z959" i="1"/>
  <c r="AA959" i="1"/>
  <c r="Y959" i="1"/>
  <c r="AB959" i="1"/>
  <c r="AC959" i="1"/>
  <c r="X948" i="1"/>
  <c r="Z948" i="1"/>
  <c r="AA948" i="1"/>
  <c r="Y948" i="1"/>
  <c r="AB948" i="1"/>
  <c r="AC948" i="1"/>
  <c r="X935" i="1"/>
  <c r="Z935" i="1"/>
  <c r="AA935" i="1"/>
  <c r="Y935" i="1"/>
  <c r="AB935" i="1"/>
  <c r="AC935" i="1"/>
  <c r="X931" i="1"/>
  <c r="Z931" i="1"/>
  <c r="AA931" i="1"/>
  <c r="Y931" i="1"/>
  <c r="AB931" i="1"/>
  <c r="AC931" i="1"/>
  <c r="X920" i="1"/>
  <c r="Z920" i="1"/>
  <c r="AA920" i="1"/>
  <c r="Y920" i="1"/>
  <c r="AB920" i="1"/>
  <c r="AC920" i="1"/>
  <c r="X916" i="1"/>
  <c r="Z916" i="1"/>
  <c r="AA916" i="1"/>
  <c r="Y916" i="1"/>
  <c r="AB916" i="1"/>
  <c r="AC916" i="1"/>
  <c r="T904" i="1"/>
  <c r="Z904" i="1"/>
  <c r="AA904" i="1"/>
  <c r="Y904" i="1"/>
  <c r="AB904" i="1"/>
  <c r="AC904" i="1"/>
  <c r="T900" i="1"/>
  <c r="Z900" i="1"/>
  <c r="AA900" i="1"/>
  <c r="X900" i="1"/>
  <c r="Y900" i="1"/>
  <c r="AB900" i="1"/>
  <c r="AC900" i="1"/>
  <c r="W887" i="1"/>
  <c r="Z887" i="1"/>
  <c r="AA887" i="1"/>
  <c r="X887" i="1"/>
  <c r="Y887" i="1"/>
  <c r="AB887" i="1"/>
  <c r="AC887" i="1"/>
  <c r="W872" i="1"/>
  <c r="Z872" i="1"/>
  <c r="AA872" i="1"/>
  <c r="X872" i="1"/>
  <c r="Y872" i="1"/>
  <c r="AB872" i="1"/>
  <c r="AC872" i="1"/>
  <c r="W868" i="1"/>
  <c r="Z868" i="1"/>
  <c r="AA868" i="1"/>
  <c r="X868" i="1"/>
  <c r="Y868" i="1"/>
  <c r="AB868" i="1"/>
  <c r="AC868" i="1"/>
  <c r="W853" i="1"/>
  <c r="Z853" i="1"/>
  <c r="AA853" i="1"/>
  <c r="X853" i="1"/>
  <c r="Y853" i="1"/>
  <c r="AB853" i="1"/>
  <c r="AC853" i="1"/>
  <c r="W849" i="1"/>
  <c r="Z849" i="1"/>
  <c r="AA849" i="1"/>
  <c r="X849" i="1"/>
  <c r="Y849" i="1"/>
  <c r="AB849" i="1"/>
  <c r="AC849" i="1"/>
  <c r="Z829" i="1"/>
  <c r="AA829" i="1"/>
  <c r="Y829" i="1"/>
  <c r="AB829" i="1"/>
  <c r="AC829" i="1"/>
  <c r="X823" i="1"/>
  <c r="Z823" i="1"/>
  <c r="AA823" i="1"/>
  <c r="Y823" i="1"/>
  <c r="AB823" i="1"/>
  <c r="AC823" i="1"/>
  <c r="W811" i="1"/>
  <c r="Z811" i="1"/>
  <c r="AA811" i="1"/>
  <c r="Y811" i="1"/>
  <c r="AB811" i="1"/>
  <c r="AC811" i="1"/>
  <c r="W799" i="1"/>
  <c r="Z799" i="1"/>
  <c r="AA799" i="1"/>
  <c r="Y799" i="1"/>
  <c r="AB799" i="1"/>
  <c r="AC799" i="1"/>
  <c r="W795" i="1"/>
  <c r="Z795" i="1"/>
  <c r="AA795" i="1"/>
  <c r="Y795" i="1"/>
  <c r="AB795" i="1"/>
  <c r="AC795" i="1"/>
  <c r="W781" i="1"/>
  <c r="Z781" i="1"/>
  <c r="AA781" i="1"/>
  <c r="Y781" i="1"/>
  <c r="AB781" i="1"/>
  <c r="AC781" i="1"/>
  <c r="W777" i="1"/>
  <c r="Z777" i="1"/>
  <c r="AA777" i="1"/>
  <c r="Y777" i="1"/>
  <c r="AB777" i="1"/>
  <c r="AC777" i="1"/>
  <c r="W763" i="1"/>
  <c r="Z763" i="1"/>
  <c r="AA763" i="1"/>
  <c r="Y763" i="1"/>
  <c r="AB763" i="1"/>
  <c r="AC763" i="1"/>
  <c r="Z759" i="1"/>
  <c r="AA759" i="1"/>
  <c r="Y759" i="1"/>
  <c r="AB759" i="1"/>
  <c r="AC759" i="1"/>
  <c r="W744" i="1"/>
  <c r="Z744" i="1"/>
  <c r="AA744" i="1"/>
  <c r="Y744" i="1"/>
  <c r="AB744" i="1"/>
  <c r="AC744" i="1"/>
  <c r="W732" i="1"/>
  <c r="Z732" i="1"/>
  <c r="AA732" i="1"/>
  <c r="Y732" i="1"/>
  <c r="AB732" i="1"/>
  <c r="AC732" i="1"/>
  <c r="W728" i="1"/>
  <c r="Z728" i="1"/>
  <c r="AA728" i="1"/>
  <c r="Y728" i="1"/>
  <c r="AB728" i="1"/>
  <c r="AC728" i="1"/>
  <c r="W716" i="1"/>
  <c r="Z716" i="1"/>
  <c r="AA716" i="1"/>
  <c r="AB716" i="1"/>
  <c r="Y716" i="1"/>
  <c r="AC716" i="1"/>
  <c r="T1016" i="1"/>
  <c r="T996" i="1"/>
  <c r="T907" i="1"/>
  <c r="T847" i="1"/>
  <c r="S861" i="1"/>
  <c r="S761" i="1"/>
  <c r="N1133" i="1"/>
  <c r="U1133" i="1"/>
  <c r="W1117" i="1"/>
  <c r="U1117" i="1"/>
  <c r="R1106" i="1"/>
  <c r="U1106" i="1"/>
  <c r="T1069" i="1"/>
  <c r="R1069" i="1"/>
  <c r="R1065" i="1"/>
  <c r="T1065" i="1"/>
  <c r="V1065" i="1"/>
  <c r="R1061" i="1"/>
  <c r="T1061" i="1"/>
  <c r="R1053" i="1"/>
  <c r="T1053" i="1"/>
  <c r="V1053" i="1"/>
  <c r="W1049" i="1"/>
  <c r="S1049" i="1"/>
  <c r="T1049" i="1"/>
  <c r="R1041" i="1"/>
  <c r="S1041" i="1"/>
  <c r="V1041" i="1"/>
  <c r="R1037" i="1"/>
  <c r="T1037" i="1"/>
  <c r="W1033" i="1"/>
  <c r="T1033" i="1"/>
  <c r="V1033" i="1"/>
  <c r="R1021" i="1"/>
  <c r="T1021" i="1"/>
  <c r="V1021" i="1"/>
  <c r="W1008" i="1"/>
  <c r="V1008" i="1"/>
  <c r="W1000" i="1"/>
  <c r="V1000" i="1"/>
  <c r="W990" i="1"/>
  <c r="V990" i="1"/>
  <c r="T990" i="1"/>
  <c r="R986" i="1"/>
  <c r="S986" i="1"/>
  <c r="W977" i="1"/>
  <c r="V977" i="1"/>
  <c r="S977" i="1"/>
  <c r="Q969" i="1"/>
  <c r="V969" i="1"/>
  <c r="W965" i="1"/>
  <c r="T965" i="1"/>
  <c r="O954" i="1"/>
  <c r="R954" i="1"/>
  <c r="S954" i="1"/>
  <c r="W946" i="1"/>
  <c r="S946" i="1"/>
  <c r="V946" i="1"/>
  <c r="T938" i="1"/>
  <c r="V938" i="1"/>
  <c r="O933" i="1"/>
  <c r="R933" i="1"/>
  <c r="W926" i="1"/>
  <c r="V926" i="1"/>
  <c r="W914" i="1"/>
  <c r="S914" i="1"/>
  <c r="V914" i="1"/>
  <c r="W911" i="1"/>
  <c r="T911" i="1"/>
  <c r="W893" i="1"/>
  <c r="V893" i="1"/>
  <c r="O889" i="1"/>
  <c r="S889" i="1"/>
  <c r="S880" i="1"/>
  <c r="V880" i="1"/>
  <c r="Q870" i="1"/>
  <c r="T870" i="1"/>
  <c r="V870" i="1"/>
  <c r="R857" i="1"/>
  <c r="V857" i="1"/>
  <c r="W851" i="1"/>
  <c r="T851" i="1"/>
  <c r="W827" i="1"/>
  <c r="T827" i="1"/>
  <c r="S801" i="1"/>
  <c r="T801" i="1"/>
  <c r="Q793" i="1"/>
  <c r="T793" i="1"/>
  <c r="R789" i="1"/>
  <c r="T789" i="1"/>
  <c r="S785" i="1"/>
  <c r="U785" i="1"/>
  <c r="T785" i="1"/>
  <c r="T779" i="1"/>
  <c r="W779" i="1"/>
  <c r="W771" i="1"/>
  <c r="T771" i="1"/>
  <c r="U771" i="1"/>
  <c r="W746" i="1"/>
  <c r="U746" i="1"/>
  <c r="T746" i="1"/>
  <c r="S734" i="1"/>
  <c r="U734" i="1"/>
  <c r="S722" i="1"/>
  <c r="U722" i="1"/>
  <c r="V722" i="1"/>
  <c r="S714" i="1"/>
  <c r="T714" i="1"/>
  <c r="P706" i="1"/>
  <c r="V706" i="1"/>
  <c r="T706" i="1"/>
  <c r="Q702" i="1"/>
  <c r="S702" i="1"/>
  <c r="W698" i="1"/>
  <c r="S698" i="1"/>
  <c r="T698" i="1"/>
  <c r="W690" i="1"/>
  <c r="S690" i="1"/>
  <c r="V690" i="1"/>
  <c r="T690" i="1"/>
  <c r="R686" i="1"/>
  <c r="S686" i="1"/>
  <c r="T686" i="1"/>
  <c r="Q682" i="1"/>
  <c r="U682" i="1"/>
  <c r="P674" i="1"/>
  <c r="S674" i="1"/>
  <c r="V674" i="1"/>
  <c r="T674" i="1"/>
  <c r="S670" i="1"/>
  <c r="T670" i="1"/>
  <c r="U670" i="1"/>
  <c r="W664" i="1"/>
  <c r="T664" i="1"/>
  <c r="R660" i="1"/>
  <c r="S660" i="1"/>
  <c r="S654" i="1"/>
  <c r="U654" i="1"/>
  <c r="V654" i="1"/>
  <c r="T654" i="1"/>
  <c r="R648" i="1"/>
  <c r="S648" i="1"/>
  <c r="T648" i="1"/>
  <c r="AA712" i="1"/>
  <c r="Z712" i="1"/>
  <c r="X1141" i="1"/>
  <c r="X1125" i="1"/>
  <c r="X1110" i="1"/>
  <c r="X1094" i="1"/>
  <c r="X1078" i="1"/>
  <c r="X1061" i="1"/>
  <c r="X1045" i="1"/>
  <c r="X1030" i="1"/>
  <c r="X1012" i="1"/>
  <c r="X996" i="1"/>
  <c r="X981" i="1"/>
  <c r="X564" i="1"/>
  <c r="X560" i="1"/>
  <c r="X556" i="1"/>
  <c r="X552" i="1"/>
  <c r="X548" i="1"/>
  <c r="X544" i="1"/>
  <c r="X540" i="1"/>
  <c r="X536" i="1"/>
  <c r="X532" i="1"/>
  <c r="X528" i="1"/>
  <c r="X524" i="1"/>
  <c r="X520" i="1"/>
  <c r="X516" i="1"/>
  <c r="V1133" i="1"/>
  <c r="V1121" i="1"/>
  <c r="V1102" i="1"/>
  <c r="V1082" i="1"/>
  <c r="V1069" i="1"/>
  <c r="V1025" i="1"/>
  <c r="V1012" i="1"/>
  <c r="V996" i="1"/>
  <c r="V986" i="1"/>
  <c r="V942" i="1"/>
  <c r="V898" i="1"/>
  <c r="V885" i="1"/>
  <c r="V866" i="1"/>
  <c r="V851" i="1"/>
  <c r="U1125" i="1"/>
  <c r="T1000" i="1"/>
  <c r="T902" i="1"/>
  <c r="T889" i="1"/>
  <c r="T835" i="1"/>
  <c r="T751" i="1"/>
  <c r="S835" i="1"/>
  <c r="S817" i="1"/>
  <c r="S775" i="1"/>
  <c r="S718" i="1"/>
  <c r="S706" i="1"/>
  <c r="R1082" i="1"/>
  <c r="T630" i="1"/>
  <c r="T586" i="1"/>
  <c r="T554" i="1"/>
  <c r="P634" i="1"/>
  <c r="S634" i="1"/>
  <c r="W618" i="1"/>
  <c r="T618" i="1"/>
  <c r="O610" i="1"/>
  <c r="Q610" i="1"/>
  <c r="W602" i="1"/>
  <c r="T602" i="1"/>
  <c r="R598" i="1"/>
  <c r="S598" i="1"/>
  <c r="Q594" i="1"/>
  <c r="S594" i="1"/>
  <c r="W582" i="1"/>
  <c r="T582" i="1"/>
  <c r="S566" i="1"/>
  <c r="T566" i="1"/>
  <c r="Q562" i="1"/>
  <c r="S562" i="1"/>
  <c r="O546" i="1"/>
  <c r="T546" i="1"/>
  <c r="W530" i="1"/>
  <c r="Q530" i="1"/>
  <c r="T530" i="1"/>
  <c r="W522" i="1"/>
  <c r="T522" i="1"/>
  <c r="W514" i="1"/>
  <c r="T514" i="1"/>
  <c r="W506" i="1"/>
  <c r="T506" i="1"/>
  <c r="R486" i="1"/>
  <c r="T486" i="1"/>
  <c r="W470" i="1"/>
  <c r="T470" i="1"/>
  <c r="S438" i="1"/>
  <c r="T438" i="1"/>
  <c r="Q418" i="1"/>
  <c r="T418" i="1"/>
  <c r="W402" i="1"/>
  <c r="T402" i="1"/>
  <c r="Q402" i="1"/>
  <c r="S402" i="1"/>
  <c r="W394" i="1"/>
  <c r="T394" i="1"/>
  <c r="Q365" i="1"/>
  <c r="S365" i="1"/>
  <c r="T365" i="1"/>
  <c r="Q357" i="1"/>
  <c r="S357" i="1"/>
  <c r="T357" i="1"/>
  <c r="S337" i="1"/>
  <c r="T337" i="1"/>
  <c r="T333" i="1"/>
  <c r="Q333" i="1"/>
  <c r="S333" i="1"/>
  <c r="R325" i="1"/>
  <c r="T325" i="1"/>
  <c r="Q321" i="1"/>
  <c r="T321" i="1"/>
  <c r="R308" i="1"/>
  <c r="Q308" i="1"/>
  <c r="W300" i="1"/>
  <c r="S300" i="1"/>
  <c r="T288" i="1"/>
  <c r="S288" i="1"/>
  <c r="O272" i="1"/>
  <c r="S272" i="1"/>
  <c r="T272" i="1"/>
  <c r="T268" i="1"/>
  <c r="S268" i="1"/>
  <c r="S260" i="1"/>
  <c r="T260" i="1"/>
  <c r="T256" i="1"/>
  <c r="S256" i="1"/>
  <c r="S248" i="1"/>
  <c r="T248" i="1"/>
  <c r="Q240" i="1"/>
  <c r="T240" i="1"/>
  <c r="T232" i="1"/>
  <c r="S232" i="1"/>
  <c r="S228" i="1"/>
  <c r="T228" i="1"/>
  <c r="Q224" i="1"/>
  <c r="T224" i="1"/>
  <c r="S224" i="1"/>
  <c r="S208" i="1"/>
  <c r="T208" i="1"/>
  <c r="Q204" i="1"/>
  <c r="T204" i="1"/>
  <c r="S204" i="1"/>
  <c r="W196" i="1"/>
  <c r="S196" i="1"/>
  <c r="T196" i="1"/>
  <c r="Q176" i="1"/>
  <c r="S176" i="1"/>
  <c r="T176" i="1"/>
  <c r="W172" i="1"/>
  <c r="Q172" i="1"/>
  <c r="W164" i="1"/>
  <c r="O164" i="1"/>
  <c r="T164" i="1"/>
  <c r="Q160" i="1"/>
  <c r="T160" i="1"/>
  <c r="S160" i="1"/>
  <c r="W156" i="1"/>
  <c r="S156" i="1"/>
  <c r="Q148" i="1"/>
  <c r="T148" i="1"/>
  <c r="Q135" i="1"/>
  <c r="T135" i="1"/>
  <c r="S135" i="1"/>
  <c r="O127" i="1"/>
  <c r="S127" i="1"/>
  <c r="T127" i="1"/>
  <c r="T123" i="1"/>
  <c r="Q123" i="1"/>
  <c r="S107" i="1"/>
  <c r="T107" i="1"/>
  <c r="S99" i="1"/>
  <c r="T99" i="1"/>
  <c r="O95" i="1"/>
  <c r="T95" i="1"/>
  <c r="T91" i="1"/>
  <c r="Q91" i="1"/>
  <c r="T79" i="1"/>
  <c r="S79" i="1"/>
  <c r="W63" i="1"/>
  <c r="T63" i="1"/>
  <c r="Q59" i="1"/>
  <c r="T59" i="1"/>
  <c r="W55" i="1"/>
  <c r="Q55" i="1"/>
  <c r="S55" i="1"/>
  <c r="S51" i="1"/>
  <c r="T51" i="1"/>
  <c r="Q45" i="1"/>
  <c r="S45" i="1"/>
  <c r="Q41" i="1"/>
  <c r="S41" i="1"/>
  <c r="T41" i="1"/>
  <c r="S33" i="1"/>
  <c r="T33" i="1"/>
  <c r="S29" i="1"/>
  <c r="T29" i="1"/>
  <c r="Q25" i="1"/>
  <c r="T25" i="1"/>
  <c r="Q11" i="1"/>
  <c r="T11" i="1"/>
  <c r="S11" i="1"/>
  <c r="V634" i="1"/>
  <c r="U622" i="1"/>
  <c r="U610" i="1"/>
  <c r="U598" i="1"/>
  <c r="U586" i="1"/>
  <c r="U558" i="1"/>
  <c r="U546" i="1"/>
  <c r="U534" i="1"/>
  <c r="U522" i="1"/>
  <c r="U482" i="1"/>
  <c r="U470" i="1"/>
  <c r="U458" i="1"/>
  <c r="T614" i="1"/>
  <c r="T550" i="1"/>
  <c r="T458" i="1"/>
  <c r="T434" i="1"/>
  <c r="T308" i="1"/>
  <c r="T280" i="1"/>
  <c r="S582" i="1"/>
  <c r="S574" i="1"/>
  <c r="S353" i="1"/>
  <c r="S325" i="1"/>
  <c r="S316" i="1"/>
  <c r="S308" i="1"/>
  <c r="S240" i="1"/>
  <c r="S184" i="1"/>
  <c r="Q316" i="1"/>
  <c r="O172" i="1"/>
  <c r="Q1140" i="1"/>
  <c r="T1140" i="1"/>
  <c r="P1136" i="1"/>
  <c r="S1136" i="1"/>
  <c r="S1120" i="1"/>
  <c r="P1120" i="1"/>
  <c r="P1116" i="1"/>
  <c r="T1116" i="1"/>
  <c r="P1105" i="1"/>
  <c r="Q1105" i="1"/>
  <c r="Q1097" i="1"/>
  <c r="P1097" i="1"/>
  <c r="T1097" i="1"/>
  <c r="S1093" i="1"/>
  <c r="P1093" i="1"/>
  <c r="P1089" i="1"/>
  <c r="U1089" i="1"/>
  <c r="Q1081" i="1"/>
  <c r="S1081" i="1"/>
  <c r="P1077" i="1"/>
  <c r="U1077" i="1"/>
  <c r="P1073" i="1"/>
  <c r="T1073" i="1"/>
  <c r="W1064" i="1"/>
  <c r="Q1064" i="1"/>
  <c r="S1064" i="1"/>
  <c r="T1064" i="1"/>
  <c r="U1064" i="1"/>
  <c r="P1064" i="1"/>
  <c r="P1056" i="1"/>
  <c r="T1056" i="1"/>
  <c r="Q1052" i="1"/>
  <c r="P1052" i="1"/>
  <c r="S1052" i="1"/>
  <c r="Q1044" i="1"/>
  <c r="S1044" i="1"/>
  <c r="P1040" i="1"/>
  <c r="T1040" i="1"/>
  <c r="Q1036" i="1"/>
  <c r="S1036" i="1"/>
  <c r="P1036" i="1"/>
  <c r="P1024" i="1"/>
  <c r="Q1024" i="1"/>
  <c r="Q1020" i="1"/>
  <c r="S1020" i="1"/>
  <c r="P1007" i="1"/>
  <c r="S1007" i="1"/>
  <c r="Q1003" i="1"/>
  <c r="P1003" i="1"/>
  <c r="W999" i="1"/>
  <c r="Q999" i="1"/>
  <c r="U999" i="1"/>
  <c r="P992" i="1"/>
  <c r="S992" i="1"/>
  <c r="T992" i="1"/>
  <c r="Q989" i="1"/>
  <c r="P989" i="1"/>
  <c r="W985" i="1"/>
  <c r="T985" i="1"/>
  <c r="W980" i="1"/>
  <c r="S980" i="1"/>
  <c r="W976" i="1"/>
  <c r="Q976" i="1"/>
  <c r="W968" i="1"/>
  <c r="U968" i="1"/>
  <c r="W964" i="1"/>
  <c r="Q964" i="1"/>
  <c r="W960" i="1"/>
  <c r="Q960" i="1"/>
  <c r="W957" i="1"/>
  <c r="S957" i="1"/>
  <c r="T957" i="1"/>
  <c r="W945" i="1"/>
  <c r="Q945" i="1"/>
  <c r="T945" i="1"/>
  <c r="W936" i="1"/>
  <c r="U936" i="1"/>
  <c r="W932" i="1"/>
  <c r="S932" i="1"/>
  <c r="W928" i="1"/>
  <c r="Q928" i="1"/>
  <c r="W917" i="1"/>
  <c r="Q917" i="1"/>
  <c r="L910" i="1"/>
  <c r="Q910" i="1"/>
  <c r="W906" i="1"/>
  <c r="Q906" i="1"/>
  <c r="U906" i="1"/>
  <c r="W901" i="1"/>
  <c r="S901" i="1"/>
  <c r="W888" i="1"/>
  <c r="Q888" i="1"/>
  <c r="S888" i="1"/>
  <c r="W884" i="1"/>
  <c r="Q884" i="1"/>
  <c r="W878" i="1"/>
  <c r="T878" i="1"/>
  <c r="W869" i="1"/>
  <c r="Q869" i="1"/>
  <c r="S869" i="1"/>
  <c r="T869" i="1"/>
  <c r="U869" i="1"/>
  <c r="W860" i="1"/>
  <c r="Q860" i="1"/>
  <c r="W854" i="1"/>
  <c r="S854" i="1"/>
  <c r="W850" i="1"/>
  <c r="Q850" i="1"/>
  <c r="T850" i="1"/>
  <c r="O844" i="1"/>
  <c r="R844" i="1"/>
  <c r="M844" i="1"/>
  <c r="L844" i="1"/>
  <c r="P844" i="1"/>
  <c r="O834" i="1"/>
  <c r="L834" i="1"/>
  <c r="P834" i="1"/>
  <c r="S834" i="1"/>
  <c r="T834" i="1"/>
  <c r="N834" i="1"/>
  <c r="M830" i="1"/>
  <c r="N830" i="1"/>
  <c r="Q830" i="1"/>
  <c r="K830" i="1"/>
  <c r="N824" i="1"/>
  <c r="Q824" i="1"/>
  <c r="O824" i="1"/>
  <c r="P824" i="1"/>
  <c r="R824" i="1"/>
  <c r="T824" i="1"/>
  <c r="U824" i="1"/>
  <c r="M820" i="1"/>
  <c r="K820" i="1"/>
  <c r="R820" i="1"/>
  <c r="L820" i="1"/>
  <c r="S820" i="1"/>
  <c r="L816" i="1"/>
  <c r="O816" i="1"/>
  <c r="M816" i="1"/>
  <c r="P816" i="1"/>
  <c r="N816" i="1"/>
  <c r="T816" i="1"/>
  <c r="L812" i="1"/>
  <c r="N812" i="1"/>
  <c r="O812" i="1"/>
  <c r="S812" i="1"/>
  <c r="M812" i="1"/>
  <c r="W808" i="1"/>
  <c r="K808" i="1"/>
  <c r="Q808" i="1"/>
  <c r="O808" i="1"/>
  <c r="N808" i="1"/>
  <c r="P808" i="1"/>
  <c r="W804" i="1"/>
  <c r="N804" i="1"/>
  <c r="R804" i="1"/>
  <c r="P804" i="1"/>
  <c r="T804" i="1"/>
  <c r="O804" i="1"/>
  <c r="M800" i="1"/>
  <c r="O800" i="1"/>
  <c r="P800" i="1"/>
  <c r="R800" i="1"/>
  <c r="L800" i="1"/>
  <c r="N800" i="1"/>
  <c r="L796" i="1"/>
  <c r="M796" i="1"/>
  <c r="N796" i="1"/>
  <c r="Q796" i="1"/>
  <c r="O796" i="1"/>
  <c r="S796" i="1"/>
  <c r="T796" i="1"/>
  <c r="W792" i="1"/>
  <c r="O792" i="1"/>
  <c r="U792" i="1"/>
  <c r="W788" i="1"/>
  <c r="K788" i="1"/>
  <c r="L788" i="1"/>
  <c r="R788" i="1"/>
  <c r="M788" i="1"/>
  <c r="N788" i="1"/>
  <c r="Q788" i="1"/>
  <c r="L784" i="1"/>
  <c r="O784" i="1"/>
  <c r="M784" i="1"/>
  <c r="N784" i="1"/>
  <c r="P784" i="1"/>
  <c r="U784" i="1"/>
  <c r="W778" i="1"/>
  <c r="M778" i="1"/>
  <c r="N778" i="1"/>
  <c r="Q778" i="1"/>
  <c r="K778" i="1"/>
  <c r="P778" i="1"/>
  <c r="R778" i="1"/>
  <c r="O778" i="1"/>
  <c r="W774" i="1"/>
  <c r="K774" i="1"/>
  <c r="U774" i="1"/>
  <c r="P774" i="1"/>
  <c r="L770" i="1"/>
  <c r="O770" i="1"/>
  <c r="R770" i="1"/>
  <c r="T770" i="1"/>
  <c r="N770" i="1"/>
  <c r="M770" i="1"/>
  <c r="W764" i="1"/>
  <c r="M764" i="1"/>
  <c r="O764" i="1"/>
  <c r="P764" i="1"/>
  <c r="L764" i="1"/>
  <c r="Q764" i="1"/>
  <c r="U764" i="1"/>
  <c r="Q760" i="1"/>
  <c r="O760" i="1"/>
  <c r="T760" i="1"/>
  <c r="M760" i="1"/>
  <c r="W754" i="1"/>
  <c r="N754" i="1"/>
  <c r="P754" i="1"/>
  <c r="R754" i="1"/>
  <c r="U754" i="1"/>
  <c r="M750" i="1"/>
  <c r="L750" i="1"/>
  <c r="K750" i="1"/>
  <c r="N750" i="1"/>
  <c r="R750" i="1"/>
  <c r="O750" i="1"/>
  <c r="W745" i="1"/>
  <c r="L745" i="1"/>
  <c r="O745" i="1"/>
  <c r="P745" i="1"/>
  <c r="S745" i="1"/>
  <c r="T745" i="1"/>
  <c r="U745" i="1"/>
  <c r="K741" i="1"/>
  <c r="L741" i="1"/>
  <c r="M741" i="1"/>
  <c r="O741" i="1"/>
  <c r="Q741" i="1"/>
  <c r="N741" i="1"/>
  <c r="P741" i="1"/>
  <c r="Q737" i="1"/>
  <c r="T737" i="1"/>
  <c r="U737" i="1"/>
  <c r="N737" i="1"/>
  <c r="O737" i="1"/>
  <c r="W733" i="1"/>
  <c r="K733" i="1"/>
  <c r="M733" i="1"/>
  <c r="N733" i="1"/>
  <c r="R733" i="1"/>
  <c r="O733" i="1"/>
  <c r="P733" i="1"/>
  <c r="S733" i="1"/>
  <c r="L733" i="1"/>
  <c r="W729" i="1"/>
  <c r="M729" i="1"/>
  <c r="O729" i="1"/>
  <c r="P729" i="1"/>
  <c r="R729" i="1"/>
  <c r="L729" i="1"/>
  <c r="L725" i="1"/>
  <c r="O725" i="1"/>
  <c r="Q725" i="1"/>
  <c r="T725" i="1"/>
  <c r="U725" i="1"/>
  <c r="K725" i="1"/>
  <c r="N725" i="1"/>
  <c r="N721" i="1"/>
  <c r="M721" i="1"/>
  <c r="O721" i="1"/>
  <c r="L717" i="1"/>
  <c r="O717" i="1"/>
  <c r="R717" i="1"/>
  <c r="P717" i="1"/>
  <c r="W713" i="1"/>
  <c r="P713" i="1"/>
  <c r="Q713" i="1"/>
  <c r="L713" i="1"/>
  <c r="M713" i="1"/>
  <c r="W709" i="1"/>
  <c r="M709" i="1"/>
  <c r="N709" i="1"/>
  <c r="L709" i="1"/>
  <c r="R709" i="1"/>
  <c r="K709" i="1"/>
  <c r="O709" i="1"/>
  <c r="P709" i="1"/>
  <c r="U709" i="1"/>
  <c r="K705" i="1"/>
  <c r="M705" i="1"/>
  <c r="O705" i="1"/>
  <c r="N705" i="1"/>
  <c r="W701" i="1"/>
  <c r="L701" i="1"/>
  <c r="K701" i="1"/>
  <c r="M701" i="1"/>
  <c r="Q701" i="1"/>
  <c r="R701" i="1"/>
  <c r="S701" i="1"/>
  <c r="T701" i="1"/>
  <c r="W697" i="1"/>
  <c r="P697" i="1"/>
  <c r="O697" i="1"/>
  <c r="L693" i="1"/>
  <c r="O693" i="1"/>
  <c r="N693" i="1"/>
  <c r="T693" i="1"/>
  <c r="U693" i="1"/>
  <c r="M689" i="1"/>
  <c r="N689" i="1"/>
  <c r="K689" i="1"/>
  <c r="O689" i="1"/>
  <c r="R689" i="1"/>
  <c r="P689" i="1"/>
  <c r="S689" i="1"/>
  <c r="W685" i="1"/>
  <c r="Q685" i="1"/>
  <c r="O685" i="1"/>
  <c r="R685" i="1"/>
  <c r="L685" i="1"/>
  <c r="N685" i="1"/>
  <c r="K685" i="1"/>
  <c r="P685" i="1"/>
  <c r="W681" i="1"/>
  <c r="L681" i="1"/>
  <c r="P681" i="1"/>
  <c r="M681" i="1"/>
  <c r="Q681" i="1"/>
  <c r="T681" i="1"/>
  <c r="W677" i="1"/>
  <c r="K677" i="1"/>
  <c r="M677" i="1"/>
  <c r="U677" i="1"/>
  <c r="O677" i="1"/>
  <c r="O673" i="1"/>
  <c r="Q673" i="1"/>
  <c r="R673" i="1"/>
  <c r="N673" i="1"/>
  <c r="T673" i="1"/>
  <c r="W667" i="1"/>
  <c r="N667" i="1"/>
  <c r="O667" i="1"/>
  <c r="L667" i="1"/>
  <c r="P667" i="1"/>
  <c r="Q667" i="1"/>
  <c r="K667" i="1"/>
  <c r="M667" i="1"/>
  <c r="W663" i="1"/>
  <c r="M663" i="1"/>
  <c r="L663" i="1"/>
  <c r="P663" i="1"/>
  <c r="O663" i="1"/>
  <c r="W657" i="1"/>
  <c r="K657" i="1"/>
  <c r="N657" i="1"/>
  <c r="Q657" i="1"/>
  <c r="R657" i="1"/>
  <c r="T657" i="1"/>
  <c r="U657" i="1"/>
  <c r="W653" i="1"/>
  <c r="L653" i="1"/>
  <c r="M653" i="1"/>
  <c r="O653" i="1"/>
  <c r="N653" i="1"/>
  <c r="P653" i="1"/>
  <c r="O647" i="1"/>
  <c r="L647" i="1"/>
  <c r="Q647" i="1"/>
  <c r="R647" i="1"/>
  <c r="S647" i="1"/>
  <c r="M647" i="1"/>
  <c r="N647" i="1"/>
  <c r="M641" i="1"/>
  <c r="P641" i="1"/>
  <c r="O641" i="1"/>
  <c r="W637" i="1"/>
  <c r="M637" i="1"/>
  <c r="N637" i="1"/>
  <c r="O637" i="1"/>
  <c r="P637" i="1"/>
  <c r="U637" i="1"/>
  <c r="W633" i="1"/>
  <c r="K633" i="1"/>
  <c r="O633" i="1"/>
  <c r="L633" i="1"/>
  <c r="W629" i="1"/>
  <c r="L629" i="1"/>
  <c r="K629" i="1"/>
  <c r="N629" i="1"/>
  <c r="O629" i="1"/>
  <c r="Q629" i="1"/>
  <c r="R629" i="1"/>
  <c r="M629" i="1"/>
  <c r="T629" i="1"/>
  <c r="W625" i="1"/>
  <c r="P625" i="1"/>
  <c r="R625" i="1"/>
  <c r="W621" i="1"/>
  <c r="L621" i="1"/>
  <c r="M621" i="1"/>
  <c r="K621" i="1"/>
  <c r="N621" i="1"/>
  <c r="S621" i="1"/>
  <c r="T621" i="1"/>
  <c r="U621" i="1"/>
  <c r="O621" i="1"/>
  <c r="P621" i="1"/>
  <c r="M617" i="1"/>
  <c r="N617" i="1"/>
  <c r="O617" i="1"/>
  <c r="L617" i="1"/>
  <c r="R617" i="1"/>
  <c r="P617" i="1"/>
  <c r="W613" i="1"/>
  <c r="K613" i="1"/>
  <c r="Q613" i="1"/>
  <c r="R613" i="1"/>
  <c r="S613" i="1"/>
  <c r="L613" i="1"/>
  <c r="W609" i="1"/>
  <c r="M609" i="1"/>
  <c r="O609" i="1"/>
  <c r="P609" i="1"/>
  <c r="Q609" i="1"/>
  <c r="R609" i="1"/>
  <c r="T609" i="1"/>
  <c r="L605" i="1"/>
  <c r="O605" i="1"/>
  <c r="U605" i="1"/>
  <c r="N605" i="1"/>
  <c r="W601" i="1"/>
  <c r="O601" i="1"/>
  <c r="N601" i="1"/>
  <c r="R601" i="1"/>
  <c r="L601" i="1"/>
  <c r="S601" i="1"/>
  <c r="T601" i="1"/>
  <c r="W597" i="1"/>
  <c r="L597" i="1"/>
  <c r="N597" i="1"/>
  <c r="P597" i="1"/>
  <c r="Q597" i="1"/>
  <c r="K597" i="1"/>
  <c r="M597" i="1"/>
  <c r="W593" i="1"/>
  <c r="M593" i="1"/>
  <c r="P593" i="1"/>
  <c r="O593" i="1"/>
  <c r="O589" i="1"/>
  <c r="R589" i="1"/>
  <c r="S589" i="1"/>
  <c r="T589" i="1"/>
  <c r="U589" i="1"/>
  <c r="P589" i="1"/>
  <c r="W585" i="1"/>
  <c r="L585" i="1"/>
  <c r="K585" i="1"/>
  <c r="N585" i="1"/>
  <c r="O585" i="1"/>
  <c r="M581" i="1"/>
  <c r="L581" i="1"/>
  <c r="R581" i="1"/>
  <c r="O581" i="1"/>
  <c r="Q581" i="1"/>
  <c r="N581" i="1"/>
  <c r="W577" i="1"/>
  <c r="M577" i="1"/>
  <c r="P577" i="1"/>
  <c r="W573" i="1"/>
  <c r="K573" i="1"/>
  <c r="M573" i="1"/>
  <c r="N573" i="1"/>
  <c r="O573" i="1"/>
  <c r="Q573" i="1"/>
  <c r="P573" i="1"/>
  <c r="U573" i="1"/>
  <c r="L573" i="1"/>
  <c r="W569" i="1"/>
  <c r="K569" i="1"/>
  <c r="L569" i="1"/>
  <c r="N569" i="1"/>
  <c r="O569" i="1"/>
  <c r="R569" i="1"/>
  <c r="M569" i="1"/>
  <c r="L565" i="1"/>
  <c r="Q565" i="1"/>
  <c r="T565" i="1"/>
  <c r="N565" i="1"/>
  <c r="M565" i="1"/>
  <c r="P565" i="1"/>
  <c r="W561" i="1"/>
  <c r="O561" i="1"/>
  <c r="P561" i="1"/>
  <c r="R561" i="1"/>
  <c r="S561" i="1"/>
  <c r="M557" i="1"/>
  <c r="O557" i="1"/>
  <c r="Q557" i="1"/>
  <c r="R557" i="1"/>
  <c r="T557" i="1"/>
  <c r="U557" i="1"/>
  <c r="W553" i="1"/>
  <c r="M553" i="1"/>
  <c r="N553" i="1"/>
  <c r="L553" i="1"/>
  <c r="P553" i="1"/>
  <c r="S553" i="1"/>
  <c r="O553" i="1"/>
  <c r="O549" i="1"/>
  <c r="L549" i="1"/>
  <c r="R549" i="1"/>
  <c r="K549" i="1"/>
  <c r="N549" i="1"/>
  <c r="Q549" i="1"/>
  <c r="M549" i="1"/>
  <c r="W545" i="1"/>
  <c r="L545" i="1"/>
  <c r="M545" i="1"/>
  <c r="N545" i="1"/>
  <c r="P545" i="1"/>
  <c r="Q545" i="1"/>
  <c r="S545" i="1"/>
  <c r="T545" i="1"/>
  <c r="O545" i="1"/>
  <c r="W541" i="1"/>
  <c r="K541" i="1"/>
  <c r="L541" i="1"/>
  <c r="O541" i="1"/>
  <c r="U541" i="1"/>
  <c r="V541" i="1"/>
  <c r="M537" i="1"/>
  <c r="N537" i="1"/>
  <c r="O537" i="1"/>
  <c r="R537" i="1"/>
  <c r="S537" i="1"/>
  <c r="T537" i="1"/>
  <c r="P537" i="1"/>
  <c r="W533" i="1"/>
  <c r="M533" i="1"/>
  <c r="Q533" i="1"/>
  <c r="P533" i="1"/>
  <c r="R533" i="1"/>
  <c r="L533" i="1"/>
  <c r="N533" i="1"/>
  <c r="K533" i="1"/>
  <c r="W529" i="1"/>
  <c r="L529" i="1"/>
  <c r="P529" i="1"/>
  <c r="R529" i="1"/>
  <c r="M529" i="1"/>
  <c r="S529" i="1"/>
  <c r="O529" i="1"/>
  <c r="W525" i="1"/>
  <c r="M525" i="1"/>
  <c r="K525" i="1"/>
  <c r="O525" i="1"/>
  <c r="N525" i="1"/>
  <c r="S525" i="1"/>
  <c r="T525" i="1"/>
  <c r="U525" i="1"/>
  <c r="V525" i="1"/>
  <c r="L525" i="1"/>
  <c r="W521" i="1"/>
  <c r="L521" i="1"/>
  <c r="N521" i="1"/>
  <c r="K521" i="1"/>
  <c r="M521" i="1"/>
  <c r="O521" i="1"/>
  <c r="Q521" i="1"/>
  <c r="W517" i="1"/>
  <c r="M517" i="1"/>
  <c r="L517" i="1"/>
  <c r="S517" i="1"/>
  <c r="N517" i="1"/>
  <c r="R517" i="1"/>
  <c r="K517" i="1"/>
  <c r="W513" i="1"/>
  <c r="L513" i="1"/>
  <c r="P513" i="1"/>
  <c r="O513" i="1"/>
  <c r="Q513" i="1"/>
  <c r="M513" i="1"/>
  <c r="N513" i="1"/>
  <c r="W509" i="1"/>
  <c r="M509" i="1"/>
  <c r="O509" i="1"/>
  <c r="L509" i="1"/>
  <c r="P509" i="1"/>
  <c r="U509" i="1"/>
  <c r="V509" i="1"/>
  <c r="N509" i="1"/>
  <c r="W505" i="1"/>
  <c r="K505" i="1"/>
  <c r="N505" i="1"/>
  <c r="Q505" i="1"/>
  <c r="R505" i="1"/>
  <c r="O505" i="1"/>
  <c r="P505" i="1"/>
  <c r="L501" i="1"/>
  <c r="N501" i="1"/>
  <c r="O501" i="1"/>
  <c r="S501" i="1"/>
  <c r="M501" i="1"/>
  <c r="R501" i="1"/>
  <c r="T501" i="1"/>
  <c r="W497" i="1"/>
  <c r="L497" i="1"/>
  <c r="M497" i="1"/>
  <c r="P497" i="1"/>
  <c r="Q497" i="1"/>
  <c r="O497" i="1"/>
  <c r="W493" i="1"/>
  <c r="K493" i="1"/>
  <c r="M493" i="1"/>
  <c r="O493" i="1"/>
  <c r="R493" i="1"/>
  <c r="S493" i="1"/>
  <c r="N493" i="1"/>
  <c r="T493" i="1"/>
  <c r="U493" i="1"/>
  <c r="V493" i="1"/>
  <c r="L493" i="1"/>
  <c r="N489" i="1"/>
  <c r="M489" i="1"/>
  <c r="K489" i="1"/>
  <c r="P489" i="1"/>
  <c r="S489" i="1"/>
  <c r="K485" i="1"/>
  <c r="L485" i="1"/>
  <c r="S485" i="1"/>
  <c r="O485" i="1"/>
  <c r="Q485" i="1"/>
  <c r="M485" i="1"/>
  <c r="W481" i="1"/>
  <c r="N481" i="1"/>
  <c r="O481" i="1"/>
  <c r="P481" i="1"/>
  <c r="R481" i="1"/>
  <c r="T481" i="1"/>
  <c r="M481" i="1"/>
  <c r="L477" i="1"/>
  <c r="M477" i="1"/>
  <c r="U477" i="1"/>
  <c r="V477" i="1"/>
  <c r="N477" i="1"/>
  <c r="P477" i="1"/>
  <c r="M473" i="1"/>
  <c r="N473" i="1"/>
  <c r="S473" i="1"/>
  <c r="T473" i="1"/>
  <c r="O473" i="1"/>
  <c r="W469" i="1"/>
  <c r="L469" i="1"/>
  <c r="R469" i="1"/>
  <c r="S469" i="1"/>
  <c r="P469" i="1"/>
  <c r="W465" i="1"/>
  <c r="O465" i="1"/>
  <c r="M465" i="1"/>
  <c r="P465" i="1"/>
  <c r="L465" i="1"/>
  <c r="N465" i="1"/>
  <c r="Q465" i="1"/>
  <c r="W461" i="1"/>
  <c r="K461" i="1"/>
  <c r="M461" i="1"/>
  <c r="N461" i="1"/>
  <c r="O461" i="1"/>
  <c r="S461" i="1"/>
  <c r="T461" i="1"/>
  <c r="U461" i="1"/>
  <c r="V461" i="1"/>
  <c r="N457" i="1"/>
  <c r="M457" i="1"/>
  <c r="O457" i="1"/>
  <c r="W453" i="1"/>
  <c r="L453" i="1"/>
  <c r="K453" i="1"/>
  <c r="M453" i="1"/>
  <c r="R453" i="1"/>
  <c r="Q453" i="1"/>
  <c r="S453" i="1"/>
  <c r="N453" i="1"/>
  <c r="O453" i="1"/>
  <c r="P453" i="1"/>
  <c r="O449" i="1"/>
  <c r="L449" i="1"/>
  <c r="P449" i="1"/>
  <c r="S449" i="1"/>
  <c r="N449" i="1"/>
  <c r="M445" i="1"/>
  <c r="L445" i="1"/>
  <c r="P445" i="1"/>
  <c r="U445" i="1"/>
  <c r="V445" i="1"/>
  <c r="O445" i="1"/>
  <c r="N441" i="1"/>
  <c r="O441" i="1"/>
  <c r="R441" i="1"/>
  <c r="S441" i="1"/>
  <c r="M441" i="1"/>
  <c r="W437" i="1"/>
  <c r="M437" i="1"/>
  <c r="N437" i="1"/>
  <c r="T437" i="1"/>
  <c r="K437" i="1"/>
  <c r="L437" i="1"/>
  <c r="W433" i="1"/>
  <c r="L433" i="1"/>
  <c r="M433" i="1"/>
  <c r="O433" i="1"/>
  <c r="P433" i="1"/>
  <c r="S433" i="1"/>
  <c r="N433" i="1"/>
  <c r="W429" i="1"/>
  <c r="M429" i="1"/>
  <c r="Q429" i="1"/>
  <c r="R429" i="1"/>
  <c r="O429" i="1"/>
  <c r="T429" i="1"/>
  <c r="U429" i="1"/>
  <c r="V429" i="1"/>
  <c r="L429" i="1"/>
  <c r="N425" i="1"/>
  <c r="S425" i="1"/>
  <c r="P425" i="1"/>
  <c r="K421" i="1"/>
  <c r="O421" i="1"/>
  <c r="L421" i="1"/>
  <c r="M421" i="1"/>
  <c r="N421" i="1"/>
  <c r="P421" i="1"/>
  <c r="W417" i="1"/>
  <c r="L417" i="1"/>
  <c r="O417" i="1"/>
  <c r="N417" i="1"/>
  <c r="P417" i="1"/>
  <c r="Q417" i="1"/>
  <c r="R417" i="1"/>
  <c r="S417" i="1"/>
  <c r="T417" i="1"/>
  <c r="M417" i="1"/>
  <c r="L413" i="1"/>
  <c r="M413" i="1"/>
  <c r="R413" i="1"/>
  <c r="U413" i="1"/>
  <c r="V413" i="1"/>
  <c r="O413" i="1"/>
  <c r="M409" i="1"/>
  <c r="N409" i="1"/>
  <c r="Q409" i="1"/>
  <c r="S409" i="1"/>
  <c r="T409" i="1"/>
  <c r="W405" i="1"/>
  <c r="K405" i="1"/>
  <c r="L405" i="1"/>
  <c r="M405" i="1"/>
  <c r="S405" i="1"/>
  <c r="N405" i="1"/>
  <c r="O405" i="1"/>
  <c r="P405" i="1"/>
  <c r="W401" i="1"/>
  <c r="O401" i="1"/>
  <c r="P401" i="1"/>
  <c r="R401" i="1"/>
  <c r="M401" i="1"/>
  <c r="N401" i="1"/>
  <c r="W397" i="1"/>
  <c r="M397" i="1"/>
  <c r="K397" i="1"/>
  <c r="N397" i="1"/>
  <c r="O397" i="1"/>
  <c r="Q397" i="1"/>
  <c r="S397" i="1"/>
  <c r="T397" i="1"/>
  <c r="U397" i="1"/>
  <c r="V397" i="1"/>
  <c r="L397" i="1"/>
  <c r="M393" i="1"/>
  <c r="N393" i="1"/>
  <c r="P393" i="1"/>
  <c r="Q393" i="1"/>
  <c r="S393" i="1"/>
  <c r="O393" i="1"/>
  <c r="W389" i="1"/>
  <c r="L389" i="1"/>
  <c r="Q389" i="1"/>
  <c r="R389" i="1"/>
  <c r="K389" i="1"/>
  <c r="M389" i="1"/>
  <c r="N389" i="1"/>
  <c r="O389" i="1"/>
  <c r="P389" i="1"/>
  <c r="W385" i="1"/>
  <c r="M385" i="1"/>
  <c r="L385" i="1"/>
  <c r="O385" i="1"/>
  <c r="S385" i="1"/>
  <c r="R385" i="1"/>
  <c r="M379" i="1"/>
  <c r="P379" i="1"/>
  <c r="Q379" i="1"/>
  <c r="N379" i="1"/>
  <c r="U379" i="1"/>
  <c r="V379" i="1"/>
  <c r="N374" i="1"/>
  <c r="P374" i="1"/>
  <c r="O374" i="1"/>
  <c r="N368" i="1"/>
  <c r="O368" i="1"/>
  <c r="R368" i="1"/>
  <c r="T368" i="1"/>
  <c r="K364" i="1"/>
  <c r="O364" i="1"/>
  <c r="Q364" i="1"/>
  <c r="R364" i="1"/>
  <c r="S364" i="1"/>
  <c r="P364" i="1"/>
  <c r="P360" i="1"/>
  <c r="S360" i="1"/>
  <c r="T360" i="1"/>
  <c r="U360" i="1"/>
  <c r="V360" i="1"/>
  <c r="N360" i="1"/>
  <c r="S356" i="1"/>
  <c r="O356" i="1"/>
  <c r="N352" i="1"/>
  <c r="O352" i="1"/>
  <c r="Q352" i="1"/>
  <c r="P352" i="1"/>
  <c r="R352" i="1"/>
  <c r="S352" i="1"/>
  <c r="K352" i="1"/>
  <c r="N348" i="1"/>
  <c r="O348" i="1"/>
  <c r="P348" i="1"/>
  <c r="T348" i="1"/>
  <c r="P344" i="1"/>
  <c r="Q344" i="1"/>
  <c r="U344" i="1"/>
  <c r="V344" i="1"/>
  <c r="W340" i="1"/>
  <c r="R340" i="1"/>
  <c r="O340" i="1"/>
  <c r="N340" i="1"/>
  <c r="N336" i="1"/>
  <c r="S336" i="1"/>
  <c r="T336" i="1"/>
  <c r="O336" i="1"/>
  <c r="P336" i="1"/>
  <c r="N332" i="1"/>
  <c r="O332" i="1"/>
  <c r="Q332" i="1"/>
  <c r="P332" i="1"/>
  <c r="S332" i="1"/>
  <c r="K332" i="1"/>
  <c r="P328" i="1"/>
  <c r="O328" i="1"/>
  <c r="Q328" i="1"/>
  <c r="U328" i="1"/>
  <c r="V328" i="1"/>
  <c r="N324" i="1"/>
  <c r="S324" i="1"/>
  <c r="Q324" i="1"/>
  <c r="W320" i="1"/>
  <c r="O320" i="1"/>
  <c r="R320" i="1"/>
  <c r="Q320" i="1"/>
  <c r="N315" i="1"/>
  <c r="S315" i="1"/>
  <c r="P315" i="1"/>
  <c r="R315" i="1"/>
  <c r="O315" i="1"/>
  <c r="Q315" i="1"/>
  <c r="O311" i="1"/>
  <c r="Q311" i="1"/>
  <c r="R311" i="1"/>
  <c r="U311" i="1"/>
  <c r="V311" i="1"/>
  <c r="N311" i="1"/>
  <c r="O307" i="1"/>
  <c r="Q307" i="1"/>
  <c r="T307" i="1"/>
  <c r="N307" i="1"/>
  <c r="N303" i="1"/>
  <c r="P303" i="1"/>
  <c r="O303" i="1"/>
  <c r="Q303" i="1"/>
  <c r="W299" i="1"/>
  <c r="P299" i="1"/>
  <c r="R299" i="1"/>
  <c r="N299" i="1"/>
  <c r="O299" i="1"/>
  <c r="Q299" i="1"/>
  <c r="N295" i="1"/>
  <c r="Q295" i="1"/>
  <c r="T295" i="1"/>
  <c r="U295" i="1"/>
  <c r="V295" i="1"/>
  <c r="P295" i="1"/>
  <c r="N291" i="1"/>
  <c r="O291" i="1"/>
  <c r="Q291" i="1"/>
  <c r="R291" i="1"/>
  <c r="W287" i="1"/>
  <c r="O287" i="1"/>
  <c r="P287" i="1"/>
  <c r="R287" i="1"/>
  <c r="N287" i="1"/>
  <c r="O283" i="1"/>
  <c r="T283" i="1"/>
  <c r="N279" i="1"/>
  <c r="Q279" i="1"/>
  <c r="S279" i="1"/>
  <c r="U279" i="1"/>
  <c r="V279" i="1"/>
  <c r="O279" i="1"/>
  <c r="P279" i="1"/>
  <c r="K275" i="1"/>
  <c r="N275" i="1"/>
  <c r="P275" i="1"/>
  <c r="O275" i="1"/>
  <c r="N271" i="1"/>
  <c r="Q271" i="1"/>
  <c r="O271" i="1"/>
  <c r="S271" i="1"/>
  <c r="T271" i="1"/>
  <c r="W267" i="1"/>
  <c r="S267" i="1"/>
  <c r="N267" i="1"/>
  <c r="Q267" i="1"/>
  <c r="P263" i="1"/>
  <c r="R263" i="1"/>
  <c r="S263" i="1"/>
  <c r="U263" i="1"/>
  <c r="V263" i="1"/>
  <c r="O263" i="1"/>
  <c r="Q263" i="1"/>
  <c r="Q259" i="1"/>
  <c r="S259" i="1"/>
  <c r="O259" i="1"/>
  <c r="N259" i="1"/>
  <c r="P259" i="1"/>
  <c r="K255" i="1"/>
  <c r="N255" i="1"/>
  <c r="S255" i="1"/>
  <c r="O255" i="1"/>
  <c r="N251" i="1"/>
  <c r="Q251" i="1"/>
  <c r="R251" i="1"/>
  <c r="O251" i="1"/>
  <c r="P247" i="1"/>
  <c r="N247" i="1"/>
  <c r="S247" i="1"/>
  <c r="O247" i="1"/>
  <c r="U247" i="1"/>
  <c r="V247" i="1"/>
  <c r="Q247" i="1"/>
  <c r="W243" i="1"/>
  <c r="P243" i="1"/>
  <c r="R243" i="1"/>
  <c r="T243" i="1"/>
  <c r="N243" i="1"/>
  <c r="N239" i="1"/>
  <c r="O239" i="1"/>
  <c r="S239" i="1"/>
  <c r="P239" i="1"/>
  <c r="Q239" i="1"/>
  <c r="P235" i="1"/>
  <c r="K235" i="1"/>
  <c r="O235" i="1"/>
  <c r="N235" i="1"/>
  <c r="R235" i="1"/>
  <c r="N231" i="1"/>
  <c r="P231" i="1"/>
  <c r="T231" i="1"/>
  <c r="U231" i="1"/>
  <c r="V231" i="1"/>
  <c r="O231" i="1"/>
  <c r="Q231" i="1"/>
  <c r="Q227" i="1"/>
  <c r="S227" i="1"/>
  <c r="O227" i="1"/>
  <c r="N223" i="1"/>
  <c r="O223" i="1"/>
  <c r="P223" i="1"/>
  <c r="Q223" i="1"/>
  <c r="R223" i="1"/>
  <c r="N219" i="1"/>
  <c r="R219" i="1"/>
  <c r="P219" i="1"/>
  <c r="S219" i="1"/>
  <c r="T219" i="1"/>
  <c r="O215" i="1"/>
  <c r="P215" i="1"/>
  <c r="U215" i="1"/>
  <c r="V215" i="1"/>
  <c r="N215" i="1"/>
  <c r="Q215" i="1"/>
  <c r="N211" i="1"/>
  <c r="P211" i="1"/>
  <c r="Q211" i="1"/>
  <c r="O211" i="1"/>
  <c r="N207" i="1"/>
  <c r="O207" i="1"/>
  <c r="R207" i="1"/>
  <c r="S207" i="1"/>
  <c r="T207" i="1"/>
  <c r="R203" i="1"/>
  <c r="P203" i="1"/>
  <c r="Q199" i="1"/>
  <c r="N199" i="1"/>
  <c r="O199" i="1"/>
  <c r="U199" i="1"/>
  <c r="V199" i="1"/>
  <c r="N195" i="1"/>
  <c r="O195" i="1"/>
  <c r="P195" i="1"/>
  <c r="N191" i="1"/>
  <c r="O191" i="1"/>
  <c r="R191" i="1"/>
  <c r="S191" i="1"/>
  <c r="P191" i="1"/>
  <c r="Q191" i="1"/>
  <c r="N187" i="1"/>
  <c r="P187" i="1"/>
  <c r="R187" i="1"/>
  <c r="Q183" i="1"/>
  <c r="U183" i="1"/>
  <c r="V183" i="1"/>
  <c r="O179" i="1"/>
  <c r="R179" i="1"/>
  <c r="S179" i="1"/>
  <c r="T179" i="1"/>
  <c r="N179" i="1"/>
  <c r="W175" i="1"/>
  <c r="N175" i="1"/>
  <c r="O175" i="1"/>
  <c r="P175" i="1"/>
  <c r="Q175" i="1"/>
  <c r="S171" i="1"/>
  <c r="R171" i="1"/>
  <c r="N171" i="1"/>
  <c r="N167" i="1"/>
  <c r="O167" i="1"/>
  <c r="T167" i="1"/>
  <c r="U167" i="1"/>
  <c r="V167" i="1"/>
  <c r="P163" i="1"/>
  <c r="N163" i="1"/>
  <c r="O163" i="1"/>
  <c r="Q163" i="1"/>
  <c r="R163" i="1"/>
  <c r="N159" i="1"/>
  <c r="S159" i="1"/>
  <c r="O155" i="1"/>
  <c r="P155" i="1"/>
  <c r="N155" i="1"/>
  <c r="R155" i="1"/>
  <c r="T155" i="1"/>
  <c r="P151" i="1"/>
  <c r="R151" i="1"/>
  <c r="O151" i="1"/>
  <c r="U151" i="1"/>
  <c r="V151" i="1"/>
  <c r="Q151" i="1"/>
  <c r="N147" i="1"/>
  <c r="S147" i="1"/>
  <c r="N143" i="1"/>
  <c r="O143" i="1"/>
  <c r="T143" i="1"/>
  <c r="Q143" i="1"/>
  <c r="O134" i="1"/>
  <c r="P134" i="1"/>
  <c r="Q134" i="1"/>
  <c r="R134" i="1"/>
  <c r="S134" i="1"/>
  <c r="N130" i="1"/>
  <c r="S130" i="1"/>
  <c r="P130" i="1"/>
  <c r="Q130" i="1"/>
  <c r="R130" i="1"/>
  <c r="U130" i="1"/>
  <c r="V130" i="1"/>
  <c r="O130" i="1"/>
  <c r="N126" i="1"/>
  <c r="O126" i="1"/>
  <c r="P126" i="1"/>
  <c r="Q126" i="1"/>
  <c r="O122" i="1"/>
  <c r="P122" i="1"/>
  <c r="R122" i="1"/>
  <c r="N122" i="1"/>
  <c r="Q122" i="1"/>
  <c r="P118" i="1"/>
  <c r="O118" i="1"/>
  <c r="R118" i="1"/>
  <c r="S118" i="1"/>
  <c r="N118" i="1"/>
  <c r="N114" i="1"/>
  <c r="Q114" i="1"/>
  <c r="U114" i="1"/>
  <c r="V114" i="1"/>
  <c r="O114" i="1"/>
  <c r="N110" i="1"/>
  <c r="O110" i="1"/>
  <c r="S110" i="1"/>
  <c r="T110" i="1"/>
  <c r="N106" i="1"/>
  <c r="P106" i="1"/>
  <c r="Q106" i="1"/>
  <c r="R106" i="1"/>
  <c r="O102" i="1"/>
  <c r="P102" i="1"/>
  <c r="N102" i="1"/>
  <c r="Q98" i="1"/>
  <c r="R98" i="1"/>
  <c r="S98" i="1"/>
  <c r="O98" i="1"/>
  <c r="T98" i="1"/>
  <c r="U98" i="1"/>
  <c r="V98" i="1"/>
  <c r="P98" i="1"/>
  <c r="W94" i="1"/>
  <c r="N94" i="1"/>
  <c r="O94" i="1"/>
  <c r="P94" i="1"/>
  <c r="S90" i="1"/>
  <c r="N90" i="1"/>
  <c r="R90" i="1"/>
  <c r="Q90" i="1"/>
  <c r="N86" i="1"/>
  <c r="P86" i="1"/>
  <c r="Q86" i="1"/>
  <c r="T86" i="1"/>
  <c r="O86" i="1"/>
  <c r="P82" i="1"/>
  <c r="N82" i="1"/>
  <c r="O82" i="1"/>
  <c r="U82" i="1"/>
  <c r="V82" i="1"/>
  <c r="N78" i="1"/>
  <c r="O78" i="1"/>
  <c r="Q78" i="1"/>
  <c r="S78" i="1"/>
  <c r="R78" i="1"/>
  <c r="P74" i="1"/>
  <c r="R74" i="1"/>
  <c r="T74" i="1"/>
  <c r="O74" i="1"/>
  <c r="Q74" i="1"/>
  <c r="P70" i="1"/>
  <c r="Q70" i="1"/>
  <c r="S70" i="1"/>
  <c r="O70" i="1"/>
  <c r="N70" i="1"/>
  <c r="N66" i="1"/>
  <c r="P66" i="1"/>
  <c r="Q66" i="1"/>
  <c r="U66" i="1"/>
  <c r="V66" i="1"/>
  <c r="N62" i="1"/>
  <c r="O62" i="1"/>
  <c r="R62" i="1"/>
  <c r="P58" i="1"/>
  <c r="O58" i="1"/>
  <c r="Q58" i="1"/>
  <c r="R58" i="1"/>
  <c r="N54" i="1"/>
  <c r="P54" i="1"/>
  <c r="Q54" i="1"/>
  <c r="O50" i="1"/>
  <c r="S50" i="1"/>
  <c r="N50" i="1"/>
  <c r="U50" i="1"/>
  <c r="V50" i="1"/>
  <c r="P50" i="1"/>
  <c r="W44" i="1"/>
  <c r="N44" i="1"/>
  <c r="P44" i="1"/>
  <c r="O44" i="1"/>
  <c r="R44" i="1"/>
  <c r="T44" i="1"/>
  <c r="Q44" i="1"/>
  <c r="N40" i="1"/>
  <c r="O40" i="1"/>
  <c r="P40" i="1"/>
  <c r="Q40" i="1"/>
  <c r="S40" i="1"/>
  <c r="Q36" i="1"/>
  <c r="N36" i="1"/>
  <c r="O36" i="1"/>
  <c r="O32" i="1"/>
  <c r="P32" i="1"/>
  <c r="R32" i="1"/>
  <c r="T32" i="1"/>
  <c r="U32" i="1"/>
  <c r="V32" i="1"/>
  <c r="N32" i="1"/>
  <c r="W28" i="1"/>
  <c r="N28" i="1"/>
  <c r="S28" i="1"/>
  <c r="Q28" i="1"/>
  <c r="O28" i="1"/>
  <c r="P28" i="1"/>
  <c r="N24" i="1"/>
  <c r="R24" i="1"/>
  <c r="S24" i="1"/>
  <c r="N20" i="1"/>
  <c r="O20" i="1"/>
  <c r="P20" i="1"/>
  <c r="R20" i="1"/>
  <c r="T20" i="1"/>
  <c r="O14" i="1"/>
  <c r="Q14" i="1"/>
  <c r="U14" i="1"/>
  <c r="V14" i="1"/>
  <c r="N10" i="1"/>
  <c r="O10" i="1"/>
  <c r="R10" i="1"/>
  <c r="S10" i="1"/>
  <c r="P10" i="1"/>
  <c r="Q10" i="1"/>
  <c r="U1124" i="1"/>
  <c r="U1116" i="1"/>
  <c r="U1093" i="1"/>
  <c r="U1081" i="1"/>
  <c r="U1060" i="1"/>
  <c r="U1048" i="1"/>
  <c r="U1036" i="1"/>
  <c r="U1020" i="1"/>
  <c r="U992" i="1"/>
  <c r="U976" i="1"/>
  <c r="T1128" i="1"/>
  <c r="T1081" i="1"/>
  <c r="T1060" i="1"/>
  <c r="T995" i="1"/>
  <c r="T972" i="1"/>
  <c r="T960" i="1"/>
  <c r="T949" i="1"/>
  <c r="T925" i="1"/>
  <c r="T910" i="1"/>
  <c r="T901" i="1"/>
  <c r="T873" i="1"/>
  <c r="T865" i="1"/>
  <c r="T788" i="1"/>
  <c r="T778" i="1"/>
  <c r="S1140" i="1"/>
  <c r="S1116" i="1"/>
  <c r="S1101" i="1"/>
  <c r="S1085" i="1"/>
  <c r="S1060" i="1"/>
  <c r="S1048" i="1"/>
  <c r="S1015" i="1"/>
  <c r="S999" i="1"/>
  <c r="S985" i="1"/>
  <c r="S968" i="1"/>
  <c r="S953" i="1"/>
  <c r="S941" i="1"/>
  <c r="S925" i="1"/>
  <c r="S896" i="1"/>
  <c r="S878" i="1"/>
  <c r="S860" i="1"/>
  <c r="S830" i="1"/>
  <c r="S800" i="1"/>
  <c r="S729" i="1"/>
  <c r="S717" i="1"/>
  <c r="S685" i="1"/>
  <c r="S625" i="1"/>
  <c r="S617" i="1"/>
  <c r="S609" i="1"/>
  <c r="S593" i="1"/>
  <c r="S569" i="1"/>
  <c r="R830" i="1"/>
  <c r="R796" i="1"/>
  <c r="R764" i="1"/>
  <c r="R737" i="1"/>
  <c r="R713" i="1"/>
  <c r="R693" i="1"/>
  <c r="R667" i="1"/>
  <c r="R641" i="1"/>
  <c r="R605" i="1"/>
  <c r="R585" i="1"/>
  <c r="R565" i="1"/>
  <c r="R509" i="1"/>
  <c r="R489" i="1"/>
  <c r="R473" i="1"/>
  <c r="R457" i="1"/>
  <c r="R437" i="1"/>
  <c r="R421" i="1"/>
  <c r="R397" i="1"/>
  <c r="Q1134" i="1"/>
  <c r="Q1109" i="1"/>
  <c r="Q1077" i="1"/>
  <c r="Q1056" i="1"/>
  <c r="Q995" i="1"/>
  <c r="Q972" i="1"/>
  <c r="Q949" i="1"/>
  <c r="Q921" i="1"/>
  <c r="Q896" i="1"/>
  <c r="Q865" i="1"/>
  <c r="Q820" i="1"/>
  <c r="Q800" i="1"/>
  <c r="Q770" i="1"/>
  <c r="Q733" i="1"/>
  <c r="Q709" i="1"/>
  <c r="Q689" i="1"/>
  <c r="Q663" i="1"/>
  <c r="Q637" i="1"/>
  <c r="Q617" i="1"/>
  <c r="Q593" i="1"/>
  <c r="Q509" i="1"/>
  <c r="Q477" i="1"/>
  <c r="Q441" i="1"/>
  <c r="Q413" i="1"/>
  <c r="Q360" i="1"/>
  <c r="Q348" i="1"/>
  <c r="Q275" i="1"/>
  <c r="Q203" i="1"/>
  <c r="Q187" i="1"/>
  <c r="Q110" i="1"/>
  <c r="Q94" i="1"/>
  <c r="P1128" i="1"/>
  <c r="P1101" i="1"/>
  <c r="P1060" i="1"/>
  <c r="P1020" i="1"/>
  <c r="P796" i="1"/>
  <c r="P760" i="1"/>
  <c r="P721" i="1"/>
  <c r="P677" i="1"/>
  <c r="P633" i="1"/>
  <c r="P601" i="1"/>
  <c r="P557" i="1"/>
  <c r="P521" i="1"/>
  <c r="P485" i="1"/>
  <c r="P441" i="1"/>
  <c r="P409" i="1"/>
  <c r="P368" i="1"/>
  <c r="P311" i="1"/>
  <c r="P283" i="1"/>
  <c r="P207" i="1"/>
  <c r="P183" i="1"/>
  <c r="P167" i="1"/>
  <c r="P143" i="1"/>
  <c r="P78" i="1"/>
  <c r="O788" i="1"/>
  <c r="O713" i="1"/>
  <c r="O613" i="1"/>
  <c r="O565" i="1"/>
  <c r="O489" i="1"/>
  <c r="O425" i="1"/>
  <c r="O344" i="1"/>
  <c r="O243" i="1"/>
  <c r="O187" i="1"/>
  <c r="O171" i="1"/>
  <c r="O66" i="1"/>
  <c r="N844" i="1"/>
  <c r="N760" i="1"/>
  <c r="N633" i="1"/>
  <c r="N541" i="1"/>
  <c r="N469" i="1"/>
  <c r="N385" i="1"/>
  <c r="N344" i="1"/>
  <c r="N283" i="1"/>
  <c r="N183" i="1"/>
  <c r="N98" i="1"/>
  <c r="M834" i="1"/>
  <c r="M693" i="1"/>
  <c r="M541" i="1"/>
  <c r="M449" i="1"/>
  <c r="L697" i="1"/>
  <c r="L557" i="1"/>
  <c r="L461" i="1"/>
  <c r="K653" i="1"/>
  <c r="K469" i="1"/>
  <c r="U1136" i="1"/>
  <c r="U1105" i="1"/>
  <c r="U1044" i="1"/>
  <c r="T1124" i="1"/>
  <c r="T1109" i="1"/>
  <c r="T1093" i="1"/>
  <c r="T1077" i="1"/>
  <c r="T1048" i="1"/>
  <c r="T1020" i="1"/>
  <c r="T1011" i="1"/>
  <c r="T980" i="1"/>
  <c r="T968" i="1"/>
  <c r="T941" i="1"/>
  <c r="T932" i="1"/>
  <c r="S1132" i="1"/>
  <c r="S1097" i="1"/>
  <c r="S1077" i="1"/>
  <c r="S1011" i="1"/>
  <c r="S964" i="1"/>
  <c r="S949" i="1"/>
  <c r="S936" i="1"/>
  <c r="S910" i="1"/>
  <c r="S892" i="1"/>
  <c r="S873" i="1"/>
  <c r="S850" i="1"/>
  <c r="S816" i="1"/>
  <c r="R816" i="1"/>
  <c r="R792" i="1"/>
  <c r="R760" i="1"/>
  <c r="Q1132" i="1"/>
  <c r="Q1101" i="1"/>
  <c r="Q1073" i="1"/>
  <c r="Q1048" i="1"/>
  <c r="Q1015" i="1"/>
  <c r="Q992" i="1"/>
  <c r="Q968" i="1"/>
  <c r="Q936" i="1"/>
  <c r="Q892" i="1"/>
  <c r="Q854" i="1"/>
  <c r="Q816" i="1"/>
  <c r="Q792" i="1"/>
  <c r="Q754" i="1"/>
  <c r="Q729" i="1"/>
  <c r="Q705" i="1"/>
  <c r="P1124" i="1"/>
  <c r="P1085" i="1"/>
  <c r="P1048" i="1"/>
  <c r="P1015" i="1"/>
  <c r="P830" i="1"/>
  <c r="P792" i="1"/>
  <c r="P750" i="1"/>
  <c r="P705" i="1"/>
  <c r="P673" i="1"/>
  <c r="P629" i="1"/>
  <c r="O774" i="1"/>
  <c r="O701" i="1"/>
  <c r="O657" i="1"/>
  <c r="O597" i="1"/>
  <c r="N820" i="1"/>
  <c r="N717" i="1"/>
  <c r="N613" i="1"/>
  <c r="M804" i="1"/>
  <c r="M633" i="1"/>
  <c r="L804" i="1"/>
  <c r="L677" i="1"/>
  <c r="K804" i="1"/>
  <c r="K605" i="1"/>
  <c r="W1130" i="1"/>
  <c r="T1130" i="1"/>
  <c r="S1107" i="1"/>
  <c r="T1107" i="1"/>
  <c r="W1042" i="1"/>
  <c r="U1042" i="1"/>
  <c r="T1009" i="1"/>
  <c r="U1009" i="1"/>
  <c r="T927" i="1"/>
  <c r="U927" i="1"/>
  <c r="W894" i="1"/>
  <c r="U894" i="1"/>
  <c r="T1115" i="1"/>
  <c r="W1115" i="1"/>
  <c r="U1100" i="1"/>
  <c r="W1100" i="1"/>
  <c r="Y1051" i="1"/>
  <c r="W1051" i="1"/>
  <c r="T988" i="1"/>
  <c r="W988" i="1"/>
  <c r="X971" i="1"/>
  <c r="W971" i="1"/>
  <c r="X923" i="1"/>
  <c r="W923" i="1"/>
  <c r="T909" i="1"/>
  <c r="W909" i="1"/>
  <c r="X829" i="1"/>
  <c r="W829" i="1"/>
  <c r="W1035" i="1"/>
  <c r="W723" i="1"/>
  <c r="R723" i="1"/>
  <c r="W699" i="1"/>
  <c r="R699" i="1"/>
  <c r="W679" i="1"/>
  <c r="O679" i="1"/>
  <c r="Q645" i="1"/>
  <c r="R645" i="1"/>
  <c r="W615" i="1"/>
  <c r="K615" i="1"/>
  <c r="W595" i="1"/>
  <c r="Q595" i="1"/>
  <c r="W591" i="1"/>
  <c r="O591" i="1"/>
  <c r="R591" i="1"/>
  <c r="W539" i="1"/>
  <c r="S539" i="1"/>
  <c r="W531" i="1"/>
  <c r="S531" i="1"/>
  <c r="W519" i="1"/>
  <c r="K519" i="1"/>
  <c r="W515" i="1"/>
  <c r="R515" i="1"/>
  <c r="W495" i="1"/>
  <c r="Q495" i="1"/>
  <c r="W487" i="1"/>
  <c r="Q487" i="1"/>
  <c r="W479" i="1"/>
  <c r="O479" i="1"/>
  <c r="Q479" i="1"/>
  <c r="W471" i="1"/>
  <c r="Q471" i="1"/>
  <c r="W463" i="1"/>
  <c r="Q463" i="1"/>
  <c r="S463" i="1"/>
  <c r="T810" i="1"/>
  <c r="T731" i="1"/>
  <c r="T719" i="1"/>
  <c r="T665" i="1"/>
  <c r="S723" i="1"/>
  <c r="S715" i="1"/>
  <c r="S695" i="1"/>
  <c r="S683" i="1"/>
  <c r="S675" i="1"/>
  <c r="S665" i="1"/>
  <c r="S627" i="1"/>
  <c r="S595" i="1"/>
  <c r="S567" i="1"/>
  <c r="R665" i="1"/>
  <c r="R575" i="1"/>
  <c r="R547" i="1"/>
  <c r="Q703" i="1"/>
  <c r="O559" i="1"/>
  <c r="W362" i="1"/>
  <c r="P362" i="1"/>
  <c r="W338" i="1"/>
  <c r="P338" i="1"/>
  <c r="S455" i="1"/>
  <c r="R403" i="1"/>
  <c r="Q455" i="1"/>
  <c r="Q447" i="1"/>
  <c r="Q439" i="1"/>
  <c r="L338" i="1"/>
  <c r="N317" i="1"/>
  <c r="W907" i="1"/>
  <c r="Q907" i="1"/>
  <c r="R694" i="1"/>
  <c r="W694" i="1"/>
  <c r="T606" i="1"/>
  <c r="W606" i="1"/>
  <c r="W426" i="1"/>
  <c r="Q426" i="1"/>
  <c r="W325" i="1"/>
  <c r="Q325" i="1"/>
  <c r="R316" i="1"/>
  <c r="W316" i="1"/>
  <c r="W304" i="1"/>
  <c r="O304" i="1"/>
  <c r="W292" i="1"/>
  <c r="Q292" i="1"/>
  <c r="R292" i="1"/>
  <c r="O292" i="1"/>
  <c r="W71" i="1"/>
  <c r="O71" i="1"/>
  <c r="W37" i="1"/>
  <c r="O37" i="1"/>
  <c r="W29" i="1"/>
  <c r="O29" i="1"/>
  <c r="W660" i="1"/>
  <c r="W876" i="1"/>
  <c r="Q876" i="1"/>
  <c r="W711" i="1"/>
  <c r="O711" i="1"/>
  <c r="Q711" i="1"/>
  <c r="W661" i="1"/>
  <c r="O661" i="1"/>
  <c r="W627" i="1"/>
  <c r="L627" i="1"/>
  <c r="W623" i="1"/>
  <c r="O623" i="1"/>
  <c r="W607" i="1"/>
  <c r="O607" i="1"/>
  <c r="W527" i="1"/>
  <c r="O527" i="1"/>
  <c r="Q507" i="1"/>
  <c r="W507" i="1"/>
  <c r="W467" i="1"/>
  <c r="R467" i="1"/>
  <c r="W443" i="1"/>
  <c r="R443" i="1"/>
  <c r="M431" i="1"/>
  <c r="O431" i="1"/>
  <c r="Q431" i="1"/>
  <c r="W419" i="1"/>
  <c r="R419" i="1"/>
  <c r="W399" i="1"/>
  <c r="O399" i="1"/>
  <c r="W358" i="1"/>
  <c r="M358" i="1"/>
  <c r="W334" i="1"/>
  <c r="R334" i="1"/>
  <c r="W330" i="1"/>
  <c r="L330" i="1"/>
  <c r="W309" i="1"/>
  <c r="Q309" i="1"/>
  <c r="W301" i="1"/>
  <c r="R301" i="1"/>
  <c r="W297" i="1"/>
  <c r="P297" i="1"/>
  <c r="M297" i="1"/>
  <c r="W285" i="1"/>
  <c r="O285" i="1"/>
  <c r="N285" i="1"/>
  <c r="W277" i="1"/>
  <c r="O277" i="1"/>
  <c r="W273" i="1"/>
  <c r="P273" i="1"/>
  <c r="W269" i="1"/>
  <c r="O269" i="1"/>
  <c r="W253" i="1"/>
  <c r="Q253" i="1"/>
  <c r="L253" i="1"/>
  <c r="W249" i="1"/>
  <c r="P249" i="1"/>
  <c r="W245" i="1"/>
  <c r="Q245" i="1"/>
  <c r="W213" i="1"/>
  <c r="Q213" i="1"/>
  <c r="R213" i="1"/>
  <c r="W209" i="1"/>
  <c r="N209" i="1"/>
  <c r="W197" i="1"/>
  <c r="M197" i="1"/>
  <c r="R189" i="1"/>
  <c r="W189" i="1"/>
  <c r="W185" i="1"/>
  <c r="M185" i="1"/>
  <c r="W177" i="1"/>
  <c r="O177" i="1"/>
  <c r="W169" i="1"/>
  <c r="P169" i="1"/>
  <c r="W165" i="1"/>
  <c r="R165" i="1"/>
  <c r="W157" i="1"/>
  <c r="O157" i="1"/>
  <c r="W145" i="1"/>
  <c r="P145" i="1"/>
  <c r="W116" i="1"/>
  <c r="P116" i="1"/>
  <c r="W108" i="1"/>
  <c r="O108" i="1"/>
  <c r="W100" i="1"/>
  <c r="N100" i="1"/>
  <c r="W84" i="1"/>
  <c r="M84" i="1"/>
  <c r="W80" i="1"/>
  <c r="L80" i="1"/>
  <c r="R80" i="1"/>
  <c r="W68" i="1"/>
  <c r="Q68" i="1"/>
  <c r="W64" i="1"/>
  <c r="O64" i="1"/>
  <c r="W60" i="1"/>
  <c r="N60" i="1"/>
  <c r="W56" i="1"/>
  <c r="R56" i="1"/>
  <c r="W52" i="1"/>
  <c r="Q52" i="1"/>
  <c r="W48" i="1"/>
  <c r="M48" i="1"/>
  <c r="W38" i="1"/>
  <c r="O38" i="1"/>
  <c r="W34" i="1"/>
  <c r="P34" i="1"/>
  <c r="W30" i="1"/>
  <c r="O30" i="1"/>
  <c r="R30" i="1"/>
  <c r="W22" i="1"/>
  <c r="O22" i="1"/>
  <c r="W710" i="1"/>
  <c r="W1002" i="1"/>
  <c r="W940" i="1"/>
  <c r="W1019" i="1"/>
  <c r="W956" i="1"/>
  <c r="W57" i="1"/>
  <c r="L1140" i="1"/>
  <c r="W1140" i="1"/>
  <c r="L1136" i="1"/>
  <c r="W1136" i="1"/>
  <c r="L1132" i="1"/>
  <c r="W1132" i="1"/>
  <c r="L1128" i="1"/>
  <c r="W1128" i="1"/>
  <c r="L1124" i="1"/>
  <c r="W1124" i="1"/>
  <c r="L1120" i="1"/>
  <c r="W1120" i="1"/>
  <c r="L1116" i="1"/>
  <c r="W1116" i="1"/>
  <c r="L1109" i="1"/>
  <c r="W1109" i="1"/>
  <c r="L1105" i="1"/>
  <c r="W1105" i="1"/>
  <c r="L1101" i="1"/>
  <c r="W1101" i="1"/>
  <c r="L1097" i="1"/>
  <c r="W1097" i="1"/>
  <c r="L1093" i="1"/>
  <c r="W1093" i="1"/>
  <c r="L1089" i="1"/>
  <c r="W1089" i="1"/>
  <c r="L1085" i="1"/>
  <c r="W1085" i="1"/>
  <c r="L1081" i="1"/>
  <c r="W1081" i="1"/>
  <c r="L1077" i="1"/>
  <c r="W1077" i="1"/>
  <c r="L1073" i="1"/>
  <c r="W1073" i="1"/>
  <c r="L1068" i="1"/>
  <c r="W1068" i="1"/>
  <c r="L1060" i="1"/>
  <c r="W1060" i="1"/>
  <c r="L1056" i="1"/>
  <c r="W1056" i="1"/>
  <c r="L1052" i="1"/>
  <c r="W1052" i="1"/>
  <c r="L1044" i="1"/>
  <c r="W1044" i="1"/>
  <c r="L1040" i="1"/>
  <c r="W1040" i="1"/>
  <c r="L1036" i="1"/>
  <c r="W1036" i="1"/>
  <c r="L1029" i="1"/>
  <c r="W1029" i="1"/>
  <c r="L1024" i="1"/>
  <c r="W1024" i="1"/>
  <c r="L1020" i="1"/>
  <c r="W1020" i="1"/>
  <c r="L1011" i="1"/>
  <c r="W1011" i="1"/>
  <c r="L1007" i="1"/>
  <c r="W1007" i="1"/>
  <c r="L1003" i="1"/>
  <c r="W1003" i="1"/>
  <c r="L995" i="1"/>
  <c r="W995" i="1"/>
  <c r="L992" i="1"/>
  <c r="W992" i="1"/>
  <c r="L989" i="1"/>
  <c r="W989" i="1"/>
  <c r="P941" i="1"/>
  <c r="W941" i="1"/>
  <c r="P910" i="1"/>
  <c r="W910" i="1"/>
  <c r="K844" i="1"/>
  <c r="W844" i="1"/>
  <c r="K834" i="1"/>
  <c r="W834" i="1"/>
  <c r="L830" i="1"/>
  <c r="W830" i="1"/>
  <c r="W824" i="1"/>
  <c r="K824" i="1"/>
  <c r="AD820" i="1"/>
  <c r="W820" i="1"/>
  <c r="K816" i="1"/>
  <c r="W816" i="1"/>
  <c r="K812" i="1"/>
  <c r="W812" i="1"/>
  <c r="K800" i="1"/>
  <c r="W800" i="1"/>
  <c r="W796" i="1"/>
  <c r="K796" i="1"/>
  <c r="K784" i="1"/>
  <c r="W784" i="1"/>
  <c r="K770" i="1"/>
  <c r="W770" i="1"/>
  <c r="W760" i="1"/>
  <c r="K760" i="1"/>
  <c r="AD750" i="1"/>
  <c r="W750" i="1"/>
  <c r="W741" i="1"/>
  <c r="W737" i="1"/>
  <c r="K737" i="1"/>
  <c r="M725" i="1"/>
  <c r="W725" i="1"/>
  <c r="L721" i="1"/>
  <c r="W721" i="1"/>
  <c r="W717" i="1"/>
  <c r="K717" i="1"/>
  <c r="L705" i="1"/>
  <c r="W705" i="1"/>
  <c r="W693" i="1"/>
  <c r="K693" i="1"/>
  <c r="L689" i="1"/>
  <c r="W689" i="1"/>
  <c r="W673" i="1"/>
  <c r="K673" i="1"/>
  <c r="W647" i="1"/>
  <c r="K647" i="1"/>
  <c r="N641" i="1"/>
  <c r="W641" i="1"/>
  <c r="K617" i="1"/>
  <c r="W617" i="1"/>
  <c r="W605" i="1"/>
  <c r="M589" i="1"/>
  <c r="W589" i="1"/>
  <c r="K589" i="1"/>
  <c r="K581" i="1"/>
  <c r="W581" i="1"/>
  <c r="W565" i="1"/>
  <c r="K565" i="1"/>
  <c r="K557" i="1"/>
  <c r="W557" i="1"/>
  <c r="AD549" i="1"/>
  <c r="W549" i="1"/>
  <c r="W537" i="1"/>
  <c r="K537" i="1"/>
  <c r="W501" i="1"/>
  <c r="K501" i="1"/>
  <c r="W489" i="1"/>
  <c r="L489" i="1"/>
  <c r="AD485" i="1"/>
  <c r="W485" i="1"/>
  <c r="W477" i="1"/>
  <c r="K477" i="1"/>
  <c r="W473" i="1"/>
  <c r="L473" i="1"/>
  <c r="W457" i="1"/>
  <c r="L457" i="1"/>
  <c r="W449" i="1"/>
  <c r="W445" i="1"/>
  <c r="K445" i="1"/>
  <c r="W441" i="1"/>
  <c r="L441" i="1"/>
  <c r="W425" i="1"/>
  <c r="L425" i="1"/>
  <c r="AD421" i="1"/>
  <c r="W421" i="1"/>
  <c r="W413" i="1"/>
  <c r="K413" i="1"/>
  <c r="W409" i="1"/>
  <c r="L409" i="1"/>
  <c r="W393" i="1"/>
  <c r="L393" i="1"/>
  <c r="W379" i="1"/>
  <c r="K379" i="1"/>
  <c r="W374" i="1"/>
  <c r="L374" i="1"/>
  <c r="M368" i="1"/>
  <c r="W368" i="1"/>
  <c r="M364" i="1"/>
  <c r="W364" i="1"/>
  <c r="M360" i="1"/>
  <c r="W360" i="1"/>
  <c r="M356" i="1"/>
  <c r="W356" i="1"/>
  <c r="M352" i="1"/>
  <c r="W352" i="1"/>
  <c r="M348" i="1"/>
  <c r="W348" i="1"/>
  <c r="M344" i="1"/>
  <c r="W344" i="1"/>
  <c r="M336" i="1"/>
  <c r="W336" i="1"/>
  <c r="M332" i="1"/>
  <c r="W332" i="1"/>
  <c r="M328" i="1"/>
  <c r="W328" i="1"/>
  <c r="M324" i="1"/>
  <c r="W324" i="1"/>
  <c r="M315" i="1"/>
  <c r="W315" i="1"/>
  <c r="M311" i="1"/>
  <c r="W311" i="1"/>
  <c r="M307" i="1"/>
  <c r="W307" i="1"/>
  <c r="K307" i="1"/>
  <c r="M303" i="1"/>
  <c r="W303" i="1"/>
  <c r="M295" i="1"/>
  <c r="W295" i="1"/>
  <c r="M291" i="1"/>
  <c r="W291" i="1"/>
  <c r="M283" i="1"/>
  <c r="W283" i="1"/>
  <c r="M279" i="1"/>
  <c r="W279" i="1"/>
  <c r="M275" i="1"/>
  <c r="W275" i="1"/>
  <c r="M271" i="1"/>
  <c r="W271" i="1"/>
  <c r="M263" i="1"/>
  <c r="W263" i="1"/>
  <c r="M259" i="1"/>
  <c r="W259" i="1"/>
  <c r="M255" i="1"/>
  <c r="W255" i="1"/>
  <c r="M251" i="1"/>
  <c r="W251" i="1"/>
  <c r="M247" i="1"/>
  <c r="W247" i="1"/>
  <c r="M239" i="1"/>
  <c r="W239" i="1"/>
  <c r="M235" i="1"/>
  <c r="W235" i="1"/>
  <c r="M231" i="1"/>
  <c r="W231" i="1"/>
  <c r="M227" i="1"/>
  <c r="W227" i="1"/>
  <c r="M223" i="1"/>
  <c r="W223" i="1"/>
  <c r="K223" i="1"/>
  <c r="M219" i="1"/>
  <c r="W219" i="1"/>
  <c r="M215" i="1"/>
  <c r="W215" i="1"/>
  <c r="M211" i="1"/>
  <c r="W211" i="1"/>
  <c r="M207" i="1"/>
  <c r="W207" i="1"/>
  <c r="M203" i="1"/>
  <c r="W203" i="1"/>
  <c r="M199" i="1"/>
  <c r="W199" i="1"/>
  <c r="M195" i="1"/>
  <c r="W195" i="1"/>
  <c r="M191" i="1"/>
  <c r="W191" i="1"/>
  <c r="M187" i="1"/>
  <c r="W187" i="1"/>
  <c r="M183" i="1"/>
  <c r="W183" i="1"/>
  <c r="M179" i="1"/>
  <c r="W179" i="1"/>
  <c r="M171" i="1"/>
  <c r="W171" i="1"/>
  <c r="M167" i="1"/>
  <c r="W167" i="1"/>
  <c r="M163" i="1"/>
  <c r="W163" i="1"/>
  <c r="M159" i="1"/>
  <c r="W159" i="1"/>
  <c r="M155" i="1"/>
  <c r="W155" i="1"/>
  <c r="M151" i="1"/>
  <c r="W151" i="1"/>
  <c r="M147" i="1"/>
  <c r="W147" i="1"/>
  <c r="M143" i="1"/>
  <c r="W143" i="1"/>
  <c r="M134" i="1"/>
  <c r="W134" i="1"/>
  <c r="M130" i="1"/>
  <c r="W130" i="1"/>
  <c r="M126" i="1"/>
  <c r="W126" i="1"/>
  <c r="M122" i="1"/>
  <c r="W122" i="1"/>
  <c r="M118" i="1"/>
  <c r="W118" i="1"/>
  <c r="M114" i="1"/>
  <c r="W114" i="1"/>
  <c r="M110" i="1"/>
  <c r="W110" i="1"/>
  <c r="M106" i="1"/>
  <c r="W106" i="1"/>
  <c r="M102" i="1"/>
  <c r="W102" i="1"/>
  <c r="M98" i="1"/>
  <c r="W98" i="1"/>
  <c r="M90" i="1"/>
  <c r="W90" i="1"/>
  <c r="M86" i="1"/>
  <c r="W86" i="1"/>
  <c r="M82" i="1"/>
  <c r="W82" i="1"/>
  <c r="M78" i="1"/>
  <c r="W78" i="1"/>
  <c r="M74" i="1"/>
  <c r="W74" i="1"/>
  <c r="M70" i="1"/>
  <c r="W70" i="1"/>
  <c r="M66" i="1"/>
  <c r="W66" i="1"/>
  <c r="M62" i="1"/>
  <c r="W62" i="1"/>
  <c r="M58" i="1"/>
  <c r="W58" i="1"/>
  <c r="M54" i="1"/>
  <c r="W54" i="1"/>
  <c r="M50" i="1"/>
  <c r="W50" i="1"/>
  <c r="M40" i="1"/>
  <c r="W40" i="1"/>
  <c r="M36" i="1"/>
  <c r="W36" i="1"/>
  <c r="M32" i="1"/>
  <c r="W32" i="1"/>
  <c r="M24" i="1"/>
  <c r="W24" i="1"/>
  <c r="M20" i="1"/>
  <c r="W20" i="1"/>
  <c r="M14" i="1"/>
  <c r="W14" i="1"/>
  <c r="M10" i="1"/>
  <c r="W10" i="1"/>
  <c r="W1047" i="1"/>
  <c r="W1032" i="1"/>
  <c r="W1014" i="1"/>
  <c r="W998" i="1"/>
  <c r="W984" i="1"/>
  <c r="W967" i="1"/>
  <c r="W952" i="1"/>
  <c r="W935" i="1"/>
  <c r="W920" i="1"/>
  <c r="W904" i="1"/>
  <c r="W823" i="1"/>
  <c r="W787" i="1"/>
  <c r="X791" i="1"/>
  <c r="W791" i="1"/>
  <c r="X773" i="1"/>
  <c r="W773" i="1"/>
  <c r="X769" i="1"/>
  <c r="W769" i="1"/>
  <c r="X759" i="1"/>
  <c r="W759" i="1"/>
  <c r="X753" i="1"/>
  <c r="W753" i="1"/>
  <c r="X740" i="1"/>
  <c r="W740" i="1"/>
  <c r="W1139" i="1"/>
  <c r="W1108" i="1"/>
  <c r="W1076" i="1"/>
  <c r="W1059" i="1"/>
  <c r="W1043" i="1"/>
  <c r="W1028" i="1"/>
  <c r="W1010" i="1"/>
  <c r="W994" i="1"/>
  <c r="W979" i="1"/>
  <c r="W963" i="1"/>
  <c r="W948" i="1"/>
  <c r="W931" i="1"/>
  <c r="W916" i="1"/>
  <c r="W900" i="1"/>
  <c r="O1142" i="1"/>
  <c r="W1142" i="1"/>
  <c r="M1138" i="1"/>
  <c r="W1138" i="1"/>
  <c r="R1134" i="1"/>
  <c r="W1134" i="1"/>
  <c r="S1122" i="1"/>
  <c r="W1122" i="1"/>
  <c r="Q1118" i="1"/>
  <c r="W1118" i="1"/>
  <c r="R1114" i="1"/>
  <c r="W1114" i="1"/>
  <c r="N1107" i="1"/>
  <c r="W1107" i="1"/>
  <c r="R1099" i="1"/>
  <c r="W1099" i="1"/>
  <c r="S1095" i="1"/>
  <c r="W1095" i="1"/>
  <c r="P1091" i="1"/>
  <c r="W1091" i="1"/>
  <c r="R1083" i="1"/>
  <c r="W1083" i="1"/>
  <c r="V1070" i="1"/>
  <c r="W1070" i="1"/>
  <c r="Q1066" i="1"/>
  <c r="W1066" i="1"/>
  <c r="V1062" i="1"/>
  <c r="W1062" i="1"/>
  <c r="R1058" i="1"/>
  <c r="W1058" i="1"/>
  <c r="S1054" i="1"/>
  <c r="W1054" i="1"/>
  <c r="T1046" i="1"/>
  <c r="W1046" i="1"/>
  <c r="R1034" i="1"/>
  <c r="W1034" i="1"/>
  <c r="Q1031" i="1"/>
  <c r="W1031" i="1"/>
  <c r="R1026" i="1"/>
  <c r="W1026" i="1"/>
  <c r="P1022" i="1"/>
  <c r="W1022" i="1"/>
  <c r="O1018" i="1"/>
  <c r="W1018" i="1"/>
  <c r="V1013" i="1"/>
  <c r="W1013" i="1"/>
  <c r="R1009" i="1"/>
  <c r="W1009" i="1"/>
  <c r="Q1005" i="1"/>
  <c r="W1005" i="1"/>
  <c r="R1001" i="1"/>
  <c r="W1001" i="1"/>
  <c r="R993" i="1"/>
  <c r="W993" i="1"/>
  <c r="Q991" i="1"/>
  <c r="W991" i="1"/>
  <c r="R987" i="1"/>
  <c r="W987" i="1"/>
  <c r="T983" i="1"/>
  <c r="W983" i="1"/>
  <c r="P978" i="1"/>
  <c r="W978" i="1"/>
  <c r="Q974" i="1"/>
  <c r="W974" i="1"/>
  <c r="R970" i="1"/>
  <c r="W970" i="1"/>
  <c r="N966" i="1"/>
  <c r="W966" i="1"/>
  <c r="R962" i="1"/>
  <c r="W962" i="1"/>
  <c r="L958" i="1"/>
  <c r="W958" i="1"/>
  <c r="O955" i="1"/>
  <c r="W955" i="1"/>
  <c r="S951" i="1"/>
  <c r="W951" i="1"/>
  <c r="R947" i="1"/>
  <c r="W947" i="1"/>
  <c r="O939" i="1"/>
  <c r="W939" i="1"/>
  <c r="V934" i="1"/>
  <c r="W934" i="1"/>
  <c r="Q930" i="1"/>
  <c r="W930" i="1"/>
  <c r="S927" i="1"/>
  <c r="W927" i="1"/>
  <c r="R922" i="1"/>
  <c r="W922" i="1"/>
  <c r="T919" i="1"/>
  <c r="W919" i="1"/>
  <c r="P915" i="1"/>
  <c r="W915" i="1"/>
  <c r="M912" i="1"/>
  <c r="W912" i="1"/>
  <c r="Q903" i="1"/>
  <c r="W903" i="1"/>
  <c r="R899" i="1"/>
  <c r="W899" i="1"/>
  <c r="R890" i="1"/>
  <c r="W890" i="1"/>
  <c r="V886" i="1"/>
  <c r="W886" i="1"/>
  <c r="S881" i="1"/>
  <c r="W881" i="1"/>
  <c r="U871" i="1"/>
  <c r="W871" i="1"/>
  <c r="V867" i="1"/>
  <c r="W867" i="1"/>
  <c r="R862" i="1"/>
  <c r="W862" i="1"/>
  <c r="R858" i="1"/>
  <c r="W858" i="1"/>
  <c r="O852" i="1"/>
  <c r="W852" i="1"/>
  <c r="T848" i="1"/>
  <c r="W848" i="1"/>
  <c r="Q836" i="1"/>
  <c r="W836" i="1"/>
  <c r="Q832" i="1"/>
  <c r="W832" i="1"/>
  <c r="Q828" i="1"/>
  <c r="W828" i="1"/>
  <c r="Q822" i="1"/>
  <c r="W822" i="1"/>
  <c r="R818" i="1"/>
  <c r="W818" i="1"/>
  <c r="Q814" i="1"/>
  <c r="W814" i="1"/>
  <c r="U810" i="1"/>
  <c r="W810" i="1"/>
  <c r="Q806" i="1"/>
  <c r="W806" i="1"/>
  <c r="R802" i="1"/>
  <c r="W802" i="1"/>
  <c r="V798" i="1"/>
  <c r="W798" i="1"/>
  <c r="Q794" i="1"/>
  <c r="W794" i="1"/>
  <c r="S790" i="1"/>
  <c r="W790" i="1"/>
  <c r="Q780" i="1"/>
  <c r="W780" i="1"/>
  <c r="U768" i="1"/>
  <c r="W768" i="1"/>
  <c r="S762" i="1"/>
  <c r="W762" i="1"/>
  <c r="V758" i="1"/>
  <c r="W758" i="1"/>
  <c r="S752" i="1"/>
  <c r="W752" i="1"/>
  <c r="R747" i="1"/>
  <c r="W747" i="1"/>
  <c r="Q743" i="1"/>
  <c r="W743" i="1"/>
  <c r="S735" i="1"/>
  <c r="W735" i="1"/>
  <c r="M727" i="1"/>
  <c r="W727" i="1"/>
  <c r="R719" i="1"/>
  <c r="W719" i="1"/>
  <c r="R703" i="1"/>
  <c r="W703" i="1"/>
  <c r="R687" i="1"/>
  <c r="W687" i="1"/>
  <c r="R671" i="1"/>
  <c r="W671" i="1"/>
  <c r="O655" i="1"/>
  <c r="W655" i="1"/>
  <c r="R649" i="1"/>
  <c r="W649" i="1"/>
  <c r="W1055" i="1"/>
  <c r="W1039" i="1"/>
  <c r="W1023" i="1"/>
  <c r="W1006" i="1"/>
  <c r="W975" i="1"/>
  <c r="W959" i="1"/>
  <c r="W944" i="1"/>
  <c r="W913" i="1"/>
  <c r="W815" i="1"/>
  <c r="O645" i="1"/>
  <c r="W645" i="1"/>
  <c r="O635" i="1"/>
  <c r="W635" i="1"/>
  <c r="R631" i="1"/>
  <c r="W631" i="1"/>
  <c r="O619" i="1"/>
  <c r="W619" i="1"/>
  <c r="O611" i="1"/>
  <c r="W611" i="1"/>
  <c r="O603" i="1"/>
  <c r="W603" i="1"/>
  <c r="Q599" i="1"/>
  <c r="W599" i="1"/>
  <c r="R583" i="1"/>
  <c r="W583" i="1"/>
  <c r="M575" i="1"/>
  <c r="W575" i="1"/>
  <c r="R567" i="1"/>
  <c r="W567" i="1"/>
  <c r="R551" i="1"/>
  <c r="W551" i="1"/>
  <c r="M543" i="1"/>
  <c r="W543" i="1"/>
  <c r="M535" i="1"/>
  <c r="W535" i="1"/>
  <c r="R455" i="1"/>
  <c r="W455" i="1"/>
  <c r="R431" i="1"/>
  <c r="W431" i="1"/>
  <c r="O395" i="1"/>
  <c r="W395" i="1"/>
  <c r="O387" i="1"/>
  <c r="W387" i="1"/>
  <c r="O377" i="1"/>
  <c r="W377" i="1"/>
  <c r="W142" i="1"/>
  <c r="W1137" i="1"/>
  <c r="W1133" i="1"/>
  <c r="W1129" i="1"/>
  <c r="W1125" i="1"/>
  <c r="W1121" i="1"/>
  <c r="W1113" i="1"/>
  <c r="W1110" i="1"/>
  <c r="W1106" i="1"/>
  <c r="W1086" i="1"/>
  <c r="W1069" i="1"/>
  <c r="W1065" i="1"/>
  <c r="W1061" i="1"/>
  <c r="W1057" i="1"/>
  <c r="W1053" i="1"/>
  <c r="W1041" i="1"/>
  <c r="W1037" i="1"/>
  <c r="W1021" i="1"/>
  <c r="W1016" i="1"/>
  <c r="W1012" i="1"/>
  <c r="W986" i="1"/>
  <c r="W981" i="1"/>
  <c r="W973" i="1"/>
  <c r="W969" i="1"/>
  <c r="W961" i="1"/>
  <c r="W954" i="1"/>
  <c r="W950" i="1"/>
  <c r="W942" i="1"/>
  <c r="W938" i="1"/>
  <c r="W933" i="1"/>
  <c r="W929" i="1"/>
  <c r="W898" i="1"/>
  <c r="W889" i="1"/>
  <c r="W880" i="1"/>
  <c r="W874" i="1"/>
  <c r="W870" i="1"/>
  <c r="W857" i="1"/>
  <c r="W835" i="1"/>
  <c r="W831" i="1"/>
  <c r="W821" i="1"/>
  <c r="W813" i="1"/>
  <c r="W809" i="1"/>
  <c r="W805" i="1"/>
  <c r="W789" i="1"/>
  <c r="W734" i="1"/>
  <c r="W718" i="1"/>
  <c r="W702" i="1"/>
  <c r="W686" i="1"/>
  <c r="W670" i="1"/>
  <c r="W648" i="1"/>
  <c r="W630" i="1"/>
  <c r="W598" i="1"/>
  <c r="W566" i="1"/>
  <c r="W121" i="1"/>
  <c r="R518" i="1"/>
  <c r="W518" i="1"/>
  <c r="R502" i="1"/>
  <c r="W502" i="1"/>
  <c r="O498" i="1"/>
  <c r="W498" i="1"/>
  <c r="S494" i="1"/>
  <c r="W494" i="1"/>
  <c r="Q490" i="1"/>
  <c r="W490" i="1"/>
  <c r="M486" i="1"/>
  <c r="W486" i="1"/>
  <c r="T478" i="1"/>
  <c r="W478" i="1"/>
  <c r="R474" i="1"/>
  <c r="W474" i="1"/>
  <c r="Q466" i="1"/>
  <c r="W466" i="1"/>
  <c r="S462" i="1"/>
  <c r="W462" i="1"/>
  <c r="S458" i="1"/>
  <c r="W458" i="1"/>
  <c r="Q454" i="1"/>
  <c r="W454" i="1"/>
  <c r="N450" i="1"/>
  <c r="W450" i="1"/>
  <c r="Q442" i="1"/>
  <c r="W442" i="1"/>
  <c r="M438" i="1"/>
  <c r="W438" i="1"/>
  <c r="Q434" i="1"/>
  <c r="W434" i="1"/>
  <c r="S430" i="1"/>
  <c r="W430" i="1"/>
  <c r="M422" i="1"/>
  <c r="W422" i="1"/>
  <c r="N418" i="1"/>
  <c r="W418" i="1"/>
  <c r="S414" i="1"/>
  <c r="W414" i="1"/>
  <c r="Q410" i="1"/>
  <c r="W410" i="1"/>
  <c r="Q406" i="1"/>
  <c r="W406" i="1"/>
  <c r="S398" i="1"/>
  <c r="W398" i="1"/>
  <c r="Q390" i="1"/>
  <c r="W390" i="1"/>
  <c r="Q386" i="1"/>
  <c r="W386" i="1"/>
  <c r="S380" i="1"/>
  <c r="W380" i="1"/>
  <c r="Q376" i="1"/>
  <c r="W376" i="1"/>
  <c r="R369" i="1"/>
  <c r="W369" i="1"/>
  <c r="R365" i="1"/>
  <c r="W365" i="1"/>
  <c r="R361" i="1"/>
  <c r="W361" i="1"/>
  <c r="R357" i="1"/>
  <c r="W357" i="1"/>
  <c r="R353" i="1"/>
  <c r="W353" i="1"/>
  <c r="R349" i="1"/>
  <c r="W349" i="1"/>
  <c r="R345" i="1"/>
  <c r="W345" i="1"/>
  <c r="R341" i="1"/>
  <c r="W341" i="1"/>
  <c r="R337" i="1"/>
  <c r="W337" i="1"/>
  <c r="O333" i="1"/>
  <c r="W333" i="1"/>
  <c r="O329" i="1"/>
  <c r="W329" i="1"/>
  <c r="O321" i="1"/>
  <c r="W321" i="1"/>
  <c r="O312" i="1"/>
  <c r="W312" i="1"/>
  <c r="O308" i="1"/>
  <c r="W308" i="1"/>
  <c r="O296" i="1"/>
  <c r="W296" i="1"/>
  <c r="O288" i="1"/>
  <c r="W288" i="1"/>
  <c r="Q284" i="1"/>
  <c r="W284" i="1"/>
  <c r="O280" i="1"/>
  <c r="W280" i="1"/>
  <c r="O276" i="1"/>
  <c r="W276" i="1"/>
  <c r="Q272" i="1"/>
  <c r="W272" i="1"/>
  <c r="O268" i="1"/>
  <c r="W268" i="1"/>
  <c r="M264" i="1"/>
  <c r="W264" i="1"/>
  <c r="Q260" i="1"/>
  <c r="W260" i="1"/>
  <c r="O256" i="1"/>
  <c r="W256" i="1"/>
  <c r="O252" i="1"/>
  <c r="W252" i="1"/>
  <c r="O248" i="1"/>
  <c r="W248" i="1"/>
  <c r="O244" i="1"/>
  <c r="W244" i="1"/>
  <c r="O240" i="1"/>
  <c r="W240" i="1"/>
  <c r="O236" i="1"/>
  <c r="W236" i="1"/>
  <c r="O232" i="1"/>
  <c r="W232" i="1"/>
  <c r="O228" i="1"/>
  <c r="W228" i="1"/>
  <c r="O224" i="1"/>
  <c r="W224" i="1"/>
  <c r="Q220" i="1"/>
  <c r="W220" i="1"/>
  <c r="O216" i="1"/>
  <c r="W216" i="1"/>
  <c r="O212" i="1"/>
  <c r="W212" i="1"/>
  <c r="O208" i="1"/>
  <c r="W208" i="1"/>
  <c r="O204" i="1"/>
  <c r="W204" i="1"/>
  <c r="O200" i="1"/>
  <c r="W200" i="1"/>
  <c r="O192" i="1"/>
  <c r="W192" i="1"/>
  <c r="O188" i="1"/>
  <c r="W188" i="1"/>
  <c r="O184" i="1"/>
  <c r="W184" i="1"/>
  <c r="O180" i="1"/>
  <c r="W180" i="1"/>
  <c r="O176" i="1"/>
  <c r="W176" i="1"/>
  <c r="O168" i="1"/>
  <c r="W168" i="1"/>
  <c r="O160" i="1"/>
  <c r="W160" i="1"/>
  <c r="O148" i="1"/>
  <c r="W148" i="1"/>
  <c r="L144" i="1"/>
  <c r="W144" i="1"/>
  <c r="M135" i="1"/>
  <c r="W135" i="1"/>
  <c r="O131" i="1"/>
  <c r="W131" i="1"/>
  <c r="Q127" i="1"/>
  <c r="W127" i="1"/>
  <c r="O123" i="1"/>
  <c r="W123" i="1"/>
  <c r="Q119" i="1"/>
  <c r="W119" i="1"/>
  <c r="O115" i="1"/>
  <c r="W115" i="1"/>
  <c r="O111" i="1"/>
  <c r="W111" i="1"/>
  <c r="O107" i="1"/>
  <c r="W107" i="1"/>
  <c r="O103" i="1"/>
  <c r="W103" i="1"/>
  <c r="O99" i="1"/>
  <c r="W99" i="1"/>
  <c r="Q95" i="1"/>
  <c r="W95" i="1"/>
  <c r="O91" i="1"/>
  <c r="W91" i="1"/>
  <c r="Q87" i="1"/>
  <c r="W87" i="1"/>
  <c r="O83" i="1"/>
  <c r="W83" i="1"/>
  <c r="K79" i="1"/>
  <c r="W79" i="1"/>
  <c r="O75" i="1"/>
  <c r="W75" i="1"/>
  <c r="O67" i="1"/>
  <c r="W67" i="1"/>
  <c r="O59" i="1"/>
  <c r="W59" i="1"/>
  <c r="O51" i="1"/>
  <c r="W51" i="1"/>
  <c r="O45" i="1"/>
  <c r="W45" i="1"/>
  <c r="O41" i="1"/>
  <c r="W41" i="1"/>
  <c r="O33" i="1"/>
  <c r="W33" i="1"/>
  <c r="O25" i="1"/>
  <c r="W25" i="1"/>
  <c r="O17" i="1"/>
  <c r="W17" i="1"/>
  <c r="O11" i="1"/>
  <c r="W11" i="1"/>
  <c r="W793" i="1"/>
  <c r="W730" i="1"/>
  <c r="W714" i="1"/>
  <c r="W682" i="1"/>
  <c r="W610" i="1"/>
  <c r="W594" i="1"/>
  <c r="W578" i="1"/>
  <c r="W562" i="1"/>
  <c r="W546" i="1"/>
  <c r="W89" i="1"/>
  <c r="X262" i="1"/>
  <c r="W262" i="1"/>
  <c r="X258" i="1"/>
  <c r="W258" i="1"/>
  <c r="X254" i="1"/>
  <c r="W254" i="1"/>
  <c r="X250" i="1"/>
  <c r="W250" i="1"/>
  <c r="X246" i="1"/>
  <c r="W246" i="1"/>
  <c r="X242" i="1"/>
  <c r="W242" i="1"/>
  <c r="X238" i="1"/>
  <c r="W238" i="1"/>
  <c r="X234" i="1"/>
  <c r="W234" i="1"/>
  <c r="X230" i="1"/>
  <c r="W230" i="1"/>
  <c r="X226" i="1"/>
  <c r="W226" i="1"/>
  <c r="X218" i="1"/>
  <c r="W218" i="1"/>
  <c r="X214" i="1"/>
  <c r="W214" i="1"/>
  <c r="X210" i="1"/>
  <c r="W210" i="1"/>
  <c r="X206" i="1"/>
  <c r="W206" i="1"/>
  <c r="X202" i="1"/>
  <c r="W202" i="1"/>
  <c r="X198" i="1"/>
  <c r="W198" i="1"/>
  <c r="X194" i="1"/>
  <c r="W194" i="1"/>
  <c r="X190" i="1"/>
  <c r="W190" i="1"/>
  <c r="X186" i="1"/>
  <c r="W186" i="1"/>
  <c r="X182" i="1"/>
  <c r="W182" i="1"/>
  <c r="X178" i="1"/>
  <c r="W178" i="1"/>
  <c r="X174" i="1"/>
  <c r="W174" i="1"/>
  <c r="X170" i="1"/>
  <c r="W170" i="1"/>
  <c r="X166" i="1"/>
  <c r="W166" i="1"/>
  <c r="X162" i="1"/>
  <c r="W162" i="1"/>
  <c r="X158" i="1"/>
  <c r="W158" i="1"/>
  <c r="X154" i="1"/>
  <c r="W154" i="1"/>
  <c r="X150" i="1"/>
  <c r="W150" i="1"/>
  <c r="X146" i="1"/>
  <c r="W146" i="1"/>
  <c r="X137" i="1"/>
  <c r="W137" i="1"/>
  <c r="X133" i="1"/>
  <c r="W133" i="1"/>
  <c r="X129" i="1"/>
  <c r="W129" i="1"/>
  <c r="X125" i="1"/>
  <c r="W125" i="1"/>
  <c r="X117" i="1"/>
  <c r="W117" i="1"/>
  <c r="X113" i="1"/>
  <c r="W113" i="1"/>
  <c r="X109" i="1"/>
  <c r="W109" i="1"/>
  <c r="X105" i="1"/>
  <c r="W105" i="1"/>
  <c r="X101" i="1"/>
  <c r="W101" i="1"/>
  <c r="X97" i="1"/>
  <c r="W97" i="1"/>
  <c r="X93" i="1"/>
  <c r="W93" i="1"/>
  <c r="X85" i="1"/>
  <c r="W85" i="1"/>
  <c r="X81" i="1"/>
  <c r="W81" i="1"/>
  <c r="X77" i="1"/>
  <c r="W77" i="1"/>
  <c r="X73" i="1"/>
  <c r="W73" i="1"/>
  <c r="X69" i="1"/>
  <c r="W69" i="1"/>
  <c r="X65" i="1"/>
  <c r="W65" i="1"/>
  <c r="X61" i="1"/>
  <c r="W61" i="1"/>
  <c r="X53" i="1"/>
  <c r="W53" i="1"/>
  <c r="X49" i="1"/>
  <c r="W49" i="1"/>
  <c r="X43" i="1"/>
  <c r="W43" i="1"/>
  <c r="X39" i="1"/>
  <c r="W39" i="1"/>
  <c r="X35" i="1"/>
  <c r="W35" i="1"/>
  <c r="X31" i="1"/>
  <c r="W31" i="1"/>
  <c r="X27" i="1"/>
  <c r="W27" i="1"/>
  <c r="X19" i="1"/>
  <c r="W19" i="1"/>
  <c r="X13" i="1"/>
  <c r="W13" i="1"/>
  <c r="X9" i="1"/>
  <c r="W9" i="1"/>
  <c r="W801" i="1"/>
  <c r="W785" i="1"/>
  <c r="W775" i="1"/>
  <c r="W757" i="1"/>
  <c r="W722" i="1"/>
  <c r="W706" i="1"/>
  <c r="W674" i="1"/>
  <c r="W654" i="1"/>
  <c r="W634" i="1"/>
  <c r="W23" i="1"/>
  <c r="S1130" i="1"/>
  <c r="R1130" i="1"/>
  <c r="U1126" i="1"/>
  <c r="Q1126" i="1"/>
  <c r="U1111" i="1"/>
  <c r="M1111" i="1"/>
  <c r="S1103" i="1"/>
  <c r="Q1103" i="1"/>
  <c r="R1075" i="1"/>
  <c r="Q1075" i="1"/>
  <c r="R1050" i="1"/>
  <c r="Q1050" i="1"/>
  <c r="R1042" i="1"/>
  <c r="Q1042" i="1"/>
  <c r="V997" i="1"/>
  <c r="Q997" i="1"/>
  <c r="R908" i="1"/>
  <c r="N908" i="1"/>
  <c r="Q908" i="1"/>
  <c r="T894" i="1"/>
  <c r="O894" i="1"/>
  <c r="Q786" i="1"/>
  <c r="R786" i="1"/>
  <c r="R776" i="1"/>
  <c r="Q776" i="1"/>
  <c r="V772" i="1"/>
  <c r="R772" i="1"/>
  <c r="R739" i="1"/>
  <c r="Q739" i="1"/>
  <c r="R731" i="1"/>
  <c r="Q731" i="1"/>
  <c r="O723" i="1"/>
  <c r="Q723" i="1"/>
  <c r="O715" i="1"/>
  <c r="Q715" i="1"/>
  <c r="M711" i="1"/>
  <c r="R711" i="1"/>
  <c r="O707" i="1"/>
  <c r="Q707" i="1"/>
  <c r="O699" i="1"/>
  <c r="Q699" i="1"/>
  <c r="R695" i="1"/>
  <c r="M695" i="1"/>
  <c r="O691" i="1"/>
  <c r="Q691" i="1"/>
  <c r="R683" i="1"/>
  <c r="O683" i="1"/>
  <c r="Q683" i="1"/>
  <c r="M679" i="1"/>
  <c r="R679" i="1"/>
  <c r="Q675" i="1"/>
  <c r="R675" i="1"/>
  <c r="O675" i="1"/>
  <c r="L665" i="1"/>
  <c r="Q665" i="1"/>
  <c r="O665" i="1"/>
  <c r="M661" i="1"/>
  <c r="Q661" i="1"/>
  <c r="R661" i="1"/>
  <c r="M639" i="1"/>
  <c r="R639" i="1"/>
  <c r="O627" i="1"/>
  <c r="R627" i="1"/>
  <c r="M623" i="1"/>
  <c r="Q623" i="1"/>
  <c r="R623" i="1"/>
  <c r="Q615" i="1"/>
  <c r="R615" i="1"/>
  <c r="M607" i="1"/>
  <c r="Q607" i="1"/>
  <c r="R595" i="1"/>
  <c r="O595" i="1"/>
  <c r="M591" i="1"/>
  <c r="Q591" i="1"/>
  <c r="Q587" i="1"/>
  <c r="R587" i="1"/>
  <c r="O587" i="1"/>
  <c r="Q579" i="1"/>
  <c r="O579" i="1"/>
  <c r="Q571" i="1"/>
  <c r="O571" i="1"/>
  <c r="Q563" i="1"/>
  <c r="O563" i="1"/>
  <c r="M559" i="1"/>
  <c r="R559" i="1"/>
  <c r="Q559" i="1"/>
  <c r="Q555" i="1"/>
  <c r="O555" i="1"/>
  <c r="Q547" i="1"/>
  <c r="O547" i="1"/>
  <c r="M539" i="1"/>
  <c r="R539" i="1"/>
  <c r="O539" i="1"/>
  <c r="M531" i="1"/>
  <c r="O531" i="1"/>
  <c r="K527" i="1"/>
  <c r="Q527" i="1"/>
  <c r="R527" i="1"/>
  <c r="M523" i="1"/>
  <c r="O523" i="1"/>
  <c r="M519" i="1"/>
  <c r="Q519" i="1"/>
  <c r="R519" i="1"/>
  <c r="O519" i="1"/>
  <c r="M515" i="1"/>
  <c r="O515" i="1"/>
  <c r="Q515" i="1"/>
  <c r="M511" i="1"/>
  <c r="Q511" i="1"/>
  <c r="O511" i="1"/>
  <c r="R511" i="1"/>
  <c r="M507" i="1"/>
  <c r="O507" i="1"/>
  <c r="S507" i="1"/>
  <c r="M503" i="1"/>
  <c r="O503" i="1"/>
  <c r="Q503" i="1"/>
  <c r="R503" i="1"/>
  <c r="M499" i="1"/>
  <c r="O499" i="1"/>
  <c r="S499" i="1"/>
  <c r="M495" i="1"/>
  <c r="R495" i="1"/>
  <c r="O495" i="1"/>
  <c r="M491" i="1"/>
  <c r="O491" i="1"/>
  <c r="M487" i="1"/>
  <c r="O487" i="1"/>
  <c r="R487" i="1"/>
  <c r="S487" i="1"/>
  <c r="M483" i="1"/>
  <c r="O483" i="1"/>
  <c r="R483" i="1"/>
  <c r="M479" i="1"/>
  <c r="R479" i="1"/>
  <c r="M475" i="1"/>
  <c r="O475" i="1"/>
  <c r="R475" i="1"/>
  <c r="M471" i="1"/>
  <c r="O471" i="1"/>
  <c r="M467" i="1"/>
  <c r="O467" i="1"/>
  <c r="M463" i="1"/>
  <c r="O463" i="1"/>
  <c r="R463" i="1"/>
  <c r="M459" i="1"/>
  <c r="O459" i="1"/>
  <c r="Q459" i="1"/>
  <c r="M451" i="1"/>
  <c r="O451" i="1"/>
  <c r="R447" i="1"/>
  <c r="S447" i="1"/>
  <c r="M447" i="1"/>
  <c r="M443" i="1"/>
  <c r="O443" i="1"/>
  <c r="M439" i="1"/>
  <c r="O439" i="1"/>
  <c r="R439" i="1"/>
  <c r="M435" i="1"/>
  <c r="O435" i="1"/>
  <c r="Q435" i="1"/>
  <c r="S435" i="1"/>
  <c r="M427" i="1"/>
  <c r="O427" i="1"/>
  <c r="Q423" i="1"/>
  <c r="R423" i="1"/>
  <c r="S423" i="1"/>
  <c r="M423" i="1"/>
  <c r="M419" i="1"/>
  <c r="O419" i="1"/>
  <c r="M415" i="1"/>
  <c r="Q415" i="1"/>
  <c r="R415" i="1"/>
  <c r="O415" i="1"/>
  <c r="M411" i="1"/>
  <c r="O411" i="1"/>
  <c r="Q411" i="1"/>
  <c r="S411" i="1"/>
  <c r="O407" i="1"/>
  <c r="Q407" i="1"/>
  <c r="R407" i="1"/>
  <c r="L403" i="1"/>
  <c r="O403" i="1"/>
  <c r="Q403" i="1"/>
  <c r="Q399" i="1"/>
  <c r="R399" i="1"/>
  <c r="Q391" i="1"/>
  <c r="R391" i="1"/>
  <c r="O391" i="1"/>
  <c r="Q381" i="1"/>
  <c r="O381" i="1"/>
  <c r="R381" i="1"/>
  <c r="S381" i="1"/>
  <c r="L370" i="1"/>
  <c r="N370" i="1"/>
  <c r="O370" i="1"/>
  <c r="M370" i="1"/>
  <c r="Q370" i="1"/>
  <c r="R370" i="1"/>
  <c r="M366" i="1"/>
  <c r="O366" i="1"/>
  <c r="Q366" i="1"/>
  <c r="N366" i="1"/>
  <c r="S366" i="1"/>
  <c r="P366" i="1"/>
  <c r="L362" i="1"/>
  <c r="N362" i="1"/>
  <c r="Q362" i="1"/>
  <c r="R362" i="1"/>
  <c r="M362" i="1"/>
  <c r="O362" i="1"/>
  <c r="L358" i="1"/>
  <c r="O358" i="1"/>
  <c r="P358" i="1"/>
  <c r="M354" i="1"/>
  <c r="L354" i="1"/>
  <c r="N354" i="1"/>
  <c r="O354" i="1"/>
  <c r="R354" i="1"/>
  <c r="S354" i="1"/>
  <c r="M350" i="1"/>
  <c r="O350" i="1"/>
  <c r="L350" i="1"/>
  <c r="P350" i="1"/>
  <c r="L346" i="1"/>
  <c r="M346" i="1"/>
  <c r="N346" i="1"/>
  <c r="R346" i="1"/>
  <c r="L342" i="1"/>
  <c r="O342" i="1"/>
  <c r="M342" i="1"/>
  <c r="Q342" i="1"/>
  <c r="S342" i="1"/>
  <c r="N342" i="1"/>
  <c r="P342" i="1"/>
  <c r="N338" i="1"/>
  <c r="O338" i="1"/>
  <c r="R338" i="1"/>
  <c r="M334" i="1"/>
  <c r="L334" i="1"/>
  <c r="O334" i="1"/>
  <c r="N334" i="1"/>
  <c r="Q334" i="1"/>
  <c r="P334" i="1"/>
  <c r="M330" i="1"/>
  <c r="N330" i="1"/>
  <c r="Q330" i="1"/>
  <c r="O330" i="1"/>
  <c r="R330" i="1"/>
  <c r="L326" i="1"/>
  <c r="O326" i="1"/>
  <c r="M326" i="1"/>
  <c r="Q326" i="1"/>
  <c r="S326" i="1"/>
  <c r="P326" i="1"/>
  <c r="L322" i="1"/>
  <c r="M322" i="1"/>
  <c r="N322" i="1"/>
  <c r="O322" i="1"/>
  <c r="M317" i="1"/>
  <c r="L317" i="1"/>
  <c r="Q317" i="1"/>
  <c r="R317" i="1"/>
  <c r="P317" i="1"/>
  <c r="O313" i="1"/>
  <c r="N313" i="1"/>
  <c r="L313" i="1"/>
  <c r="Q313" i="1"/>
  <c r="M313" i="1"/>
  <c r="L309" i="1"/>
  <c r="R309" i="1"/>
  <c r="S309" i="1"/>
  <c r="N309" i="1"/>
  <c r="P309" i="1"/>
  <c r="L305" i="1"/>
  <c r="O305" i="1"/>
  <c r="M305" i="1"/>
  <c r="N305" i="1"/>
  <c r="Q305" i="1"/>
  <c r="R305" i="1"/>
  <c r="M301" i="1"/>
  <c r="N301" i="1"/>
  <c r="P301" i="1"/>
  <c r="N297" i="1"/>
  <c r="L297" i="1"/>
  <c r="O297" i="1"/>
  <c r="L293" i="1"/>
  <c r="M293" i="1"/>
  <c r="O293" i="1"/>
  <c r="Q293" i="1"/>
  <c r="R293" i="1"/>
  <c r="S293" i="1"/>
  <c r="P293" i="1"/>
  <c r="M289" i="1"/>
  <c r="N289" i="1"/>
  <c r="O289" i="1"/>
  <c r="R289" i="1"/>
  <c r="L289" i="1"/>
  <c r="M285" i="1"/>
  <c r="L285" i="1"/>
  <c r="P285" i="1"/>
  <c r="L281" i="1"/>
  <c r="N281" i="1"/>
  <c r="O281" i="1"/>
  <c r="Q281" i="1"/>
  <c r="R281" i="1"/>
  <c r="L277" i="1"/>
  <c r="M277" i="1"/>
  <c r="S277" i="1"/>
  <c r="N277" i="1"/>
  <c r="P277" i="1"/>
  <c r="L273" i="1"/>
  <c r="M273" i="1"/>
  <c r="N273" i="1"/>
  <c r="O273" i="1"/>
  <c r="R273" i="1"/>
  <c r="L269" i="1"/>
  <c r="P269" i="1"/>
  <c r="M265" i="1"/>
  <c r="O265" i="1"/>
  <c r="R265" i="1"/>
  <c r="N265" i="1"/>
  <c r="M261" i="1"/>
  <c r="Q261" i="1"/>
  <c r="S261" i="1"/>
  <c r="P261" i="1"/>
  <c r="L257" i="1"/>
  <c r="O257" i="1"/>
  <c r="N257" i="1"/>
  <c r="Q257" i="1"/>
  <c r="R257" i="1"/>
  <c r="M257" i="1"/>
  <c r="O253" i="1"/>
  <c r="P253" i="1"/>
  <c r="N249" i="1"/>
  <c r="L249" i="1"/>
  <c r="Q249" i="1"/>
  <c r="R249" i="1"/>
  <c r="O245" i="1"/>
  <c r="S245" i="1"/>
  <c r="P245" i="1"/>
  <c r="L241" i="1"/>
  <c r="R241" i="1"/>
  <c r="N241" i="1"/>
  <c r="O237" i="1"/>
  <c r="Q237" i="1"/>
  <c r="P237" i="1"/>
  <c r="M233" i="1"/>
  <c r="L233" i="1"/>
  <c r="N233" i="1"/>
  <c r="R233" i="1"/>
  <c r="O233" i="1"/>
  <c r="O229" i="1"/>
  <c r="M229" i="1"/>
  <c r="S229" i="1"/>
  <c r="P229" i="1"/>
  <c r="M225" i="1"/>
  <c r="N225" i="1"/>
  <c r="Q225" i="1"/>
  <c r="L225" i="1"/>
  <c r="O225" i="1"/>
  <c r="R225" i="1"/>
  <c r="L221" i="1"/>
  <c r="O221" i="1"/>
  <c r="P221" i="1"/>
  <c r="L217" i="1"/>
  <c r="O217" i="1"/>
  <c r="M217" i="1"/>
  <c r="Q217" i="1"/>
  <c r="R217" i="1"/>
  <c r="O213" i="1"/>
  <c r="S213" i="1"/>
  <c r="M213" i="1"/>
  <c r="P213" i="1"/>
  <c r="M209" i="1"/>
  <c r="O209" i="1"/>
  <c r="Q209" i="1"/>
  <c r="R209" i="1"/>
  <c r="L209" i="1"/>
  <c r="L205" i="1"/>
  <c r="Q205" i="1"/>
  <c r="P205" i="1"/>
  <c r="M201" i="1"/>
  <c r="N201" i="1"/>
  <c r="L201" i="1"/>
  <c r="Q201" i="1"/>
  <c r="R201" i="1"/>
  <c r="O201" i="1"/>
  <c r="O197" i="1"/>
  <c r="S197" i="1"/>
  <c r="P197" i="1"/>
  <c r="L193" i="1"/>
  <c r="M193" i="1"/>
  <c r="N193" i="1"/>
  <c r="O193" i="1"/>
  <c r="Q193" i="1"/>
  <c r="R193" i="1"/>
  <c r="L189" i="1"/>
  <c r="O189" i="1"/>
  <c r="P189" i="1"/>
  <c r="N185" i="1"/>
  <c r="R185" i="1"/>
  <c r="O181" i="1"/>
  <c r="S181" i="1"/>
  <c r="P181" i="1"/>
  <c r="M177" i="1"/>
  <c r="N177" i="1"/>
  <c r="R177" i="1"/>
  <c r="O173" i="1"/>
  <c r="Q173" i="1"/>
  <c r="P173" i="1"/>
  <c r="O169" i="1"/>
  <c r="L169" i="1"/>
  <c r="Q169" i="1"/>
  <c r="M169" i="1"/>
  <c r="R169" i="1"/>
  <c r="O165" i="1"/>
  <c r="Q165" i="1"/>
  <c r="S165" i="1"/>
  <c r="M165" i="1"/>
  <c r="P165" i="1"/>
  <c r="M161" i="1"/>
  <c r="L161" i="1"/>
  <c r="N161" i="1"/>
  <c r="R161" i="1"/>
  <c r="O161" i="1"/>
  <c r="Q157" i="1"/>
  <c r="L157" i="1"/>
  <c r="P157" i="1"/>
  <c r="L153" i="1"/>
  <c r="M153" i="1"/>
  <c r="R153" i="1"/>
  <c r="O153" i="1"/>
  <c r="O149" i="1"/>
  <c r="Q149" i="1"/>
  <c r="S149" i="1"/>
  <c r="P149" i="1"/>
  <c r="M145" i="1"/>
  <c r="L145" i="1"/>
  <c r="O145" i="1"/>
  <c r="R145" i="1"/>
  <c r="N136" i="1"/>
  <c r="O136" i="1"/>
  <c r="L136" i="1"/>
  <c r="P136" i="1"/>
  <c r="L132" i="1"/>
  <c r="N132" i="1"/>
  <c r="Q132" i="1"/>
  <c r="R132" i="1"/>
  <c r="O128" i="1"/>
  <c r="M128" i="1"/>
  <c r="S128" i="1"/>
  <c r="P128" i="1"/>
  <c r="M124" i="1"/>
  <c r="O124" i="1"/>
  <c r="Q124" i="1"/>
  <c r="R124" i="1"/>
  <c r="N120" i="1"/>
  <c r="M120" i="1"/>
  <c r="O120" i="1"/>
  <c r="P120" i="1"/>
  <c r="M116" i="1"/>
  <c r="L116" i="1"/>
  <c r="R116" i="1"/>
  <c r="N112" i="1"/>
  <c r="M112" i="1"/>
  <c r="Q112" i="1"/>
  <c r="L112" i="1"/>
  <c r="O112" i="1"/>
  <c r="S112" i="1"/>
  <c r="P112" i="1"/>
  <c r="N108" i="1"/>
  <c r="R108" i="1"/>
  <c r="N104" i="1"/>
  <c r="O104" i="1"/>
  <c r="M104" i="1"/>
  <c r="P104" i="1"/>
  <c r="Q104" i="1"/>
  <c r="Q100" i="1"/>
  <c r="R100" i="1"/>
  <c r="N96" i="1"/>
  <c r="O96" i="1"/>
  <c r="S96" i="1"/>
  <c r="P96" i="1"/>
  <c r="M92" i="1"/>
  <c r="L92" i="1"/>
  <c r="N92" i="1"/>
  <c r="S92" i="1"/>
  <c r="Q92" i="1"/>
  <c r="R92" i="1"/>
  <c r="N88" i="1"/>
  <c r="M88" i="1"/>
  <c r="O88" i="1"/>
  <c r="P88" i="1"/>
  <c r="L84" i="1"/>
  <c r="O84" i="1"/>
  <c r="R84" i="1"/>
  <c r="S84" i="1"/>
  <c r="Q84" i="1"/>
  <c r="N80" i="1"/>
  <c r="M80" i="1"/>
  <c r="O80" i="1"/>
  <c r="P80" i="1"/>
  <c r="M76" i="1"/>
  <c r="O76" i="1"/>
  <c r="L76" i="1"/>
  <c r="Q76" i="1"/>
  <c r="S76" i="1"/>
  <c r="R76" i="1"/>
  <c r="N76" i="1"/>
  <c r="N72" i="1"/>
  <c r="O72" i="1"/>
  <c r="S72" i="1"/>
  <c r="P72" i="1"/>
  <c r="L68" i="1"/>
  <c r="N68" i="1"/>
  <c r="M68" i="1"/>
  <c r="R68" i="1"/>
  <c r="O68" i="1"/>
  <c r="M64" i="1"/>
  <c r="Q64" i="1"/>
  <c r="P64" i="1"/>
  <c r="M60" i="1"/>
  <c r="S60" i="1"/>
  <c r="L60" i="1"/>
  <c r="R60" i="1"/>
  <c r="O60" i="1"/>
  <c r="N56" i="1"/>
  <c r="L56" i="1"/>
  <c r="O56" i="1"/>
  <c r="Q56" i="1"/>
  <c r="M56" i="1"/>
  <c r="P56" i="1"/>
  <c r="M52" i="1"/>
  <c r="L52" i="1"/>
  <c r="R52" i="1"/>
  <c r="O52" i="1"/>
  <c r="P48" i="1"/>
  <c r="Q48" i="1"/>
  <c r="M42" i="1"/>
  <c r="N42" i="1"/>
  <c r="Q42" i="1"/>
  <c r="S42" i="1"/>
  <c r="R42" i="1"/>
  <c r="O42" i="1"/>
  <c r="N38" i="1"/>
  <c r="M38" i="1"/>
  <c r="L38" i="1"/>
  <c r="P38" i="1"/>
  <c r="M34" i="1"/>
  <c r="O34" i="1"/>
  <c r="L34" i="1"/>
  <c r="R34" i="1"/>
  <c r="N34" i="1"/>
  <c r="Q34" i="1"/>
  <c r="Q30" i="1"/>
  <c r="S30" i="1"/>
  <c r="P30" i="1"/>
  <c r="M26" i="1"/>
  <c r="L26" i="1"/>
  <c r="O26" i="1"/>
  <c r="S26" i="1"/>
  <c r="N26" i="1"/>
  <c r="R26" i="1"/>
  <c r="Q26" i="1"/>
  <c r="N22" i="1"/>
  <c r="Q22" i="1"/>
  <c r="P22" i="1"/>
  <c r="N18" i="1"/>
  <c r="O18" i="1"/>
  <c r="Q18" i="1"/>
  <c r="L18" i="1"/>
  <c r="R18" i="1"/>
  <c r="S18" i="1"/>
  <c r="M18" i="1"/>
  <c r="O12" i="1"/>
  <c r="P12" i="1"/>
  <c r="P1030" i="1"/>
  <c r="R1030" i="1"/>
  <c r="O996" i="1"/>
  <c r="R996" i="1"/>
  <c r="O911" i="1"/>
  <c r="R911" i="1"/>
  <c r="O902" i="1"/>
  <c r="R902" i="1"/>
  <c r="S751" i="1"/>
  <c r="Q751" i="1"/>
  <c r="T726" i="1"/>
  <c r="P726" i="1"/>
  <c r="R726" i="1"/>
  <c r="T574" i="1"/>
  <c r="R574" i="1"/>
  <c r="T542" i="1"/>
  <c r="R542" i="1"/>
  <c r="M534" i="1"/>
  <c r="R534" i="1"/>
  <c r="T510" i="1"/>
  <c r="R510" i="1"/>
  <c r="O482" i="1"/>
  <c r="S482" i="1"/>
  <c r="M470" i="1"/>
  <c r="R470" i="1"/>
  <c r="S470" i="1"/>
  <c r="N446" i="1"/>
  <c r="Q446" i="1"/>
  <c r="U1118" i="1"/>
  <c r="U1099" i="1"/>
  <c r="U1066" i="1"/>
  <c r="T1122" i="1"/>
  <c r="T1091" i="1"/>
  <c r="T1050" i="1"/>
  <c r="T997" i="1"/>
  <c r="T991" i="1"/>
  <c r="T986" i="1"/>
  <c r="T969" i="1"/>
  <c r="T962" i="1"/>
  <c r="T954" i="1"/>
  <c r="T947" i="1"/>
  <c r="T886" i="1"/>
  <c r="T867" i="1"/>
  <c r="T858" i="1"/>
  <c r="T828" i="1"/>
  <c r="T780" i="1"/>
  <c r="T768" i="1"/>
  <c r="T752" i="1"/>
  <c r="T739" i="1"/>
  <c r="T711" i="1"/>
  <c r="T699" i="1"/>
  <c r="T687" i="1"/>
  <c r="T675" i="1"/>
  <c r="T639" i="1"/>
  <c r="T627" i="1"/>
  <c r="T615" i="1"/>
  <c r="T603" i="1"/>
  <c r="T575" i="1"/>
  <c r="T563" i="1"/>
  <c r="T551" i="1"/>
  <c r="T539" i="1"/>
  <c r="T511" i="1"/>
  <c r="T499" i="1"/>
  <c r="T487" i="1"/>
  <c r="T475" i="1"/>
  <c r="T447" i="1"/>
  <c r="T435" i="1"/>
  <c r="T423" i="1"/>
  <c r="T411" i="1"/>
  <c r="T381" i="1"/>
  <c r="T366" i="1"/>
  <c r="T354" i="1"/>
  <c r="T338" i="1"/>
  <c r="T322" i="1"/>
  <c r="T305" i="1"/>
  <c r="T289" i="1"/>
  <c r="T273" i="1"/>
  <c r="T257" i="1"/>
  <c r="T241" i="1"/>
  <c r="T225" i="1"/>
  <c r="T209" i="1"/>
  <c r="T193" i="1"/>
  <c r="T177" i="1"/>
  <c r="T161" i="1"/>
  <c r="T145" i="1"/>
  <c r="T124" i="1"/>
  <c r="T108" i="1"/>
  <c r="T92" i="1"/>
  <c r="T76" i="1"/>
  <c r="T60" i="1"/>
  <c r="T42" i="1"/>
  <c r="T26" i="1"/>
  <c r="S1142" i="1"/>
  <c r="S1114" i="1"/>
  <c r="S1106" i="1"/>
  <c r="S1066" i="1"/>
  <c r="S1057" i="1"/>
  <c r="S1031" i="1"/>
  <c r="S1016" i="1"/>
  <c r="S962" i="1"/>
  <c r="S919" i="1"/>
  <c r="S912" i="1"/>
  <c r="S780" i="1"/>
  <c r="S727" i="1"/>
  <c r="S719" i="1"/>
  <c r="S707" i="1"/>
  <c r="S671" i="1"/>
  <c r="S661" i="1"/>
  <c r="S645" i="1"/>
  <c r="S635" i="1"/>
  <c r="S615" i="1"/>
  <c r="S579" i="1"/>
  <c r="S559" i="1"/>
  <c r="S547" i="1"/>
  <c r="S535" i="1"/>
  <c r="S523" i="1"/>
  <c r="S471" i="1"/>
  <c r="S451" i="1"/>
  <c r="S443" i="1"/>
  <c r="S431" i="1"/>
  <c r="S399" i="1"/>
  <c r="S387" i="1"/>
  <c r="S377" i="1"/>
  <c r="S362" i="1"/>
  <c r="S330" i="1"/>
  <c r="S317" i="1"/>
  <c r="S305" i="1"/>
  <c r="S265" i="1"/>
  <c r="S253" i="1"/>
  <c r="S241" i="1"/>
  <c r="S201" i="1"/>
  <c r="S189" i="1"/>
  <c r="S177" i="1"/>
  <c r="S132" i="1"/>
  <c r="S120" i="1"/>
  <c r="S108" i="1"/>
  <c r="S64" i="1"/>
  <c r="S52" i="1"/>
  <c r="S38" i="1"/>
  <c r="R973" i="1"/>
  <c r="R715" i="1"/>
  <c r="R706" i="1"/>
  <c r="R674" i="1"/>
  <c r="R635" i="1"/>
  <c r="R579" i="1"/>
  <c r="R571" i="1"/>
  <c r="R543" i="1"/>
  <c r="R523" i="1"/>
  <c r="R491" i="1"/>
  <c r="R459" i="1"/>
  <c r="R427" i="1"/>
  <c r="R395" i="1"/>
  <c r="R358" i="1"/>
  <c r="R326" i="1"/>
  <c r="R297" i="1"/>
  <c r="R269" i="1"/>
  <c r="R237" i="1"/>
  <c r="R205" i="1"/>
  <c r="R173" i="1"/>
  <c r="R136" i="1"/>
  <c r="R104" i="1"/>
  <c r="R72" i="1"/>
  <c r="R38" i="1"/>
  <c r="Q1111" i="1"/>
  <c r="Q727" i="1"/>
  <c r="Q695" i="1"/>
  <c r="Q660" i="1"/>
  <c r="Q649" i="1"/>
  <c r="Q639" i="1"/>
  <c r="Q631" i="1"/>
  <c r="Q611" i="1"/>
  <c r="Q603" i="1"/>
  <c r="Q546" i="1"/>
  <c r="Q539" i="1"/>
  <c r="Q531" i="1"/>
  <c r="Q523" i="1"/>
  <c r="Q499" i="1"/>
  <c r="Q354" i="1"/>
  <c r="Q346" i="1"/>
  <c r="Q338" i="1"/>
  <c r="Q297" i="1"/>
  <c r="Q289" i="1"/>
  <c r="Q273" i="1"/>
  <c r="Q265" i="1"/>
  <c r="Q241" i="1"/>
  <c r="Q221" i="1"/>
  <c r="Q189" i="1"/>
  <c r="Q96" i="1"/>
  <c r="Q88" i="1"/>
  <c r="Q38" i="1"/>
  <c r="P354" i="1"/>
  <c r="P322" i="1"/>
  <c r="P289" i="1"/>
  <c r="P257" i="1"/>
  <c r="P225" i="1"/>
  <c r="P193" i="1"/>
  <c r="P161" i="1"/>
  <c r="P124" i="1"/>
  <c r="P92" i="1"/>
  <c r="P60" i="1"/>
  <c r="P26" i="1"/>
  <c r="O719" i="1"/>
  <c r="O687" i="1"/>
  <c r="O649" i="1"/>
  <c r="O615" i="1"/>
  <c r="O583" i="1"/>
  <c r="O551" i="1"/>
  <c r="O447" i="1"/>
  <c r="O423" i="1"/>
  <c r="O346" i="1"/>
  <c r="O205" i="1"/>
  <c r="O100" i="1"/>
  <c r="O92" i="1"/>
  <c r="O48" i="1"/>
  <c r="N326" i="1"/>
  <c r="N169" i="1"/>
  <c r="N124" i="1"/>
  <c r="M455" i="1"/>
  <c r="M338" i="1"/>
  <c r="M241" i="1"/>
  <c r="M132" i="1"/>
  <c r="M22" i="1"/>
  <c r="L265" i="1"/>
  <c r="L100" i="1"/>
  <c r="R300" i="1"/>
  <c r="O300" i="1"/>
  <c r="Q196" i="1"/>
  <c r="O196" i="1"/>
  <c r="Q156" i="1"/>
  <c r="O156" i="1"/>
  <c r="O152" i="1"/>
  <c r="M152" i="1"/>
  <c r="L63" i="1"/>
  <c r="O63" i="1"/>
  <c r="Q21" i="1"/>
  <c r="O21" i="1"/>
  <c r="R329" i="1"/>
  <c r="Q361" i="1"/>
  <c r="Q349" i="1"/>
  <c r="Q300" i="1"/>
  <c r="Q288" i="1"/>
  <c r="Q268" i="1"/>
  <c r="Q212" i="1"/>
  <c r="Q192" i="1"/>
  <c r="Q180" i="1"/>
  <c r="Q107" i="1"/>
  <c r="O260" i="1"/>
  <c r="O135" i="1"/>
  <c r="X819" i="1"/>
  <c r="X811" i="1"/>
  <c r="X807" i="1"/>
  <c r="X803" i="1"/>
  <c r="X799" i="1"/>
  <c r="X795" i="1"/>
  <c r="X781" i="1"/>
  <c r="X777" i="1"/>
  <c r="X763" i="1"/>
  <c r="X749" i="1"/>
  <c r="X744" i="1"/>
  <c r="X736" i="1"/>
  <c r="X732" i="1"/>
  <c r="X728" i="1"/>
  <c r="X724" i="1"/>
  <c r="X720" i="1"/>
  <c r="X716" i="1"/>
  <c r="X712" i="1"/>
  <c r="X708" i="1"/>
  <c r="X704" i="1"/>
  <c r="X700" i="1"/>
  <c r="X696" i="1"/>
  <c r="X692" i="1"/>
  <c r="X688" i="1"/>
  <c r="X684" i="1"/>
  <c r="X680" i="1"/>
  <c r="X676" i="1"/>
  <c r="X672" i="1"/>
  <c r="X666" i="1"/>
  <c r="X662" i="1"/>
  <c r="X656" i="1"/>
  <c r="X650" i="1"/>
  <c r="X646" i="1"/>
  <c r="X640" i="1"/>
  <c r="X636" i="1"/>
  <c r="X632" i="1"/>
  <c r="X628" i="1"/>
  <c r="X624" i="1"/>
  <c r="X620" i="1"/>
  <c r="X616" i="1"/>
  <c r="X612" i="1"/>
  <c r="X608" i="1"/>
  <c r="X604" i="1"/>
  <c r="X600" i="1"/>
  <c r="X596" i="1"/>
  <c r="X592" i="1"/>
  <c r="X588" i="1"/>
  <c r="X584" i="1"/>
  <c r="X580" i="1"/>
  <c r="X576" i="1"/>
  <c r="X1059" i="1"/>
  <c r="X1055" i="1"/>
  <c r="X1051" i="1"/>
  <c r="X1047" i="1"/>
  <c r="X1043" i="1"/>
  <c r="X1039" i="1"/>
  <c r="X1035" i="1"/>
  <c r="X1028" i="1"/>
  <c r="X1002" i="1"/>
  <c r="X994" i="1"/>
  <c r="X988" i="1"/>
  <c r="X984" i="1"/>
  <c r="X952" i="1"/>
  <c r="X913" i="1"/>
  <c r="X909" i="1"/>
  <c r="X904" i="1"/>
  <c r="Y1039" i="1"/>
  <c r="M269" i="1"/>
  <c r="N269" i="1"/>
  <c r="L261" i="1"/>
  <c r="N261" i="1"/>
  <c r="M253" i="1"/>
  <c r="N253" i="1"/>
  <c r="L245" i="1"/>
  <c r="N245" i="1"/>
  <c r="M237" i="1"/>
  <c r="N237" i="1"/>
  <c r="L229" i="1"/>
  <c r="N229" i="1"/>
  <c r="M221" i="1"/>
  <c r="N221" i="1"/>
  <c r="L213" i="1"/>
  <c r="N213" i="1"/>
  <c r="M205" i="1"/>
  <c r="N205" i="1"/>
  <c r="L197" i="1"/>
  <c r="N197" i="1"/>
  <c r="M189" i="1"/>
  <c r="N189" i="1"/>
  <c r="L181" i="1"/>
  <c r="N181" i="1"/>
  <c r="M173" i="1"/>
  <c r="N173" i="1"/>
  <c r="L165" i="1"/>
  <c r="N165" i="1"/>
  <c r="M157" i="1"/>
  <c r="N157" i="1"/>
  <c r="L149" i="1"/>
  <c r="N149" i="1"/>
  <c r="L128" i="1"/>
  <c r="N128" i="1"/>
  <c r="L108" i="1"/>
  <c r="M108" i="1"/>
  <c r="L64" i="1"/>
  <c r="N64" i="1"/>
  <c r="L48" i="1"/>
  <c r="N48" i="1"/>
  <c r="L30" i="1"/>
  <c r="N30" i="1"/>
  <c r="L12" i="1"/>
  <c r="M12" i="1"/>
  <c r="N12" i="1"/>
  <c r="X572" i="1"/>
  <c r="X568" i="1"/>
  <c r="R1111" i="1"/>
  <c r="R1016" i="1"/>
  <c r="R801" i="1"/>
  <c r="R634" i="1"/>
  <c r="R606" i="1"/>
  <c r="R566" i="1"/>
  <c r="R478" i="1"/>
  <c r="R333" i="1"/>
  <c r="Q1034" i="1"/>
  <c r="Q947" i="1"/>
  <c r="Q726" i="1"/>
  <c r="Q482" i="1"/>
  <c r="Q462" i="1"/>
  <c r="Q450" i="1"/>
  <c r="Q398" i="1"/>
  <c r="Q341" i="1"/>
  <c r="Q329" i="1"/>
  <c r="Q312" i="1"/>
  <c r="Q208" i="1"/>
  <c r="Q144" i="1"/>
  <c r="Q75" i="1"/>
  <c r="Q63" i="1"/>
  <c r="P1031" i="1"/>
  <c r="P966" i="1"/>
  <c r="P779" i="1"/>
  <c r="O1130" i="1"/>
  <c r="O79" i="1"/>
  <c r="N217" i="1"/>
  <c r="N153" i="1"/>
  <c r="N116" i="1"/>
  <c r="N84" i="1"/>
  <c r="N52" i="1"/>
  <c r="M309" i="1"/>
  <c r="M245" i="1"/>
  <c r="M181" i="1"/>
  <c r="M136" i="1"/>
  <c r="M96" i="1"/>
  <c r="M72" i="1"/>
  <c r="M30" i="1"/>
  <c r="L366" i="1"/>
  <c r="L301" i="1"/>
  <c r="L237" i="1"/>
  <c r="L173" i="1"/>
  <c r="L124" i="1"/>
  <c r="L96" i="1"/>
  <c r="L42" i="1"/>
  <c r="L22" i="1"/>
  <c r="M930" i="1"/>
  <c r="K930" i="1"/>
  <c r="O1070" i="1"/>
  <c r="L824" i="1"/>
  <c r="M824" i="1"/>
  <c r="L808" i="1"/>
  <c r="M808" i="1"/>
  <c r="K792" i="1"/>
  <c r="L792" i="1"/>
  <c r="M792" i="1"/>
  <c r="L774" i="1"/>
  <c r="M774" i="1"/>
  <c r="K764" i="1"/>
  <c r="N764" i="1"/>
  <c r="L754" i="1"/>
  <c r="M754" i="1"/>
  <c r="K745" i="1"/>
  <c r="N745" i="1"/>
  <c r="L737" i="1"/>
  <c r="M737" i="1"/>
  <c r="K729" i="1"/>
  <c r="N729" i="1"/>
  <c r="K713" i="1"/>
  <c r="N713" i="1"/>
  <c r="K697" i="1"/>
  <c r="M697" i="1"/>
  <c r="N697" i="1"/>
  <c r="AD685" i="1"/>
  <c r="M685" i="1"/>
  <c r="K681" i="1"/>
  <c r="N681" i="1"/>
  <c r="L673" i="1"/>
  <c r="M673" i="1"/>
  <c r="K663" i="1"/>
  <c r="N663" i="1"/>
  <c r="L657" i="1"/>
  <c r="M657" i="1"/>
  <c r="K637" i="1"/>
  <c r="L637" i="1"/>
  <c r="L625" i="1"/>
  <c r="M625" i="1"/>
  <c r="N625" i="1"/>
  <c r="AD613" i="1"/>
  <c r="M613" i="1"/>
  <c r="L609" i="1"/>
  <c r="N609" i="1"/>
  <c r="K601" i="1"/>
  <c r="M601" i="1"/>
  <c r="L593" i="1"/>
  <c r="N593" i="1"/>
  <c r="L577" i="1"/>
  <c r="N577" i="1"/>
  <c r="L561" i="1"/>
  <c r="M561" i="1"/>
  <c r="N561" i="1"/>
  <c r="V895" i="1"/>
  <c r="T872" i="1"/>
  <c r="V872" i="1"/>
  <c r="T868" i="1"/>
  <c r="T864" i="1"/>
  <c r="V864" i="1"/>
  <c r="T859" i="1"/>
  <c r="V853" i="1"/>
  <c r="T849" i="1"/>
  <c r="T833" i="1"/>
  <c r="U833" i="1"/>
  <c r="T829" i="1"/>
  <c r="V829" i="1"/>
  <c r="U823" i="1"/>
  <c r="T815" i="1"/>
  <c r="U815" i="1"/>
  <c r="V791" i="1"/>
  <c r="V787" i="1"/>
  <c r="V773" i="1"/>
  <c r="U769" i="1"/>
  <c r="V759" i="1"/>
  <c r="U753" i="1"/>
  <c r="V740" i="1"/>
  <c r="X339" i="1"/>
  <c r="X335" i="1"/>
  <c r="X331" i="1"/>
  <c r="X327" i="1"/>
  <c r="X323" i="1"/>
  <c r="X319" i="1"/>
  <c r="X314" i="1"/>
  <c r="X310" i="1"/>
  <c r="X306" i="1"/>
  <c r="X302" i="1"/>
  <c r="X298" i="1"/>
  <c r="X294" i="1"/>
  <c r="X290" i="1"/>
  <c r="X286" i="1"/>
  <c r="X282" i="1"/>
  <c r="X278" i="1"/>
  <c r="X274" i="1"/>
  <c r="X270" i="1"/>
  <c r="X266" i="1"/>
  <c r="R222" i="1"/>
  <c r="X222" i="1"/>
  <c r="U877" i="1"/>
  <c r="U868" i="1"/>
  <c r="U859" i="1"/>
  <c r="V777" i="1"/>
  <c r="O144" i="1"/>
  <c r="M280" i="1"/>
  <c r="L941" i="1"/>
  <c r="Q296" i="1"/>
  <c r="Q280" i="1"/>
  <c r="Q264" i="1"/>
  <c r="Q248" i="1"/>
  <c r="Q232" i="1"/>
  <c r="Q216" i="1"/>
  <c r="Q200" i="1"/>
  <c r="Q184" i="1"/>
  <c r="Q168" i="1"/>
  <c r="Q152" i="1"/>
  <c r="Q131" i="1"/>
  <c r="Q115" i="1"/>
  <c r="Q99" i="1"/>
  <c r="Q83" i="1"/>
  <c r="Q67" i="1"/>
  <c r="Q51" i="1"/>
  <c r="Q33" i="1"/>
  <c r="Q17" i="1"/>
  <c r="P710" i="1"/>
  <c r="O264" i="1"/>
  <c r="L369" i="1"/>
  <c r="Q1065" i="1"/>
  <c r="P1094" i="1"/>
  <c r="R1094" i="1"/>
  <c r="R1074" i="1"/>
  <c r="S1074" i="1"/>
  <c r="O1049" i="1"/>
  <c r="R1049" i="1"/>
  <c r="R1045" i="1"/>
  <c r="P1045" i="1"/>
  <c r="O1004" i="1"/>
  <c r="R1004" i="1"/>
  <c r="T1004" i="1"/>
  <c r="O965" i="1"/>
  <c r="R965" i="1"/>
  <c r="O942" i="1"/>
  <c r="T942" i="1"/>
  <c r="N885" i="1"/>
  <c r="T885" i="1"/>
  <c r="Q827" i="1"/>
  <c r="M827" i="1"/>
  <c r="O797" i="1"/>
  <c r="T797" i="1"/>
  <c r="P761" i="1"/>
  <c r="T761" i="1"/>
  <c r="P742" i="1"/>
  <c r="T742" i="1"/>
  <c r="P694" i="1"/>
  <c r="T694" i="1"/>
  <c r="P682" i="1"/>
  <c r="S682" i="1"/>
  <c r="P678" i="1"/>
  <c r="T678" i="1"/>
  <c r="O678" i="1"/>
  <c r="O660" i="1"/>
  <c r="T660" i="1"/>
  <c r="S638" i="1"/>
  <c r="T638" i="1"/>
  <c r="R622" i="1"/>
  <c r="T622" i="1"/>
  <c r="R590" i="1"/>
  <c r="S590" i="1"/>
  <c r="T590" i="1"/>
  <c r="Q578" i="1"/>
  <c r="S578" i="1"/>
  <c r="R558" i="1"/>
  <c r="T558" i="1"/>
  <c r="K526" i="1"/>
  <c r="R526" i="1"/>
  <c r="S526" i="1"/>
  <c r="T526" i="1"/>
  <c r="Q514" i="1"/>
  <c r="S514" i="1"/>
  <c r="O514" i="1"/>
  <c r="M502" i="1"/>
  <c r="S502" i="1"/>
  <c r="R494" i="1"/>
  <c r="T494" i="1"/>
  <c r="T462" i="1"/>
  <c r="T446" i="1"/>
  <c r="T430" i="1"/>
  <c r="T414" i="1"/>
  <c r="T398" i="1"/>
  <c r="T380" i="1"/>
  <c r="T361" i="1"/>
  <c r="S446" i="1"/>
  <c r="S361" i="1"/>
  <c r="S345" i="1"/>
  <c r="Q438" i="1"/>
  <c r="Q422" i="1"/>
  <c r="Q369" i="1"/>
  <c r="Q353" i="1"/>
  <c r="Q337" i="1"/>
  <c r="T1059" i="1"/>
  <c r="V1059" i="1"/>
  <c r="T1055" i="1"/>
  <c r="U1055" i="1"/>
  <c r="T1051" i="1"/>
  <c r="U1051" i="1"/>
  <c r="V1051" i="1"/>
  <c r="T1047" i="1"/>
  <c r="V1047" i="1"/>
  <c r="T1043" i="1"/>
  <c r="U1043" i="1"/>
  <c r="T1039" i="1"/>
  <c r="U1039" i="1"/>
  <c r="T1032" i="1"/>
  <c r="U1032" i="1"/>
  <c r="T1023" i="1"/>
  <c r="U1023" i="1"/>
  <c r="T1019" i="1"/>
  <c r="U1019" i="1"/>
  <c r="T1014" i="1"/>
  <c r="V1014" i="1"/>
  <c r="T1010" i="1"/>
  <c r="U1010" i="1"/>
  <c r="T1006" i="1"/>
  <c r="U1006" i="1"/>
  <c r="V1006" i="1"/>
  <c r="T998" i="1"/>
  <c r="U998" i="1"/>
  <c r="T979" i="1"/>
  <c r="U979" i="1"/>
  <c r="T975" i="1"/>
  <c r="V975" i="1"/>
  <c r="U975" i="1"/>
  <c r="T971" i="1"/>
  <c r="V971" i="1"/>
  <c r="T967" i="1"/>
  <c r="U967" i="1"/>
  <c r="T963" i="1"/>
  <c r="V963" i="1"/>
  <c r="T959" i="1"/>
  <c r="U959" i="1"/>
  <c r="T956" i="1"/>
  <c r="V956" i="1"/>
  <c r="T948" i="1"/>
  <c r="U948" i="1"/>
  <c r="T944" i="1"/>
  <c r="U944" i="1"/>
  <c r="T940" i="1"/>
  <c r="V940" i="1"/>
  <c r="T935" i="1"/>
  <c r="U935" i="1"/>
  <c r="T931" i="1"/>
  <c r="V931" i="1"/>
  <c r="T923" i="1"/>
  <c r="U923" i="1"/>
  <c r="V923" i="1"/>
  <c r="T920" i="1"/>
  <c r="V920" i="1"/>
  <c r="T916" i="1"/>
  <c r="U916" i="1"/>
  <c r="T891" i="1"/>
  <c r="U891" i="1"/>
  <c r="T887" i="1"/>
  <c r="V887" i="1"/>
  <c r="T883" i="1"/>
  <c r="U883" i="1"/>
  <c r="T877" i="1"/>
  <c r="V877" i="1"/>
  <c r="T853" i="1"/>
  <c r="U853" i="1"/>
  <c r="T837" i="1"/>
  <c r="U837" i="1"/>
  <c r="V837" i="1"/>
  <c r="R823" i="1"/>
  <c r="V823" i="1"/>
  <c r="T819" i="1"/>
  <c r="V819" i="1"/>
  <c r="T811" i="1"/>
  <c r="U811" i="1"/>
  <c r="V811" i="1"/>
  <c r="T807" i="1"/>
  <c r="V807" i="1"/>
  <c r="T803" i="1"/>
  <c r="U803" i="1"/>
  <c r="T799" i="1"/>
  <c r="U799" i="1"/>
  <c r="T795" i="1"/>
  <c r="V795" i="1"/>
  <c r="U791" i="1"/>
  <c r="T791" i="1"/>
  <c r="T787" i="1"/>
  <c r="U787" i="1"/>
  <c r="U781" i="1"/>
  <c r="T781" i="1"/>
  <c r="U777" i="1"/>
  <c r="T777" i="1"/>
  <c r="T773" i="1"/>
  <c r="U773" i="1"/>
  <c r="T769" i="1"/>
  <c r="V769" i="1"/>
  <c r="U763" i="1"/>
  <c r="T763" i="1"/>
  <c r="T759" i="1"/>
  <c r="U759" i="1"/>
  <c r="T753" i="1"/>
  <c r="V753" i="1"/>
  <c r="T749" i="1"/>
  <c r="U749" i="1"/>
  <c r="V749" i="1"/>
  <c r="U744" i="1"/>
  <c r="T744" i="1"/>
  <c r="P740" i="1"/>
  <c r="T740" i="1"/>
  <c r="T736" i="1"/>
  <c r="U736" i="1"/>
  <c r="V736" i="1"/>
  <c r="U732" i="1"/>
  <c r="T732" i="1"/>
  <c r="V732" i="1"/>
  <c r="U728" i="1"/>
  <c r="T728" i="1"/>
  <c r="V728" i="1"/>
  <c r="U724" i="1"/>
  <c r="T724" i="1"/>
  <c r="V724" i="1"/>
  <c r="U720" i="1"/>
  <c r="T720" i="1"/>
  <c r="V720" i="1"/>
  <c r="U716" i="1"/>
  <c r="T716" i="1"/>
  <c r="V716" i="1"/>
  <c r="U712" i="1"/>
  <c r="T712" i="1"/>
  <c r="V712" i="1"/>
  <c r="U708" i="1"/>
  <c r="T708" i="1"/>
  <c r="V708" i="1"/>
  <c r="U704" i="1"/>
  <c r="T704" i="1"/>
  <c r="V704" i="1"/>
  <c r="U700" i="1"/>
  <c r="T700" i="1"/>
  <c r="V700" i="1"/>
  <c r="U696" i="1"/>
  <c r="T696" i="1"/>
  <c r="V696" i="1"/>
  <c r="U692" i="1"/>
  <c r="T692" i="1"/>
  <c r="V692" i="1"/>
  <c r="U688" i="1"/>
  <c r="T688" i="1"/>
  <c r="V688" i="1"/>
  <c r="U684" i="1"/>
  <c r="T684" i="1"/>
  <c r="V684" i="1"/>
  <c r="K680" i="1"/>
  <c r="U680" i="1"/>
  <c r="T680" i="1"/>
  <c r="V680" i="1"/>
  <c r="U676" i="1"/>
  <c r="T676" i="1"/>
  <c r="V676" i="1"/>
  <c r="U672" i="1"/>
  <c r="T672" i="1"/>
  <c r="V672" i="1"/>
  <c r="U666" i="1"/>
  <c r="T666" i="1"/>
  <c r="V666" i="1"/>
  <c r="U662" i="1"/>
  <c r="T662" i="1"/>
  <c r="V662" i="1"/>
  <c r="U656" i="1"/>
  <c r="T656" i="1"/>
  <c r="V656" i="1"/>
  <c r="U650" i="1"/>
  <c r="T650" i="1"/>
  <c r="V650" i="1"/>
  <c r="U646" i="1"/>
  <c r="T646" i="1"/>
  <c r="V646" i="1"/>
  <c r="U640" i="1"/>
  <c r="T640" i="1"/>
  <c r="V640" i="1"/>
  <c r="U636" i="1"/>
  <c r="T636" i="1"/>
  <c r="V636" i="1"/>
  <c r="U632" i="1"/>
  <c r="T632" i="1"/>
  <c r="V632" i="1"/>
  <c r="U628" i="1"/>
  <c r="T628" i="1"/>
  <c r="V628" i="1"/>
  <c r="U624" i="1"/>
  <c r="T624" i="1"/>
  <c r="V624" i="1"/>
  <c r="U620" i="1"/>
  <c r="T620" i="1"/>
  <c r="V620" i="1"/>
  <c r="U616" i="1"/>
  <c r="T616" i="1"/>
  <c r="V616" i="1"/>
  <c r="U612" i="1"/>
  <c r="T612" i="1"/>
  <c r="V612" i="1"/>
  <c r="U608" i="1"/>
  <c r="T608" i="1"/>
  <c r="V608" i="1"/>
  <c r="U604" i="1"/>
  <c r="T604" i="1"/>
  <c r="V604" i="1"/>
  <c r="U600" i="1"/>
  <c r="T600" i="1"/>
  <c r="V600" i="1"/>
  <c r="U596" i="1"/>
  <c r="T596" i="1"/>
  <c r="V596" i="1"/>
  <c r="U592" i="1"/>
  <c r="T592" i="1"/>
  <c r="V592" i="1"/>
  <c r="U588" i="1"/>
  <c r="T588" i="1"/>
  <c r="V588" i="1"/>
  <c r="U584" i="1"/>
  <c r="T584" i="1"/>
  <c r="V584" i="1"/>
  <c r="U580" i="1"/>
  <c r="V580" i="1"/>
  <c r="T580" i="1"/>
  <c r="U576" i="1"/>
  <c r="V576" i="1"/>
  <c r="T576" i="1"/>
  <c r="U572" i="1"/>
  <c r="V572" i="1"/>
  <c r="T572" i="1"/>
  <c r="U568" i="1"/>
  <c r="V568" i="1"/>
  <c r="T568" i="1"/>
  <c r="U564" i="1"/>
  <c r="V564" i="1"/>
  <c r="T564" i="1"/>
  <c r="U560" i="1"/>
  <c r="V560" i="1"/>
  <c r="T560" i="1"/>
  <c r="U556" i="1"/>
  <c r="V556" i="1"/>
  <c r="T556" i="1"/>
  <c r="U552" i="1"/>
  <c r="V552" i="1"/>
  <c r="T552" i="1"/>
  <c r="U548" i="1"/>
  <c r="V548" i="1"/>
  <c r="T548" i="1"/>
  <c r="U544" i="1"/>
  <c r="V544" i="1"/>
  <c r="T544" i="1"/>
  <c r="U540" i="1"/>
  <c r="V540" i="1"/>
  <c r="T540" i="1"/>
  <c r="U536" i="1"/>
  <c r="V536" i="1"/>
  <c r="T536" i="1"/>
  <c r="U532" i="1"/>
  <c r="V532" i="1"/>
  <c r="T532" i="1"/>
  <c r="U528" i="1"/>
  <c r="V528" i="1"/>
  <c r="T528" i="1"/>
  <c r="U524" i="1"/>
  <c r="V524" i="1"/>
  <c r="T524" i="1"/>
  <c r="U520" i="1"/>
  <c r="V520" i="1"/>
  <c r="T520" i="1"/>
  <c r="U516" i="1"/>
  <c r="V516" i="1"/>
  <c r="T516" i="1"/>
  <c r="U512" i="1"/>
  <c r="V512" i="1"/>
  <c r="T512" i="1"/>
  <c r="U508" i="1"/>
  <c r="V508" i="1"/>
  <c r="T508" i="1"/>
  <c r="U504" i="1"/>
  <c r="V504" i="1"/>
  <c r="T504" i="1"/>
  <c r="U500" i="1"/>
  <c r="V500" i="1"/>
  <c r="T500" i="1"/>
  <c r="U496" i="1"/>
  <c r="V496" i="1"/>
  <c r="T496" i="1"/>
  <c r="U492" i="1"/>
  <c r="V492" i="1"/>
  <c r="T492" i="1"/>
  <c r="U488" i="1"/>
  <c r="V488" i="1"/>
  <c r="T488" i="1"/>
  <c r="U484" i="1"/>
  <c r="V484" i="1"/>
  <c r="T484" i="1"/>
  <c r="U480" i="1"/>
  <c r="V480" i="1"/>
  <c r="T480" i="1"/>
  <c r="U476" i="1"/>
  <c r="V476" i="1"/>
  <c r="T476" i="1"/>
  <c r="U472" i="1"/>
  <c r="V472" i="1"/>
  <c r="T472" i="1"/>
  <c r="U468" i="1"/>
  <c r="V468" i="1"/>
  <c r="T468" i="1"/>
  <c r="U464" i="1"/>
  <c r="V464" i="1"/>
  <c r="Q464" i="1"/>
  <c r="T464" i="1"/>
  <c r="U460" i="1"/>
  <c r="V460" i="1"/>
  <c r="Q460" i="1"/>
  <c r="T460" i="1"/>
  <c r="U456" i="1"/>
  <c r="V456" i="1"/>
  <c r="Q456" i="1"/>
  <c r="T456" i="1"/>
  <c r="U452" i="1"/>
  <c r="V452" i="1"/>
  <c r="Q452" i="1"/>
  <c r="T452" i="1"/>
  <c r="U448" i="1"/>
  <c r="V448" i="1"/>
  <c r="Q448" i="1"/>
  <c r="T448" i="1"/>
  <c r="N444" i="1"/>
  <c r="U444" i="1"/>
  <c r="V444" i="1"/>
  <c r="Q444" i="1"/>
  <c r="T444" i="1"/>
  <c r="U440" i="1"/>
  <c r="V440" i="1"/>
  <c r="Q440" i="1"/>
  <c r="T440" i="1"/>
  <c r="U436" i="1"/>
  <c r="V436" i="1"/>
  <c r="Q436" i="1"/>
  <c r="T436" i="1"/>
  <c r="U432" i="1"/>
  <c r="V432" i="1"/>
  <c r="Q432" i="1"/>
  <c r="T432" i="1"/>
  <c r="U428" i="1"/>
  <c r="V428" i="1"/>
  <c r="Q428" i="1"/>
  <c r="T428" i="1"/>
  <c r="U424" i="1"/>
  <c r="V424" i="1"/>
  <c r="Q424" i="1"/>
  <c r="T424" i="1"/>
  <c r="U420" i="1"/>
  <c r="V420" i="1"/>
  <c r="Q420" i="1"/>
  <c r="T420" i="1"/>
  <c r="L416" i="1"/>
  <c r="U416" i="1"/>
  <c r="V416" i="1"/>
  <c r="Q416" i="1"/>
  <c r="T416" i="1"/>
  <c r="U412" i="1"/>
  <c r="V412" i="1"/>
  <c r="Q412" i="1"/>
  <c r="T412" i="1"/>
  <c r="U408" i="1"/>
  <c r="V408" i="1"/>
  <c r="Q408" i="1"/>
  <c r="T408" i="1"/>
  <c r="U404" i="1"/>
  <c r="V404" i="1"/>
  <c r="Q404" i="1"/>
  <c r="T404" i="1"/>
  <c r="U400" i="1"/>
  <c r="V400" i="1"/>
  <c r="Q400" i="1"/>
  <c r="T400" i="1"/>
  <c r="U396" i="1"/>
  <c r="V396" i="1"/>
  <c r="Q396" i="1"/>
  <c r="T396" i="1"/>
  <c r="R392" i="1"/>
  <c r="U392" i="1"/>
  <c r="V392" i="1"/>
  <c r="Q392" i="1"/>
  <c r="T392" i="1"/>
  <c r="U388" i="1"/>
  <c r="V388" i="1"/>
  <c r="Q388" i="1"/>
  <c r="T388" i="1"/>
  <c r="L382" i="1"/>
  <c r="U382" i="1"/>
  <c r="V382" i="1"/>
  <c r="Q382" i="1"/>
  <c r="T382" i="1"/>
  <c r="U378" i="1"/>
  <c r="V378" i="1"/>
  <c r="Q378" i="1"/>
  <c r="T378" i="1"/>
  <c r="R371" i="1"/>
  <c r="U371" i="1"/>
  <c r="V371" i="1"/>
  <c r="Q371" i="1"/>
  <c r="T371" i="1"/>
  <c r="U367" i="1"/>
  <c r="V367" i="1"/>
  <c r="Q367" i="1"/>
  <c r="T367" i="1"/>
  <c r="P363" i="1"/>
  <c r="U363" i="1"/>
  <c r="V363" i="1"/>
  <c r="Q363" i="1"/>
  <c r="R363" i="1"/>
  <c r="T363" i="1"/>
  <c r="U359" i="1"/>
  <c r="V359" i="1"/>
  <c r="Q359" i="1"/>
  <c r="T359" i="1"/>
  <c r="R355" i="1"/>
  <c r="U355" i="1"/>
  <c r="V355" i="1"/>
  <c r="Q355" i="1"/>
  <c r="T355" i="1"/>
  <c r="U351" i="1"/>
  <c r="V351" i="1"/>
  <c r="Q351" i="1"/>
  <c r="T351" i="1"/>
  <c r="L347" i="1"/>
  <c r="U347" i="1"/>
  <c r="V347" i="1"/>
  <c r="Q347" i="1"/>
  <c r="R347" i="1"/>
  <c r="U343" i="1"/>
  <c r="V343" i="1"/>
  <c r="Q343" i="1"/>
  <c r="R339" i="1"/>
  <c r="U339" i="1"/>
  <c r="V339" i="1"/>
  <c r="Q339" i="1"/>
  <c r="U335" i="1"/>
  <c r="V335" i="1"/>
  <c r="Q335" i="1"/>
  <c r="K331" i="1"/>
  <c r="P331" i="1"/>
  <c r="O331" i="1"/>
  <c r="N331" i="1"/>
  <c r="R331" i="1"/>
  <c r="U331" i="1"/>
  <c r="V331" i="1"/>
  <c r="Q331" i="1"/>
  <c r="S331" i="1"/>
  <c r="T331" i="1"/>
  <c r="L327" i="1"/>
  <c r="N327" i="1"/>
  <c r="O327" i="1"/>
  <c r="P327" i="1"/>
  <c r="R327" i="1"/>
  <c r="U327" i="1"/>
  <c r="V327" i="1"/>
  <c r="Q327" i="1"/>
  <c r="S327" i="1"/>
  <c r="T327" i="1"/>
  <c r="K323" i="1"/>
  <c r="P323" i="1"/>
  <c r="O323" i="1"/>
  <c r="R323" i="1"/>
  <c r="U323" i="1"/>
  <c r="V323" i="1"/>
  <c r="Q323" i="1"/>
  <c r="S323" i="1"/>
  <c r="T323" i="1"/>
  <c r="O319" i="1"/>
  <c r="P319" i="1"/>
  <c r="R319" i="1"/>
  <c r="U319" i="1"/>
  <c r="V319" i="1"/>
  <c r="N319" i="1"/>
  <c r="Q319" i="1"/>
  <c r="S319" i="1"/>
  <c r="T319" i="1"/>
  <c r="K314" i="1"/>
  <c r="L314" i="1"/>
  <c r="N314" i="1"/>
  <c r="P314" i="1"/>
  <c r="O314" i="1"/>
  <c r="R314" i="1"/>
  <c r="U314" i="1"/>
  <c r="V314" i="1"/>
  <c r="Q314" i="1"/>
  <c r="S314" i="1"/>
  <c r="T314" i="1"/>
  <c r="P310" i="1"/>
  <c r="O310" i="1"/>
  <c r="N310" i="1"/>
  <c r="R310" i="1"/>
  <c r="U310" i="1"/>
  <c r="V310" i="1"/>
  <c r="Q310" i="1"/>
  <c r="S310" i="1"/>
  <c r="T310" i="1"/>
  <c r="L306" i="1"/>
  <c r="P306" i="1"/>
  <c r="O306" i="1"/>
  <c r="R306" i="1"/>
  <c r="M306" i="1"/>
  <c r="U306" i="1"/>
  <c r="V306" i="1"/>
  <c r="Q306" i="1"/>
  <c r="S306" i="1"/>
  <c r="T306" i="1"/>
  <c r="N302" i="1"/>
  <c r="O302" i="1"/>
  <c r="R302" i="1"/>
  <c r="P302" i="1"/>
  <c r="U302" i="1"/>
  <c r="V302" i="1"/>
  <c r="Q302" i="1"/>
  <c r="S302" i="1"/>
  <c r="T302" i="1"/>
  <c r="K298" i="1"/>
  <c r="P298" i="1"/>
  <c r="O298" i="1"/>
  <c r="R298" i="1"/>
  <c r="U298" i="1"/>
  <c r="V298" i="1"/>
  <c r="Q298" i="1"/>
  <c r="N298" i="1"/>
  <c r="S298" i="1"/>
  <c r="T298" i="1"/>
  <c r="N294" i="1"/>
  <c r="Q294" i="1"/>
  <c r="O294" i="1"/>
  <c r="P294" i="1"/>
  <c r="R294" i="1"/>
  <c r="U294" i="1"/>
  <c r="V294" i="1"/>
  <c r="S294" i="1"/>
  <c r="T294" i="1"/>
  <c r="M290" i="1"/>
  <c r="P290" i="1"/>
  <c r="Q290" i="1"/>
  <c r="O290" i="1"/>
  <c r="L290" i="1"/>
  <c r="N290" i="1"/>
  <c r="R290" i="1"/>
  <c r="U290" i="1"/>
  <c r="V290" i="1"/>
  <c r="S290" i="1"/>
  <c r="T290" i="1"/>
  <c r="N286" i="1"/>
  <c r="Q286" i="1"/>
  <c r="O286" i="1"/>
  <c r="P286" i="1"/>
  <c r="U286" i="1"/>
  <c r="V286" i="1"/>
  <c r="S286" i="1"/>
  <c r="T286" i="1"/>
  <c r="R286" i="1"/>
  <c r="K282" i="1"/>
  <c r="P282" i="1"/>
  <c r="L282" i="1"/>
  <c r="M282" i="1"/>
  <c r="N282" i="1"/>
  <c r="Q282" i="1"/>
  <c r="O282" i="1"/>
  <c r="R282" i="1"/>
  <c r="U282" i="1"/>
  <c r="V282" i="1"/>
  <c r="S282" i="1"/>
  <c r="T282" i="1"/>
  <c r="L278" i="1"/>
  <c r="M278" i="1"/>
  <c r="N278" i="1"/>
  <c r="P278" i="1"/>
  <c r="Q278" i="1"/>
  <c r="O278" i="1"/>
  <c r="U278" i="1"/>
  <c r="V278" i="1"/>
  <c r="R278" i="1"/>
  <c r="S278" i="1"/>
  <c r="T278" i="1"/>
  <c r="K274" i="1"/>
  <c r="M274" i="1"/>
  <c r="P274" i="1"/>
  <c r="Q274" i="1"/>
  <c r="O274" i="1"/>
  <c r="N274" i="1"/>
  <c r="R274" i="1"/>
  <c r="U274" i="1"/>
  <c r="V274" i="1"/>
  <c r="S274" i="1"/>
  <c r="T274" i="1"/>
  <c r="L270" i="1"/>
  <c r="N270" i="1"/>
  <c r="M270" i="1"/>
  <c r="Q270" i="1"/>
  <c r="O270" i="1"/>
  <c r="P270" i="1"/>
  <c r="U270" i="1"/>
  <c r="V270" i="1"/>
  <c r="R270" i="1"/>
  <c r="S270" i="1"/>
  <c r="T270" i="1"/>
  <c r="K266" i="1"/>
  <c r="M266" i="1"/>
  <c r="P266" i="1"/>
  <c r="L266" i="1"/>
  <c r="Q266" i="1"/>
  <c r="N266" i="1"/>
  <c r="O266" i="1"/>
  <c r="R266" i="1"/>
  <c r="U266" i="1"/>
  <c r="V266" i="1"/>
  <c r="S266" i="1"/>
  <c r="T266" i="1"/>
  <c r="L262" i="1"/>
  <c r="N262" i="1"/>
  <c r="Q262" i="1"/>
  <c r="O262" i="1"/>
  <c r="M262" i="1"/>
  <c r="R262" i="1"/>
  <c r="U262" i="1"/>
  <c r="V262" i="1"/>
  <c r="S262" i="1"/>
  <c r="P262" i="1"/>
  <c r="T262" i="1"/>
  <c r="L258" i="1"/>
  <c r="P258" i="1"/>
  <c r="Q258" i="1"/>
  <c r="O258" i="1"/>
  <c r="R258" i="1"/>
  <c r="U258" i="1"/>
  <c r="V258" i="1"/>
  <c r="N258" i="1"/>
  <c r="S258" i="1"/>
  <c r="T258" i="1"/>
  <c r="L254" i="1"/>
  <c r="N254" i="1"/>
  <c r="M254" i="1"/>
  <c r="Q254" i="1"/>
  <c r="O254" i="1"/>
  <c r="P254" i="1"/>
  <c r="U254" i="1"/>
  <c r="V254" i="1"/>
  <c r="S254" i="1"/>
  <c r="R254" i="1"/>
  <c r="T254" i="1"/>
  <c r="P250" i="1"/>
  <c r="N250" i="1"/>
  <c r="Q250" i="1"/>
  <c r="O250" i="1"/>
  <c r="R250" i="1"/>
  <c r="U250" i="1"/>
  <c r="V250" i="1"/>
  <c r="S250" i="1"/>
  <c r="L250" i="1"/>
  <c r="T250" i="1"/>
  <c r="L246" i="1"/>
  <c r="N246" i="1"/>
  <c r="M246" i="1"/>
  <c r="P246" i="1"/>
  <c r="Q246" i="1"/>
  <c r="O246" i="1"/>
  <c r="U246" i="1"/>
  <c r="V246" i="1"/>
  <c r="R246" i="1"/>
  <c r="S246" i="1"/>
  <c r="T246" i="1"/>
  <c r="L242" i="1"/>
  <c r="P242" i="1"/>
  <c r="Q242" i="1"/>
  <c r="O242" i="1"/>
  <c r="N242" i="1"/>
  <c r="R242" i="1"/>
  <c r="U242" i="1"/>
  <c r="V242" i="1"/>
  <c r="S242" i="1"/>
  <c r="T242" i="1"/>
  <c r="L238" i="1"/>
  <c r="M238" i="1"/>
  <c r="N238" i="1"/>
  <c r="Q238" i="1"/>
  <c r="O238" i="1"/>
  <c r="P238" i="1"/>
  <c r="U238" i="1"/>
  <c r="V238" i="1"/>
  <c r="R238" i="1"/>
  <c r="S238" i="1"/>
  <c r="T238" i="1"/>
  <c r="M234" i="1"/>
  <c r="P234" i="1"/>
  <c r="L234" i="1"/>
  <c r="Q234" i="1"/>
  <c r="O234" i="1"/>
  <c r="R234" i="1"/>
  <c r="N234" i="1"/>
  <c r="U234" i="1"/>
  <c r="V234" i="1"/>
  <c r="S234" i="1"/>
  <c r="T234" i="1"/>
  <c r="L230" i="1"/>
  <c r="N230" i="1"/>
  <c r="Q230" i="1"/>
  <c r="O230" i="1"/>
  <c r="P230" i="1"/>
  <c r="T230" i="1"/>
  <c r="M230" i="1"/>
  <c r="R230" i="1"/>
  <c r="U230" i="1"/>
  <c r="V230" i="1"/>
  <c r="S230" i="1"/>
  <c r="P226" i="1"/>
  <c r="L226" i="1"/>
  <c r="Q226" i="1"/>
  <c r="N226" i="1"/>
  <c r="O226" i="1"/>
  <c r="T226" i="1"/>
  <c r="R226" i="1"/>
  <c r="U226" i="1"/>
  <c r="V226" i="1"/>
  <c r="S226" i="1"/>
  <c r="L222" i="1"/>
  <c r="N222" i="1"/>
  <c r="M222" i="1"/>
  <c r="Q222" i="1"/>
  <c r="O222" i="1"/>
  <c r="T222" i="1"/>
  <c r="U222" i="1"/>
  <c r="V222" i="1"/>
  <c r="P222" i="1"/>
  <c r="S222" i="1"/>
  <c r="M218" i="1"/>
  <c r="L218" i="1"/>
  <c r="P218" i="1"/>
  <c r="N218" i="1"/>
  <c r="Q218" i="1"/>
  <c r="O218" i="1"/>
  <c r="R218" i="1"/>
  <c r="T218" i="1"/>
  <c r="U218" i="1"/>
  <c r="V218" i="1"/>
  <c r="S218" i="1"/>
  <c r="N214" i="1"/>
  <c r="P214" i="1"/>
  <c r="Q214" i="1"/>
  <c r="M214" i="1"/>
  <c r="O214" i="1"/>
  <c r="T214" i="1"/>
  <c r="U214" i="1"/>
  <c r="V214" i="1"/>
  <c r="R214" i="1"/>
  <c r="S214" i="1"/>
  <c r="M210" i="1"/>
  <c r="P210" i="1"/>
  <c r="Q210" i="1"/>
  <c r="O210" i="1"/>
  <c r="T210" i="1"/>
  <c r="R210" i="1"/>
  <c r="N210" i="1"/>
  <c r="U210" i="1"/>
  <c r="V210" i="1"/>
  <c r="S210" i="1"/>
  <c r="L206" i="1"/>
  <c r="M206" i="1"/>
  <c r="N206" i="1"/>
  <c r="Q206" i="1"/>
  <c r="O206" i="1"/>
  <c r="T206" i="1"/>
  <c r="P206" i="1"/>
  <c r="U206" i="1"/>
  <c r="V206" i="1"/>
  <c r="R206" i="1"/>
  <c r="S206" i="1"/>
  <c r="M202" i="1"/>
  <c r="P202" i="1"/>
  <c r="Q202" i="1"/>
  <c r="O202" i="1"/>
  <c r="R202" i="1"/>
  <c r="T202" i="1"/>
  <c r="L202" i="1"/>
  <c r="N202" i="1"/>
  <c r="U202" i="1"/>
  <c r="V202" i="1"/>
  <c r="S202" i="1"/>
  <c r="N198" i="1"/>
  <c r="Q198" i="1"/>
  <c r="M198" i="1"/>
  <c r="O198" i="1"/>
  <c r="T198" i="1"/>
  <c r="P198" i="1"/>
  <c r="R198" i="1"/>
  <c r="U198" i="1"/>
  <c r="V198" i="1"/>
  <c r="S198" i="1"/>
  <c r="M194" i="1"/>
  <c r="L194" i="1"/>
  <c r="P194" i="1"/>
  <c r="Q194" i="1"/>
  <c r="O194" i="1"/>
  <c r="T194" i="1"/>
  <c r="N194" i="1"/>
  <c r="R194" i="1"/>
  <c r="U194" i="1"/>
  <c r="V194" i="1"/>
  <c r="S194" i="1"/>
  <c r="L190" i="1"/>
  <c r="N190" i="1"/>
  <c r="M190" i="1"/>
  <c r="Q190" i="1"/>
  <c r="O190" i="1"/>
  <c r="P190" i="1"/>
  <c r="T190" i="1"/>
  <c r="U190" i="1"/>
  <c r="V190" i="1"/>
  <c r="S190" i="1"/>
  <c r="R190" i="1"/>
  <c r="M186" i="1"/>
  <c r="P186" i="1"/>
  <c r="L186" i="1"/>
  <c r="N186" i="1"/>
  <c r="Q186" i="1"/>
  <c r="O186" i="1"/>
  <c r="R186" i="1"/>
  <c r="T186" i="1"/>
  <c r="U186" i="1"/>
  <c r="V186" i="1"/>
  <c r="S186" i="1"/>
  <c r="L182" i="1"/>
  <c r="N182" i="1"/>
  <c r="M182" i="1"/>
  <c r="P182" i="1"/>
  <c r="Q182" i="1"/>
  <c r="O182" i="1"/>
  <c r="T182" i="1"/>
  <c r="U182" i="1"/>
  <c r="V182" i="1"/>
  <c r="R182" i="1"/>
  <c r="S182" i="1"/>
  <c r="M178" i="1"/>
  <c r="P178" i="1"/>
  <c r="Q178" i="1"/>
  <c r="N178" i="1"/>
  <c r="O178" i="1"/>
  <c r="T178" i="1"/>
  <c r="R178" i="1"/>
  <c r="U178" i="1"/>
  <c r="V178" i="1"/>
  <c r="S178" i="1"/>
  <c r="L174" i="1"/>
  <c r="M174" i="1"/>
  <c r="N174" i="1"/>
  <c r="Q174" i="1"/>
  <c r="O174" i="1"/>
  <c r="T174" i="1"/>
  <c r="U174" i="1"/>
  <c r="V174" i="1"/>
  <c r="P174" i="1"/>
  <c r="R174" i="1"/>
  <c r="S174" i="1"/>
  <c r="M170" i="1"/>
  <c r="L170" i="1"/>
  <c r="P170" i="1"/>
  <c r="Q170" i="1"/>
  <c r="O170" i="1"/>
  <c r="R170" i="1"/>
  <c r="T170" i="1"/>
  <c r="U170" i="1"/>
  <c r="V170" i="1"/>
  <c r="S170" i="1"/>
  <c r="N170" i="1"/>
  <c r="L166" i="1"/>
  <c r="N166" i="1"/>
  <c r="Q166" i="1"/>
  <c r="O166" i="1"/>
  <c r="T166" i="1"/>
  <c r="P166" i="1"/>
  <c r="R166" i="1"/>
  <c r="U166" i="1"/>
  <c r="V166" i="1"/>
  <c r="S166" i="1"/>
  <c r="M166" i="1"/>
  <c r="P162" i="1"/>
  <c r="Q162" i="1"/>
  <c r="O162" i="1"/>
  <c r="T162" i="1"/>
  <c r="N162" i="1"/>
  <c r="R162" i="1"/>
  <c r="L162" i="1"/>
  <c r="U162" i="1"/>
  <c r="V162" i="1"/>
  <c r="S162" i="1"/>
  <c r="L158" i="1"/>
  <c r="N158" i="1"/>
  <c r="M158" i="1"/>
  <c r="Q158" i="1"/>
  <c r="O158" i="1"/>
  <c r="T158" i="1"/>
  <c r="P158" i="1"/>
  <c r="U158" i="1"/>
  <c r="V158" i="1"/>
  <c r="S158" i="1"/>
  <c r="R158" i="1"/>
  <c r="P154" i="1"/>
  <c r="L154" i="1"/>
  <c r="N154" i="1"/>
  <c r="Q154" i="1"/>
  <c r="O154" i="1"/>
  <c r="R154" i="1"/>
  <c r="T154" i="1"/>
  <c r="U154" i="1"/>
  <c r="V154" i="1"/>
  <c r="S154" i="1"/>
  <c r="L150" i="1"/>
  <c r="M150" i="1"/>
  <c r="N150" i="1"/>
  <c r="P150" i="1"/>
  <c r="Q150" i="1"/>
  <c r="O150" i="1"/>
  <c r="T150" i="1"/>
  <c r="U150" i="1"/>
  <c r="V150" i="1"/>
  <c r="R150" i="1"/>
  <c r="S150" i="1"/>
  <c r="L146" i="1"/>
  <c r="M146" i="1"/>
  <c r="P146" i="1"/>
  <c r="Q146" i="1"/>
  <c r="O146" i="1"/>
  <c r="T146" i="1"/>
  <c r="N146" i="1"/>
  <c r="R146" i="1"/>
  <c r="U146" i="1"/>
  <c r="V146" i="1"/>
  <c r="S146" i="1"/>
  <c r="N137" i="1"/>
  <c r="M137" i="1"/>
  <c r="Q137" i="1"/>
  <c r="O137" i="1"/>
  <c r="P137" i="1"/>
  <c r="T137" i="1"/>
  <c r="L137" i="1"/>
  <c r="U137" i="1"/>
  <c r="V137" i="1"/>
  <c r="R137" i="1"/>
  <c r="S137" i="1"/>
  <c r="L133" i="1"/>
  <c r="P133" i="1"/>
  <c r="Q133" i="1"/>
  <c r="M133" i="1"/>
  <c r="N133" i="1"/>
  <c r="O133" i="1"/>
  <c r="R133" i="1"/>
  <c r="T133" i="1"/>
  <c r="U133" i="1"/>
  <c r="V133" i="1"/>
  <c r="S133" i="1"/>
  <c r="N129" i="1"/>
  <c r="Q129" i="1"/>
  <c r="O129" i="1"/>
  <c r="T129" i="1"/>
  <c r="P129" i="1"/>
  <c r="R129" i="1"/>
  <c r="U129" i="1"/>
  <c r="V129" i="1"/>
  <c r="S129" i="1"/>
  <c r="L125" i="1"/>
  <c r="M125" i="1"/>
  <c r="P125" i="1"/>
  <c r="Q125" i="1"/>
  <c r="O125" i="1"/>
  <c r="T125" i="1"/>
  <c r="R125" i="1"/>
  <c r="U125" i="1"/>
  <c r="V125" i="1"/>
  <c r="N125" i="1"/>
  <c r="S125" i="1"/>
  <c r="M121" i="1"/>
  <c r="N121" i="1"/>
  <c r="Q121" i="1"/>
  <c r="O121" i="1"/>
  <c r="T121" i="1"/>
  <c r="P121" i="1"/>
  <c r="U121" i="1"/>
  <c r="V121" i="1"/>
  <c r="S121" i="1"/>
  <c r="R121" i="1"/>
  <c r="L117" i="1"/>
  <c r="P117" i="1"/>
  <c r="N117" i="1"/>
  <c r="Q117" i="1"/>
  <c r="O117" i="1"/>
  <c r="R117" i="1"/>
  <c r="T117" i="1"/>
  <c r="M117" i="1"/>
  <c r="U117" i="1"/>
  <c r="V117" i="1"/>
  <c r="S117" i="1"/>
  <c r="M113" i="1"/>
  <c r="N113" i="1"/>
  <c r="P113" i="1"/>
  <c r="Q113" i="1"/>
  <c r="O113" i="1"/>
  <c r="T113" i="1"/>
  <c r="U113" i="1"/>
  <c r="V113" i="1"/>
  <c r="L113" i="1"/>
  <c r="R113" i="1"/>
  <c r="S113" i="1"/>
  <c r="M109" i="1"/>
  <c r="P109" i="1"/>
  <c r="Q109" i="1"/>
  <c r="O109" i="1"/>
  <c r="T109" i="1"/>
  <c r="N109" i="1"/>
  <c r="R109" i="1"/>
  <c r="U109" i="1"/>
  <c r="V109" i="1"/>
  <c r="S109" i="1"/>
  <c r="L105" i="1"/>
  <c r="N105" i="1"/>
  <c r="Q105" i="1"/>
  <c r="O105" i="1"/>
  <c r="T105" i="1"/>
  <c r="P105" i="1"/>
  <c r="U105" i="1"/>
  <c r="V105" i="1"/>
  <c r="R105" i="1"/>
  <c r="S105" i="1"/>
  <c r="P101" i="1"/>
  <c r="M101" i="1"/>
  <c r="Q101" i="1"/>
  <c r="L101" i="1"/>
  <c r="O101" i="1"/>
  <c r="R101" i="1"/>
  <c r="T101" i="1"/>
  <c r="N101" i="1"/>
  <c r="U101" i="1"/>
  <c r="V101" i="1"/>
  <c r="S101" i="1"/>
  <c r="N97" i="1"/>
  <c r="Q97" i="1"/>
  <c r="O97" i="1"/>
  <c r="P97" i="1"/>
  <c r="T97" i="1"/>
  <c r="R97" i="1"/>
  <c r="U97" i="1"/>
  <c r="V97" i="1"/>
  <c r="S97" i="1"/>
  <c r="L93" i="1"/>
  <c r="M93" i="1"/>
  <c r="P93" i="1"/>
  <c r="Q93" i="1"/>
  <c r="N93" i="1"/>
  <c r="O93" i="1"/>
  <c r="T93" i="1"/>
  <c r="R93" i="1"/>
  <c r="U93" i="1"/>
  <c r="V93" i="1"/>
  <c r="S93" i="1"/>
  <c r="N89" i="1"/>
  <c r="Q89" i="1"/>
  <c r="O89" i="1"/>
  <c r="T89" i="1"/>
  <c r="U89" i="1"/>
  <c r="V89" i="1"/>
  <c r="S89" i="1"/>
  <c r="L85" i="1"/>
  <c r="P85" i="1"/>
  <c r="N85" i="1"/>
  <c r="Q85" i="1"/>
  <c r="O85" i="1"/>
  <c r="R85" i="1"/>
  <c r="T85" i="1"/>
  <c r="M85" i="1"/>
  <c r="U85" i="1"/>
  <c r="V85" i="1"/>
  <c r="S85" i="1"/>
  <c r="M81" i="1"/>
  <c r="N81" i="1"/>
  <c r="P81" i="1"/>
  <c r="Q81" i="1"/>
  <c r="L81" i="1"/>
  <c r="O81" i="1"/>
  <c r="T81" i="1"/>
  <c r="U81" i="1"/>
  <c r="V81" i="1"/>
  <c r="R81" i="1"/>
  <c r="S81" i="1"/>
  <c r="M77" i="1"/>
  <c r="P77" i="1"/>
  <c r="Q77" i="1"/>
  <c r="O77" i="1"/>
  <c r="T77" i="1"/>
  <c r="R77" i="1"/>
  <c r="U77" i="1"/>
  <c r="V77" i="1"/>
  <c r="N77" i="1"/>
  <c r="S77" i="1"/>
  <c r="M73" i="1"/>
  <c r="N73" i="1"/>
  <c r="L73" i="1"/>
  <c r="Q73" i="1"/>
  <c r="O73" i="1"/>
  <c r="T73" i="1"/>
  <c r="P73" i="1"/>
  <c r="U73" i="1"/>
  <c r="V73" i="1"/>
  <c r="R73" i="1"/>
  <c r="S73" i="1"/>
  <c r="L69" i="1"/>
  <c r="P69" i="1"/>
  <c r="Q69" i="1"/>
  <c r="M69" i="1"/>
  <c r="N69" i="1"/>
  <c r="O69" i="1"/>
  <c r="R69" i="1"/>
  <c r="T69" i="1"/>
  <c r="U69" i="1"/>
  <c r="V69" i="1"/>
  <c r="S69" i="1"/>
  <c r="N65" i="1"/>
  <c r="Q65" i="1"/>
  <c r="O65" i="1"/>
  <c r="T65" i="1"/>
  <c r="P65" i="1"/>
  <c r="R65" i="1"/>
  <c r="U65" i="1"/>
  <c r="V65" i="1"/>
  <c r="S65" i="1"/>
  <c r="M61" i="1"/>
  <c r="L61" i="1"/>
  <c r="P61" i="1"/>
  <c r="Q61" i="1"/>
  <c r="O61" i="1"/>
  <c r="T61" i="1"/>
  <c r="N61" i="1"/>
  <c r="R61" i="1"/>
  <c r="U61" i="1"/>
  <c r="V61" i="1"/>
  <c r="S61" i="1"/>
  <c r="M57" i="1"/>
  <c r="L57" i="1"/>
  <c r="N57" i="1"/>
  <c r="Q57" i="1"/>
  <c r="O57" i="1"/>
  <c r="P57" i="1"/>
  <c r="T57" i="1"/>
  <c r="U57" i="1"/>
  <c r="V57" i="1"/>
  <c r="S57" i="1"/>
  <c r="R57" i="1"/>
  <c r="P53" i="1"/>
  <c r="L53" i="1"/>
  <c r="Q53" i="1"/>
  <c r="N53" i="1"/>
  <c r="M53" i="1"/>
  <c r="O53" i="1"/>
  <c r="R53" i="1"/>
  <c r="T53" i="1"/>
  <c r="U53" i="1"/>
  <c r="V53" i="1"/>
  <c r="S53" i="1"/>
  <c r="M49" i="1"/>
  <c r="L49" i="1"/>
  <c r="N49" i="1"/>
  <c r="Q49" i="1"/>
  <c r="P49" i="1"/>
  <c r="O49" i="1"/>
  <c r="T49" i="1"/>
  <c r="U49" i="1"/>
  <c r="V49" i="1"/>
  <c r="R49" i="1"/>
  <c r="S49" i="1"/>
  <c r="L43" i="1"/>
  <c r="M43" i="1"/>
  <c r="P43" i="1"/>
  <c r="Q43" i="1"/>
  <c r="O43" i="1"/>
  <c r="T43" i="1"/>
  <c r="N43" i="1"/>
  <c r="R43" i="1"/>
  <c r="U43" i="1"/>
  <c r="V43" i="1"/>
  <c r="S43" i="1"/>
  <c r="M39" i="1"/>
  <c r="L39" i="1"/>
  <c r="N39" i="1"/>
  <c r="Q39" i="1"/>
  <c r="O39" i="1"/>
  <c r="T39" i="1"/>
  <c r="U39" i="1"/>
  <c r="V39" i="1"/>
  <c r="R39" i="1"/>
  <c r="P39" i="1"/>
  <c r="S39" i="1"/>
  <c r="P35" i="1"/>
  <c r="L35" i="1"/>
  <c r="Q35" i="1"/>
  <c r="M35" i="1"/>
  <c r="N35" i="1"/>
  <c r="O35" i="1"/>
  <c r="R35" i="1"/>
  <c r="T35" i="1"/>
  <c r="U35" i="1"/>
  <c r="V35" i="1"/>
  <c r="S35" i="1"/>
  <c r="L31" i="1"/>
  <c r="N31" i="1"/>
  <c r="Q31" i="1"/>
  <c r="O31" i="1"/>
  <c r="T31" i="1"/>
  <c r="P31" i="1"/>
  <c r="R31" i="1"/>
  <c r="U31" i="1"/>
  <c r="V31" i="1"/>
  <c r="S31" i="1"/>
  <c r="M27" i="1"/>
  <c r="L27" i="1"/>
  <c r="P27" i="1"/>
  <c r="Q27" i="1"/>
  <c r="N27" i="1"/>
  <c r="O27" i="1"/>
  <c r="T27" i="1"/>
  <c r="R27" i="1"/>
  <c r="U27" i="1"/>
  <c r="V27" i="1"/>
  <c r="S27" i="1"/>
  <c r="M23" i="1"/>
  <c r="L23" i="1"/>
  <c r="N23" i="1"/>
  <c r="Q23" i="1"/>
  <c r="O23" i="1"/>
  <c r="T23" i="1"/>
  <c r="P23" i="1"/>
  <c r="U23" i="1"/>
  <c r="V23" i="1"/>
  <c r="S23" i="1"/>
  <c r="R23" i="1"/>
  <c r="M19" i="1"/>
  <c r="P19" i="1"/>
  <c r="L19" i="1"/>
  <c r="Q19" i="1"/>
  <c r="N19" i="1"/>
  <c r="O19" i="1"/>
  <c r="R19" i="1"/>
  <c r="T19" i="1"/>
  <c r="U19" i="1"/>
  <c r="V19" i="1"/>
  <c r="S19" i="1"/>
  <c r="L13" i="1"/>
  <c r="M13" i="1"/>
  <c r="N13" i="1"/>
  <c r="Q13" i="1"/>
  <c r="P13" i="1"/>
  <c r="O13" i="1"/>
  <c r="T13" i="1"/>
  <c r="U13" i="1"/>
  <c r="V13" i="1"/>
  <c r="R13" i="1"/>
  <c r="S13" i="1"/>
  <c r="M9" i="1"/>
  <c r="L9" i="1"/>
  <c r="P9" i="1"/>
  <c r="Q9" i="1"/>
  <c r="O9" i="1"/>
  <c r="T9" i="1"/>
  <c r="R9" i="1"/>
  <c r="N9" i="1"/>
  <c r="U9" i="1"/>
  <c r="V9" i="1"/>
  <c r="S9" i="1"/>
  <c r="V984" i="1"/>
  <c r="V944" i="1"/>
  <c r="V909" i="1"/>
  <c r="V900" i="1"/>
  <c r="V891" i="1"/>
  <c r="U988" i="1"/>
  <c r="V1002" i="1"/>
  <c r="V994" i="1"/>
  <c r="V988" i="1"/>
  <c r="V952" i="1"/>
  <c r="V913" i="1"/>
  <c r="U956" i="1"/>
  <c r="R89" i="1"/>
  <c r="V1035" i="1"/>
  <c r="V1028" i="1"/>
  <c r="V1019" i="1"/>
  <c r="V849" i="1"/>
  <c r="V803" i="1"/>
  <c r="V744" i="1"/>
  <c r="U913" i="1"/>
  <c r="U904" i="1"/>
  <c r="U895" i="1"/>
  <c r="U740" i="1"/>
  <c r="R382" i="1"/>
  <c r="P89" i="1"/>
  <c r="S1082" i="1"/>
  <c r="O1082" i="1"/>
  <c r="P660" i="1"/>
  <c r="R1141" i="1"/>
  <c r="P1141" i="1"/>
  <c r="Q1098" i="1"/>
  <c r="R1098" i="1"/>
  <c r="R1090" i="1"/>
  <c r="S1090" i="1"/>
  <c r="P1078" i="1"/>
  <c r="R1078" i="1"/>
  <c r="Q1033" i="1"/>
  <c r="R1033" i="1"/>
  <c r="R1025" i="1"/>
  <c r="S1025" i="1"/>
  <c r="P1012" i="1"/>
  <c r="R1012" i="1"/>
  <c r="R1008" i="1"/>
  <c r="O1008" i="1"/>
  <c r="Q1000" i="1"/>
  <c r="O1000" i="1"/>
  <c r="R1000" i="1"/>
  <c r="O990" i="1"/>
  <c r="R990" i="1"/>
  <c r="Q986" i="1"/>
  <c r="O986" i="1"/>
  <c r="R977" i="1"/>
  <c r="O977" i="1"/>
  <c r="O969" i="1"/>
  <c r="R969" i="1"/>
  <c r="O950" i="1"/>
  <c r="R950" i="1"/>
  <c r="Q938" i="1"/>
  <c r="O938" i="1"/>
  <c r="R938" i="1"/>
  <c r="O926" i="1"/>
  <c r="R926" i="1"/>
  <c r="K918" i="1"/>
  <c r="R918" i="1"/>
  <c r="O907" i="1"/>
  <c r="R907" i="1"/>
  <c r="O893" i="1"/>
  <c r="R893" i="1"/>
  <c r="Q851" i="1"/>
  <c r="S851" i="1"/>
  <c r="Q789" i="1"/>
  <c r="P789" i="1"/>
  <c r="S789" i="1"/>
  <c r="Q785" i="1"/>
  <c r="P785" i="1"/>
  <c r="R785" i="1"/>
  <c r="M775" i="1"/>
  <c r="O775" i="1"/>
  <c r="Q775" i="1"/>
  <c r="P775" i="1"/>
  <c r="N775" i="1"/>
  <c r="Q771" i="1"/>
  <c r="R771" i="1"/>
  <c r="P771" i="1"/>
  <c r="Q765" i="1"/>
  <c r="P765" i="1"/>
  <c r="S765" i="1"/>
  <c r="R765" i="1"/>
  <c r="Q761" i="1"/>
  <c r="R761" i="1"/>
  <c r="M757" i="1"/>
  <c r="N757" i="1"/>
  <c r="Q757" i="1"/>
  <c r="P757" i="1"/>
  <c r="S757" i="1"/>
  <c r="R757" i="1"/>
  <c r="P751" i="1"/>
  <c r="R751" i="1"/>
  <c r="P746" i="1"/>
  <c r="S746" i="1"/>
  <c r="R746" i="1"/>
  <c r="Q742" i="1"/>
  <c r="R742" i="1"/>
  <c r="M738" i="1"/>
  <c r="O738" i="1"/>
  <c r="P738" i="1"/>
  <c r="N738" i="1"/>
  <c r="Q738" i="1"/>
  <c r="S738" i="1"/>
  <c r="R738" i="1"/>
  <c r="R734" i="1"/>
  <c r="P734" i="1"/>
  <c r="Q734" i="1"/>
  <c r="Q730" i="1"/>
  <c r="P730" i="1"/>
  <c r="O726" i="1"/>
  <c r="S726" i="1"/>
  <c r="P722" i="1"/>
  <c r="R722" i="1"/>
  <c r="Q718" i="1"/>
  <c r="O718" i="1"/>
  <c r="P718" i="1"/>
  <c r="P714" i="1"/>
  <c r="Q714" i="1"/>
  <c r="Q710" i="1"/>
  <c r="R710" i="1"/>
  <c r="S710" i="1"/>
  <c r="O710" i="1"/>
  <c r="O702" i="1"/>
  <c r="P702" i="1"/>
  <c r="R702" i="1"/>
  <c r="Q698" i="1"/>
  <c r="P698" i="1"/>
  <c r="O694" i="1"/>
  <c r="S694" i="1"/>
  <c r="Q694" i="1"/>
  <c r="P690" i="1"/>
  <c r="R690" i="1"/>
  <c r="O686" i="1"/>
  <c r="Q686" i="1"/>
  <c r="P686" i="1"/>
  <c r="Q678" i="1"/>
  <c r="S678" i="1"/>
  <c r="R678" i="1"/>
  <c r="O670" i="1"/>
  <c r="Q670" i="1"/>
  <c r="R670" i="1"/>
  <c r="P670" i="1"/>
  <c r="Q664" i="1"/>
  <c r="P664" i="1"/>
  <c r="P654" i="1"/>
  <c r="R654" i="1"/>
  <c r="Q648" i="1"/>
  <c r="O648" i="1"/>
  <c r="P648" i="1"/>
  <c r="P644" i="1"/>
  <c r="Q644" i="1"/>
  <c r="Q638" i="1"/>
  <c r="P638" i="1"/>
  <c r="O638" i="1"/>
  <c r="R638" i="1"/>
  <c r="O630" i="1"/>
  <c r="P630" i="1"/>
  <c r="S630" i="1"/>
  <c r="R630" i="1"/>
  <c r="Q626" i="1"/>
  <c r="P626" i="1"/>
  <c r="O622" i="1"/>
  <c r="P622" i="1"/>
  <c r="Q622" i="1"/>
  <c r="P618" i="1"/>
  <c r="S618" i="1"/>
  <c r="R618" i="1"/>
  <c r="O614" i="1"/>
  <c r="Q614" i="1"/>
  <c r="N614" i="1"/>
  <c r="M614" i="1"/>
  <c r="P614" i="1"/>
  <c r="M610" i="1"/>
  <c r="P610" i="1"/>
  <c r="N610" i="1"/>
  <c r="R610" i="1"/>
  <c r="K606" i="1"/>
  <c r="O606" i="1"/>
  <c r="Q606" i="1"/>
  <c r="N606" i="1"/>
  <c r="M606" i="1"/>
  <c r="P606" i="1"/>
  <c r="M602" i="1"/>
  <c r="O602" i="1"/>
  <c r="P602" i="1"/>
  <c r="N602" i="1"/>
  <c r="Q602" i="1"/>
  <c r="S602" i="1"/>
  <c r="R602" i="1"/>
  <c r="O598" i="1"/>
  <c r="Q598" i="1"/>
  <c r="N598" i="1"/>
  <c r="M598" i="1"/>
  <c r="P598" i="1"/>
  <c r="M594" i="1"/>
  <c r="P594" i="1"/>
  <c r="N594" i="1"/>
  <c r="O594" i="1"/>
  <c r="R594" i="1"/>
  <c r="K590" i="1"/>
  <c r="O590" i="1"/>
  <c r="Q590" i="1"/>
  <c r="N590" i="1"/>
  <c r="M590" i="1"/>
  <c r="P590" i="1"/>
  <c r="M586" i="1"/>
  <c r="P586" i="1"/>
  <c r="N586" i="1"/>
  <c r="O586" i="1"/>
  <c r="S586" i="1"/>
  <c r="Q586" i="1"/>
  <c r="R586" i="1"/>
  <c r="O582" i="1"/>
  <c r="Q582" i="1"/>
  <c r="N582" i="1"/>
  <c r="M582" i="1"/>
  <c r="P582" i="1"/>
  <c r="M578" i="1"/>
  <c r="P578" i="1"/>
  <c r="N578" i="1"/>
  <c r="R578" i="1"/>
  <c r="K574" i="1"/>
  <c r="O574" i="1"/>
  <c r="Q574" i="1"/>
  <c r="N574" i="1"/>
  <c r="M574" i="1"/>
  <c r="P574" i="1"/>
  <c r="M570" i="1"/>
  <c r="O570" i="1"/>
  <c r="P570" i="1"/>
  <c r="N570" i="1"/>
  <c r="Q570" i="1"/>
  <c r="S570" i="1"/>
  <c r="R570" i="1"/>
  <c r="O566" i="1"/>
  <c r="Q566" i="1"/>
  <c r="N566" i="1"/>
  <c r="M566" i="1"/>
  <c r="P566" i="1"/>
  <c r="M562" i="1"/>
  <c r="K562" i="1"/>
  <c r="P562" i="1"/>
  <c r="N562" i="1"/>
  <c r="R562" i="1"/>
  <c r="O562" i="1"/>
  <c r="O558" i="1"/>
  <c r="Q558" i="1"/>
  <c r="N558" i="1"/>
  <c r="M558" i="1"/>
  <c r="P558" i="1"/>
  <c r="M554" i="1"/>
  <c r="P554" i="1"/>
  <c r="N554" i="1"/>
  <c r="O554" i="1"/>
  <c r="S554" i="1"/>
  <c r="Q554" i="1"/>
  <c r="R554" i="1"/>
  <c r="O550" i="1"/>
  <c r="Q550" i="1"/>
  <c r="N550" i="1"/>
  <c r="M550" i="1"/>
  <c r="P550" i="1"/>
  <c r="K546" i="1"/>
  <c r="P546" i="1"/>
  <c r="N546" i="1"/>
  <c r="R546" i="1"/>
  <c r="O542" i="1"/>
  <c r="Q542" i="1"/>
  <c r="K542" i="1"/>
  <c r="N542" i="1"/>
  <c r="M542" i="1"/>
  <c r="P542" i="1"/>
  <c r="K538" i="1"/>
  <c r="M538" i="1"/>
  <c r="O538" i="1"/>
  <c r="P538" i="1"/>
  <c r="N538" i="1"/>
  <c r="Q538" i="1"/>
  <c r="S538" i="1"/>
  <c r="R538" i="1"/>
  <c r="O534" i="1"/>
  <c r="Q534" i="1"/>
  <c r="N534" i="1"/>
  <c r="P534" i="1"/>
  <c r="M530" i="1"/>
  <c r="P530" i="1"/>
  <c r="N530" i="1"/>
  <c r="O530" i="1"/>
  <c r="R530" i="1"/>
  <c r="O526" i="1"/>
  <c r="Q526" i="1"/>
  <c r="M526" i="1"/>
  <c r="N526" i="1"/>
  <c r="P526" i="1"/>
  <c r="M522" i="1"/>
  <c r="P522" i="1"/>
  <c r="N522" i="1"/>
  <c r="O522" i="1"/>
  <c r="S522" i="1"/>
  <c r="Q522" i="1"/>
  <c r="R522" i="1"/>
  <c r="O518" i="1"/>
  <c r="Q518" i="1"/>
  <c r="N518" i="1"/>
  <c r="P518" i="1"/>
  <c r="M518" i="1"/>
  <c r="K514" i="1"/>
  <c r="M514" i="1"/>
  <c r="P514" i="1"/>
  <c r="N514" i="1"/>
  <c r="R514" i="1"/>
  <c r="K510" i="1"/>
  <c r="O510" i="1"/>
  <c r="Q510" i="1"/>
  <c r="N510" i="1"/>
  <c r="M510" i="1"/>
  <c r="P510" i="1"/>
  <c r="K506" i="1"/>
  <c r="M506" i="1"/>
  <c r="O506" i="1"/>
  <c r="P506" i="1"/>
  <c r="N506" i="1"/>
  <c r="Q506" i="1"/>
  <c r="S506" i="1"/>
  <c r="R506" i="1"/>
  <c r="O502" i="1"/>
  <c r="Q502" i="1"/>
  <c r="N502" i="1"/>
  <c r="P502" i="1"/>
  <c r="L464" i="1"/>
  <c r="P464" i="1"/>
  <c r="S464" i="1"/>
  <c r="O464" i="1"/>
  <c r="R464" i="1"/>
  <c r="L460" i="1"/>
  <c r="P460" i="1"/>
  <c r="N460" i="1"/>
  <c r="S460" i="1"/>
  <c r="O460" i="1"/>
  <c r="R460" i="1"/>
  <c r="N456" i="1"/>
  <c r="P456" i="1"/>
  <c r="S456" i="1"/>
  <c r="O456" i="1"/>
  <c r="R456" i="1"/>
  <c r="L452" i="1"/>
  <c r="N452" i="1"/>
  <c r="P452" i="1"/>
  <c r="S452" i="1"/>
  <c r="O452" i="1"/>
  <c r="R452" i="1"/>
  <c r="L448" i="1"/>
  <c r="P448" i="1"/>
  <c r="S448" i="1"/>
  <c r="O448" i="1"/>
  <c r="R448" i="1"/>
  <c r="L444" i="1"/>
  <c r="P444" i="1"/>
  <c r="S444" i="1"/>
  <c r="O444" i="1"/>
  <c r="R444" i="1"/>
  <c r="N440" i="1"/>
  <c r="L440" i="1"/>
  <c r="P440" i="1"/>
  <c r="S440" i="1"/>
  <c r="O440" i="1"/>
  <c r="R440" i="1"/>
  <c r="L436" i="1"/>
  <c r="P436" i="1"/>
  <c r="N436" i="1"/>
  <c r="S436" i="1"/>
  <c r="O436" i="1"/>
  <c r="R436" i="1"/>
  <c r="L432" i="1"/>
  <c r="P432" i="1"/>
  <c r="S432" i="1"/>
  <c r="O432" i="1"/>
  <c r="R432" i="1"/>
  <c r="L428" i="1"/>
  <c r="P428" i="1"/>
  <c r="N428" i="1"/>
  <c r="S428" i="1"/>
  <c r="O428" i="1"/>
  <c r="R428" i="1"/>
  <c r="N424" i="1"/>
  <c r="P424" i="1"/>
  <c r="S424" i="1"/>
  <c r="O424" i="1"/>
  <c r="R424" i="1"/>
  <c r="L420" i="1"/>
  <c r="N420" i="1"/>
  <c r="P420" i="1"/>
  <c r="S420" i="1"/>
  <c r="O420" i="1"/>
  <c r="R420" i="1"/>
  <c r="M416" i="1"/>
  <c r="P416" i="1"/>
  <c r="S416" i="1"/>
  <c r="O416" i="1"/>
  <c r="R416" i="1"/>
  <c r="L412" i="1"/>
  <c r="P412" i="1"/>
  <c r="S412" i="1"/>
  <c r="N412" i="1"/>
  <c r="O412" i="1"/>
  <c r="R412" i="1"/>
  <c r="L408" i="1"/>
  <c r="M408" i="1"/>
  <c r="P408" i="1"/>
  <c r="S408" i="1"/>
  <c r="O408" i="1"/>
  <c r="R408" i="1"/>
  <c r="L404" i="1"/>
  <c r="P404" i="1"/>
  <c r="N404" i="1"/>
  <c r="M404" i="1"/>
  <c r="S404" i="1"/>
  <c r="O404" i="1"/>
  <c r="R404" i="1"/>
  <c r="L400" i="1"/>
  <c r="N400" i="1"/>
  <c r="M400" i="1"/>
  <c r="P400" i="1"/>
  <c r="S400" i="1"/>
  <c r="O400" i="1"/>
  <c r="R400" i="1"/>
  <c r="L396" i="1"/>
  <c r="N396" i="1"/>
  <c r="P396" i="1"/>
  <c r="M396" i="1"/>
  <c r="S396" i="1"/>
  <c r="O396" i="1"/>
  <c r="R396" i="1"/>
  <c r="L392" i="1"/>
  <c r="P392" i="1"/>
  <c r="S392" i="1"/>
  <c r="O392" i="1"/>
  <c r="L388" i="1"/>
  <c r="P388" i="1"/>
  <c r="N388" i="1"/>
  <c r="R388" i="1"/>
  <c r="S388" i="1"/>
  <c r="O388" i="1"/>
  <c r="M382" i="1"/>
  <c r="N382" i="1"/>
  <c r="P382" i="1"/>
  <c r="S382" i="1"/>
  <c r="O382" i="1"/>
  <c r="L378" i="1"/>
  <c r="P378" i="1"/>
  <c r="N378" i="1"/>
  <c r="S378" i="1"/>
  <c r="O378" i="1"/>
  <c r="R378" i="1"/>
  <c r="P371" i="1"/>
  <c r="S371" i="1"/>
  <c r="O371" i="1"/>
  <c r="L367" i="1"/>
  <c r="N367" i="1"/>
  <c r="P367" i="1"/>
  <c r="R367" i="1"/>
  <c r="S367" i="1"/>
  <c r="O367" i="1"/>
  <c r="K363" i="1"/>
  <c r="N363" i="1"/>
  <c r="S363" i="1"/>
  <c r="O363" i="1"/>
  <c r="L359" i="1"/>
  <c r="N359" i="1"/>
  <c r="P359" i="1"/>
  <c r="S359" i="1"/>
  <c r="O359" i="1"/>
  <c r="R359" i="1"/>
  <c r="AD355" i="1"/>
  <c r="P355" i="1"/>
  <c r="S355" i="1"/>
  <c r="O355" i="1"/>
  <c r="L351" i="1"/>
  <c r="P351" i="1"/>
  <c r="R351" i="1"/>
  <c r="S351" i="1"/>
  <c r="N351" i="1"/>
  <c r="O351" i="1"/>
  <c r="N347" i="1"/>
  <c r="S347" i="1"/>
  <c r="T347" i="1"/>
  <c r="O347" i="1"/>
  <c r="P347" i="1"/>
  <c r="L343" i="1"/>
  <c r="P343" i="1"/>
  <c r="N343" i="1"/>
  <c r="S343" i="1"/>
  <c r="T343" i="1"/>
  <c r="O343" i="1"/>
  <c r="R343" i="1"/>
  <c r="K339" i="1"/>
  <c r="P339" i="1"/>
  <c r="S339" i="1"/>
  <c r="T339" i="1"/>
  <c r="O339" i="1"/>
  <c r="P335" i="1"/>
  <c r="N335" i="1"/>
  <c r="R335" i="1"/>
  <c r="S335" i="1"/>
  <c r="T335" i="1"/>
  <c r="O335" i="1"/>
  <c r="R490" i="1"/>
  <c r="K498" i="1"/>
  <c r="M498" i="1"/>
  <c r="P498" i="1"/>
  <c r="N498" i="1"/>
  <c r="O494" i="1"/>
  <c r="Q494" i="1"/>
  <c r="M494" i="1"/>
  <c r="N494" i="1"/>
  <c r="P494" i="1"/>
  <c r="K490" i="1"/>
  <c r="M490" i="1"/>
  <c r="P490" i="1"/>
  <c r="N490" i="1"/>
  <c r="O490" i="1"/>
  <c r="O486" i="1"/>
  <c r="Q486" i="1"/>
  <c r="N486" i="1"/>
  <c r="P486" i="1"/>
  <c r="K482" i="1"/>
  <c r="M482" i="1"/>
  <c r="P482" i="1"/>
  <c r="N482" i="1"/>
  <c r="O478" i="1"/>
  <c r="Q478" i="1"/>
  <c r="N478" i="1"/>
  <c r="M478" i="1"/>
  <c r="P478" i="1"/>
  <c r="M474" i="1"/>
  <c r="O474" i="1"/>
  <c r="P474" i="1"/>
  <c r="N474" i="1"/>
  <c r="K470" i="1"/>
  <c r="O470" i="1"/>
  <c r="Q470" i="1"/>
  <c r="N470" i="1"/>
  <c r="P470" i="1"/>
  <c r="M466" i="1"/>
  <c r="P466" i="1"/>
  <c r="N466" i="1"/>
  <c r="P462" i="1"/>
  <c r="K462" i="1"/>
  <c r="M462" i="1"/>
  <c r="N462" i="1"/>
  <c r="M458" i="1"/>
  <c r="N458" i="1"/>
  <c r="P458" i="1"/>
  <c r="N454" i="1"/>
  <c r="P454" i="1"/>
  <c r="K450" i="1"/>
  <c r="M450" i="1"/>
  <c r="P450" i="1"/>
  <c r="P446" i="1"/>
  <c r="M446" i="1"/>
  <c r="M442" i="1"/>
  <c r="N442" i="1"/>
  <c r="P442" i="1"/>
  <c r="N438" i="1"/>
  <c r="K438" i="1"/>
  <c r="P438" i="1"/>
  <c r="M434" i="1"/>
  <c r="N434" i="1"/>
  <c r="P434" i="1"/>
  <c r="K430" i="1"/>
  <c r="P430" i="1"/>
  <c r="M430" i="1"/>
  <c r="N430" i="1"/>
  <c r="M426" i="1"/>
  <c r="N426" i="1"/>
  <c r="P426" i="1"/>
  <c r="N422" i="1"/>
  <c r="P422" i="1"/>
  <c r="K418" i="1"/>
  <c r="M418" i="1"/>
  <c r="P418" i="1"/>
  <c r="P414" i="1"/>
  <c r="M414" i="1"/>
  <c r="M410" i="1"/>
  <c r="N410" i="1"/>
  <c r="P410" i="1"/>
  <c r="M406" i="1"/>
  <c r="N406" i="1"/>
  <c r="P406" i="1"/>
  <c r="M402" i="1"/>
  <c r="P402" i="1"/>
  <c r="N402" i="1"/>
  <c r="P398" i="1"/>
  <c r="N398" i="1"/>
  <c r="M394" i="1"/>
  <c r="R394" i="1"/>
  <c r="P394" i="1"/>
  <c r="N394" i="1"/>
  <c r="M390" i="1"/>
  <c r="R390" i="1"/>
  <c r="P390" i="1"/>
  <c r="N390" i="1"/>
  <c r="M386" i="1"/>
  <c r="R386" i="1"/>
  <c r="N386" i="1"/>
  <c r="P386" i="1"/>
  <c r="M380" i="1"/>
  <c r="P380" i="1"/>
  <c r="R380" i="1"/>
  <c r="N380" i="1"/>
  <c r="M376" i="1"/>
  <c r="N376" i="1"/>
  <c r="R376" i="1"/>
  <c r="P376" i="1"/>
  <c r="S490" i="1"/>
  <c r="S474" i="1"/>
  <c r="R498" i="1"/>
  <c r="R482" i="1"/>
  <c r="R466" i="1"/>
  <c r="R462" i="1"/>
  <c r="R458" i="1"/>
  <c r="R454" i="1"/>
  <c r="R450" i="1"/>
  <c r="R446" i="1"/>
  <c r="R442" i="1"/>
  <c r="R438" i="1"/>
  <c r="R434" i="1"/>
  <c r="R430" i="1"/>
  <c r="R426" i="1"/>
  <c r="R422" i="1"/>
  <c r="R418" i="1"/>
  <c r="R414" i="1"/>
  <c r="R410" i="1"/>
  <c r="R406" i="1"/>
  <c r="R402" i="1"/>
  <c r="R398" i="1"/>
  <c r="Q474" i="1"/>
  <c r="O466" i="1"/>
  <c r="O462" i="1"/>
  <c r="O458" i="1"/>
  <c r="O454" i="1"/>
  <c r="O450" i="1"/>
  <c r="O446" i="1"/>
  <c r="O442" i="1"/>
  <c r="O438" i="1"/>
  <c r="O434" i="1"/>
  <c r="O430" i="1"/>
  <c r="O426" i="1"/>
  <c r="O422" i="1"/>
  <c r="O418" i="1"/>
  <c r="O414" i="1"/>
  <c r="O410" i="1"/>
  <c r="O406" i="1"/>
  <c r="O402" i="1"/>
  <c r="O398" i="1"/>
  <c r="O394" i="1"/>
  <c r="O390" i="1"/>
  <c r="O386" i="1"/>
  <c r="O380" i="1"/>
  <c r="O376" i="1"/>
  <c r="O369" i="1"/>
  <c r="O365" i="1"/>
  <c r="O361" i="1"/>
  <c r="O357" i="1"/>
  <c r="O353" i="1"/>
  <c r="O349" i="1"/>
  <c r="O345" i="1"/>
  <c r="O341" i="1"/>
  <c r="O337" i="1"/>
  <c r="N414" i="1"/>
  <c r="M454" i="1"/>
  <c r="N1012" i="1"/>
  <c r="O1012" i="1"/>
  <c r="O981" i="1"/>
  <c r="N981" i="1"/>
  <c r="R961" i="1"/>
  <c r="O961" i="1"/>
  <c r="R946" i="1"/>
  <c r="O946" i="1"/>
  <c r="O929" i="1"/>
  <c r="R929" i="1"/>
  <c r="R914" i="1"/>
  <c r="O914" i="1"/>
  <c r="O898" i="1"/>
  <c r="R898" i="1"/>
  <c r="O847" i="1"/>
  <c r="N847" i="1"/>
  <c r="O831" i="1"/>
  <c r="N831" i="1"/>
  <c r="M831" i="1"/>
  <c r="O821" i="1"/>
  <c r="M821" i="1"/>
  <c r="M785" i="1"/>
  <c r="N785" i="1"/>
  <c r="O785" i="1"/>
  <c r="Q779" i="1"/>
  <c r="R779" i="1"/>
  <c r="M765" i="1"/>
  <c r="N765" i="1"/>
  <c r="O765" i="1"/>
  <c r="M746" i="1"/>
  <c r="N746" i="1"/>
  <c r="O746" i="1"/>
  <c r="Q746" i="1"/>
  <c r="M730" i="1"/>
  <c r="R730" i="1"/>
  <c r="N730" i="1"/>
  <c r="O730" i="1"/>
  <c r="M726" i="1"/>
  <c r="N726" i="1"/>
  <c r="O722" i="1"/>
  <c r="Q722" i="1"/>
  <c r="M722" i="1"/>
  <c r="N722" i="1"/>
  <c r="M718" i="1"/>
  <c r="N718" i="1"/>
  <c r="M714" i="1"/>
  <c r="R714" i="1"/>
  <c r="N714" i="1"/>
  <c r="O714" i="1"/>
  <c r="M710" i="1"/>
  <c r="N710" i="1"/>
  <c r="O706" i="1"/>
  <c r="Q706" i="1"/>
  <c r="M706" i="1"/>
  <c r="N706" i="1"/>
  <c r="M702" i="1"/>
  <c r="N702" i="1"/>
  <c r="M698" i="1"/>
  <c r="R698" i="1"/>
  <c r="N698" i="1"/>
  <c r="O698" i="1"/>
  <c r="M694" i="1"/>
  <c r="N694" i="1"/>
  <c r="O690" i="1"/>
  <c r="Q690" i="1"/>
  <c r="M690" i="1"/>
  <c r="N690" i="1"/>
  <c r="M686" i="1"/>
  <c r="N686" i="1"/>
  <c r="M682" i="1"/>
  <c r="R682" i="1"/>
  <c r="N682" i="1"/>
  <c r="O682" i="1"/>
  <c r="M678" i="1"/>
  <c r="N678" i="1"/>
  <c r="O674" i="1"/>
  <c r="Q674" i="1"/>
  <c r="M674" i="1"/>
  <c r="N674" i="1"/>
  <c r="M670" i="1"/>
  <c r="N670" i="1"/>
  <c r="M664" i="1"/>
  <c r="R664" i="1"/>
  <c r="S664" i="1"/>
  <c r="N664" i="1"/>
  <c r="O664" i="1"/>
  <c r="M660" i="1"/>
  <c r="N660" i="1"/>
  <c r="O654" i="1"/>
  <c r="Q654" i="1"/>
  <c r="M654" i="1"/>
  <c r="N654" i="1"/>
  <c r="M648" i="1"/>
  <c r="N648" i="1"/>
  <c r="K644" i="1"/>
  <c r="R644" i="1"/>
  <c r="S644" i="1"/>
  <c r="N644" i="1"/>
  <c r="O644" i="1"/>
  <c r="M638" i="1"/>
  <c r="N638" i="1"/>
  <c r="K638" i="1"/>
  <c r="K634" i="1"/>
  <c r="O634" i="1"/>
  <c r="Q634" i="1"/>
  <c r="M634" i="1"/>
  <c r="N634" i="1"/>
  <c r="M630" i="1"/>
  <c r="N630" i="1"/>
  <c r="M626" i="1"/>
  <c r="R626" i="1"/>
  <c r="S626" i="1"/>
  <c r="N626" i="1"/>
  <c r="O626" i="1"/>
  <c r="M622" i="1"/>
  <c r="N622" i="1"/>
  <c r="K618" i="1"/>
  <c r="O618" i="1"/>
  <c r="Q618" i="1"/>
  <c r="M618" i="1"/>
  <c r="N618" i="1"/>
  <c r="V1055" i="1"/>
  <c r="V1043" i="1"/>
  <c r="V1032" i="1"/>
  <c r="V1023" i="1"/>
  <c r="V1010" i="1"/>
  <c r="V998" i="1"/>
  <c r="V979" i="1"/>
  <c r="V967" i="1"/>
  <c r="V959" i="1"/>
  <c r="V948" i="1"/>
  <c r="V935" i="1"/>
  <c r="V916" i="1"/>
  <c r="V904" i="1"/>
  <c r="V883" i="1"/>
  <c r="V868" i="1"/>
  <c r="V859" i="1"/>
  <c r="V833" i="1"/>
  <c r="V815" i="1"/>
  <c r="V799" i="1"/>
  <c r="V781" i="1"/>
  <c r="V763" i="1"/>
  <c r="U1059" i="1"/>
  <c r="U1047" i="1"/>
  <c r="U1035" i="1"/>
  <c r="U1028" i="1"/>
  <c r="U1014" i="1"/>
  <c r="U1002" i="1"/>
  <c r="U994" i="1"/>
  <c r="U984" i="1"/>
  <c r="U971" i="1"/>
  <c r="U963" i="1"/>
  <c r="U952" i="1"/>
  <c r="U940" i="1"/>
  <c r="U931" i="1"/>
  <c r="U920" i="1"/>
  <c r="U909" i="1"/>
  <c r="U900" i="1"/>
  <c r="U887" i="1"/>
  <c r="U872" i="1"/>
  <c r="U864" i="1"/>
  <c r="U849" i="1"/>
  <c r="U829" i="1"/>
  <c r="U819" i="1"/>
  <c r="U807" i="1"/>
  <c r="U795" i="1"/>
  <c r="V1138" i="1"/>
  <c r="V1130" i="1"/>
  <c r="V1122" i="1"/>
  <c r="V1114" i="1"/>
  <c r="V1046" i="1"/>
  <c r="V1031" i="1"/>
  <c r="V983" i="1"/>
  <c r="V966" i="1"/>
  <c r="V951" i="1"/>
  <c r="V919" i="1"/>
  <c r="V903" i="1"/>
  <c r="V848" i="1"/>
  <c r="V818" i="1"/>
  <c r="V814" i="1"/>
  <c r="V810" i="1"/>
  <c r="V806" i="1"/>
  <c r="V802" i="1"/>
  <c r="V794" i="1"/>
  <c r="V790" i="1"/>
  <c r="V786" i="1"/>
  <c r="V780" i="1"/>
  <c r="V776" i="1"/>
  <c r="V768" i="1"/>
  <c r="V762" i="1"/>
  <c r="V752" i="1"/>
  <c r="V747" i="1"/>
  <c r="V743" i="1"/>
  <c r="V739" i="1"/>
  <c r="V735" i="1"/>
  <c r="U1142" i="1"/>
  <c r="U1050" i="1"/>
  <c r="U1034" i="1"/>
  <c r="U1018" i="1"/>
  <c r="U1001" i="1"/>
  <c r="U987" i="1"/>
  <c r="U970" i="1"/>
  <c r="U955" i="1"/>
  <c r="U939" i="1"/>
  <c r="U922" i="1"/>
  <c r="U908" i="1"/>
  <c r="U890" i="1"/>
  <c r="U852" i="1"/>
  <c r="U828" i="1"/>
  <c r="U794" i="1"/>
  <c r="T1058" i="1"/>
  <c r="T1034" i="1"/>
  <c r="T1022" i="1"/>
  <c r="T993" i="1"/>
  <c r="T970" i="1"/>
  <c r="T958" i="1"/>
  <c r="T930" i="1"/>
  <c r="T908" i="1"/>
  <c r="T862" i="1"/>
  <c r="T822" i="1"/>
  <c r="T806" i="1"/>
  <c r="S1075" i="1"/>
  <c r="S1009" i="1"/>
  <c r="S987" i="1"/>
  <c r="S978" i="1"/>
  <c r="S958" i="1"/>
  <c r="S852" i="1"/>
  <c r="S836" i="1"/>
  <c r="S814" i="1"/>
  <c r="S806" i="1"/>
  <c r="S776" i="1"/>
  <c r="S747" i="1"/>
  <c r="R1091" i="1"/>
  <c r="R1066" i="1"/>
  <c r="R1018" i="1"/>
  <c r="R978" i="1"/>
  <c r="R955" i="1"/>
  <c r="R939" i="1"/>
  <c r="R930" i="1"/>
  <c r="R915" i="1"/>
  <c r="R794" i="1"/>
  <c r="R780" i="1"/>
  <c r="R768" i="1"/>
  <c r="R752" i="1"/>
  <c r="Q939" i="1"/>
  <c r="Q852" i="1"/>
  <c r="Q802" i="1"/>
  <c r="Q747" i="1"/>
  <c r="Q735" i="1"/>
  <c r="K1142" i="1"/>
  <c r="N1142" i="1"/>
  <c r="M1142" i="1"/>
  <c r="P1142" i="1"/>
  <c r="L1138" i="1"/>
  <c r="N1138" i="1"/>
  <c r="O1138" i="1"/>
  <c r="P1138" i="1"/>
  <c r="Q1138" i="1"/>
  <c r="R1138" i="1"/>
  <c r="K1134" i="1"/>
  <c r="L1134" i="1"/>
  <c r="N1134" i="1"/>
  <c r="O1134" i="1"/>
  <c r="P1134" i="1"/>
  <c r="K1130" i="1"/>
  <c r="N1130" i="1"/>
  <c r="M1130" i="1"/>
  <c r="P1130" i="1"/>
  <c r="Q1130" i="1"/>
  <c r="K1126" i="1"/>
  <c r="M1126" i="1"/>
  <c r="O1126" i="1"/>
  <c r="P1126" i="1"/>
  <c r="K1122" i="1"/>
  <c r="M1122" i="1"/>
  <c r="O1122" i="1"/>
  <c r="N1122" i="1"/>
  <c r="P1122" i="1"/>
  <c r="R1122" i="1"/>
  <c r="K1118" i="1"/>
  <c r="L1118" i="1"/>
  <c r="N1118" i="1"/>
  <c r="O1118" i="1"/>
  <c r="N1114" i="1"/>
  <c r="K1114" i="1"/>
  <c r="M1114" i="1"/>
  <c r="P1114" i="1"/>
  <c r="O1114" i="1"/>
  <c r="L1111" i="1"/>
  <c r="N1111" i="1"/>
  <c r="M1107" i="1"/>
  <c r="O1107" i="1"/>
  <c r="L1107" i="1"/>
  <c r="P1107" i="1"/>
  <c r="R1107" i="1"/>
  <c r="M1103" i="1"/>
  <c r="P1103" i="1"/>
  <c r="N1103" i="1"/>
  <c r="O1103" i="1"/>
  <c r="N1099" i="1"/>
  <c r="M1099" i="1"/>
  <c r="K1099" i="1"/>
  <c r="L1099" i="1"/>
  <c r="P1099" i="1"/>
  <c r="K1095" i="1"/>
  <c r="M1095" i="1"/>
  <c r="N1095" i="1"/>
  <c r="P1095" i="1"/>
  <c r="O1095" i="1"/>
  <c r="Q1095" i="1"/>
  <c r="K1091" i="1"/>
  <c r="O1091" i="1"/>
  <c r="M1091" i="1"/>
  <c r="N1091" i="1"/>
  <c r="K1087" i="1"/>
  <c r="P1087" i="1"/>
  <c r="O1087" i="1"/>
  <c r="N1087" i="1"/>
  <c r="Q1087" i="1"/>
  <c r="K1083" i="1"/>
  <c r="M1083" i="1"/>
  <c r="N1083" i="1"/>
  <c r="O1083" i="1"/>
  <c r="L1079" i="1"/>
  <c r="K1079" i="1"/>
  <c r="O1079" i="1"/>
  <c r="P1079" i="1"/>
  <c r="N1079" i="1"/>
  <c r="M1079" i="1"/>
  <c r="Q1079" i="1"/>
  <c r="L1075" i="1"/>
  <c r="N1075" i="1"/>
  <c r="M1075" i="1"/>
  <c r="O1075" i="1"/>
  <c r="M1070" i="1"/>
  <c r="N1070" i="1"/>
  <c r="P1070" i="1"/>
  <c r="Q1070" i="1"/>
  <c r="K1066" i="1"/>
  <c r="M1066" i="1"/>
  <c r="L1066" i="1"/>
  <c r="N1066" i="1"/>
  <c r="P1066" i="1"/>
  <c r="O1066" i="1"/>
  <c r="K1062" i="1"/>
  <c r="M1062" i="1"/>
  <c r="L1062" i="1"/>
  <c r="O1062" i="1"/>
  <c r="N1062" i="1"/>
  <c r="P1062" i="1"/>
  <c r="L1058" i="1"/>
  <c r="N1058" i="1"/>
  <c r="K1058" i="1"/>
  <c r="M1058" i="1"/>
  <c r="O1058" i="1"/>
  <c r="P1058" i="1"/>
  <c r="K1054" i="1"/>
  <c r="N1054" i="1"/>
  <c r="P1054" i="1"/>
  <c r="O1054" i="1"/>
  <c r="L1050" i="1"/>
  <c r="K1050" i="1"/>
  <c r="N1050" i="1"/>
  <c r="M1050" i="1"/>
  <c r="K1046" i="1"/>
  <c r="L1046" i="1"/>
  <c r="O1046" i="1"/>
  <c r="M1046" i="1"/>
  <c r="P1046" i="1"/>
  <c r="M1042" i="1"/>
  <c r="L1042" i="1"/>
  <c r="P1042" i="1"/>
  <c r="N1042" i="1"/>
  <c r="O1042" i="1"/>
  <c r="S1042" i="1"/>
  <c r="L1038" i="1"/>
  <c r="N1038" i="1"/>
  <c r="P1038" i="1"/>
  <c r="K1034" i="1"/>
  <c r="M1034" i="1"/>
  <c r="N1034" i="1"/>
  <c r="P1034" i="1"/>
  <c r="L1034" i="1"/>
  <c r="O1034" i="1"/>
  <c r="L1031" i="1"/>
  <c r="O1031" i="1"/>
  <c r="M1031" i="1"/>
  <c r="N1031" i="1"/>
  <c r="K1026" i="1"/>
  <c r="P1026" i="1"/>
  <c r="O1026" i="1"/>
  <c r="L1026" i="1"/>
  <c r="Q1026" i="1"/>
  <c r="AD1022" i="1"/>
  <c r="L1022" i="1"/>
  <c r="N1022" i="1"/>
  <c r="K1022" i="1"/>
  <c r="O1022" i="1"/>
  <c r="S1022" i="1"/>
  <c r="L1018" i="1"/>
  <c r="M1018" i="1"/>
  <c r="P1018" i="1"/>
  <c r="N1018" i="1"/>
  <c r="K1018" i="1"/>
  <c r="Q1018" i="1"/>
  <c r="K1013" i="1"/>
  <c r="N1013" i="1"/>
  <c r="M1013" i="1"/>
  <c r="O1013" i="1"/>
  <c r="P1013" i="1"/>
  <c r="L1009" i="1"/>
  <c r="M1009" i="1"/>
  <c r="N1009" i="1"/>
  <c r="P1009" i="1"/>
  <c r="O1009" i="1"/>
  <c r="Q1009" i="1"/>
  <c r="M1005" i="1"/>
  <c r="N1005" i="1"/>
  <c r="O1005" i="1"/>
  <c r="P1005" i="1"/>
  <c r="L1001" i="1"/>
  <c r="M1001" i="1"/>
  <c r="P1001" i="1"/>
  <c r="N1001" i="1"/>
  <c r="O1001" i="1"/>
  <c r="Q1001" i="1"/>
  <c r="S1001" i="1"/>
  <c r="L997" i="1"/>
  <c r="M997" i="1"/>
  <c r="N997" i="1"/>
  <c r="O997" i="1"/>
  <c r="K997" i="1"/>
  <c r="P997" i="1"/>
  <c r="K993" i="1"/>
  <c r="N993" i="1"/>
  <c r="L993" i="1"/>
  <c r="P993" i="1"/>
  <c r="S993" i="1"/>
  <c r="K991" i="1"/>
  <c r="N991" i="1"/>
  <c r="L991" i="1"/>
  <c r="M991" i="1"/>
  <c r="O991" i="1"/>
  <c r="L987" i="1"/>
  <c r="K987" i="1"/>
  <c r="M987" i="1"/>
  <c r="N987" i="1"/>
  <c r="P987" i="1"/>
  <c r="K983" i="1"/>
  <c r="M983" i="1"/>
  <c r="O983" i="1"/>
  <c r="N983" i="1"/>
  <c r="P983" i="1"/>
  <c r="S983" i="1"/>
  <c r="L978" i="1"/>
  <c r="N978" i="1"/>
  <c r="M978" i="1"/>
  <c r="O978" i="1"/>
  <c r="L974" i="1"/>
  <c r="N974" i="1"/>
  <c r="P974" i="1"/>
  <c r="K974" i="1"/>
  <c r="O974" i="1"/>
  <c r="M974" i="1"/>
  <c r="K970" i="1"/>
  <c r="M970" i="1"/>
  <c r="N970" i="1"/>
  <c r="P970" i="1"/>
  <c r="O970" i="1"/>
  <c r="M966" i="1"/>
  <c r="L966" i="1"/>
  <c r="K966" i="1"/>
  <c r="O966" i="1"/>
  <c r="Q966" i="1"/>
  <c r="K962" i="1"/>
  <c r="N962" i="1"/>
  <c r="M962" i="1"/>
  <c r="L962" i="1"/>
  <c r="P962" i="1"/>
  <c r="AD958" i="1"/>
  <c r="P958" i="1"/>
  <c r="N958" i="1"/>
  <c r="M958" i="1"/>
  <c r="O958" i="1"/>
  <c r="Q958" i="1"/>
  <c r="K955" i="1"/>
  <c r="L955" i="1"/>
  <c r="N955" i="1"/>
  <c r="P955" i="1"/>
  <c r="M955" i="1"/>
  <c r="S955" i="1"/>
  <c r="K951" i="1"/>
  <c r="M951" i="1"/>
  <c r="L951" i="1"/>
  <c r="N951" i="1"/>
  <c r="O951" i="1"/>
  <c r="P951" i="1"/>
  <c r="Q951" i="1"/>
  <c r="L947" i="1"/>
  <c r="N947" i="1"/>
  <c r="M947" i="1"/>
  <c r="O947" i="1"/>
  <c r="K943" i="1"/>
  <c r="M943" i="1"/>
  <c r="P943" i="1"/>
  <c r="L943" i="1"/>
  <c r="O943" i="1"/>
  <c r="N943" i="1"/>
  <c r="Q943" i="1"/>
  <c r="S943" i="1"/>
  <c r="K939" i="1"/>
  <c r="N939" i="1"/>
  <c r="M939" i="1"/>
  <c r="P939" i="1"/>
  <c r="L934" i="1"/>
  <c r="M934" i="1"/>
  <c r="N934" i="1"/>
  <c r="O934" i="1"/>
  <c r="K934" i="1"/>
  <c r="S934" i="1"/>
  <c r="N930" i="1"/>
  <c r="L930" i="1"/>
  <c r="O930" i="1"/>
  <c r="P930" i="1"/>
  <c r="K927" i="1"/>
  <c r="P927" i="1"/>
  <c r="M927" i="1"/>
  <c r="N927" i="1"/>
  <c r="K922" i="1"/>
  <c r="M922" i="1"/>
  <c r="O922" i="1"/>
  <c r="L922" i="1"/>
  <c r="P922" i="1"/>
  <c r="N922" i="1"/>
  <c r="M919" i="1"/>
  <c r="K919" i="1"/>
  <c r="N919" i="1"/>
  <c r="P919" i="1"/>
  <c r="L919" i="1"/>
  <c r="O919" i="1"/>
  <c r="L915" i="1"/>
  <c r="N915" i="1"/>
  <c r="M915" i="1"/>
  <c r="O915" i="1"/>
  <c r="S915" i="1"/>
  <c r="K912" i="1"/>
  <c r="L912" i="1"/>
  <c r="P912" i="1"/>
  <c r="N912" i="1"/>
  <c r="O912" i="1"/>
  <c r="L908" i="1"/>
  <c r="K908" i="1"/>
  <c r="M908" i="1"/>
  <c r="P908" i="1"/>
  <c r="K903" i="1"/>
  <c r="M903" i="1"/>
  <c r="N903" i="1"/>
  <c r="L903" i="1"/>
  <c r="O903" i="1"/>
  <c r="L899" i="1"/>
  <c r="K899" i="1"/>
  <c r="M899" i="1"/>
  <c r="N899" i="1"/>
  <c r="O899" i="1"/>
  <c r="P899" i="1"/>
  <c r="Q899" i="1"/>
  <c r="AD894" i="1"/>
  <c r="N894" i="1"/>
  <c r="P894" i="1"/>
  <c r="K894" i="1"/>
  <c r="L894" i="1"/>
  <c r="M894" i="1"/>
  <c r="S894" i="1"/>
  <c r="L890" i="1"/>
  <c r="O890" i="1"/>
  <c r="N890" i="1"/>
  <c r="P890" i="1"/>
  <c r="K890" i="1"/>
  <c r="M890" i="1"/>
  <c r="Q890" i="1"/>
  <c r="K886" i="1"/>
  <c r="L886" i="1"/>
  <c r="M886" i="1"/>
  <c r="N886" i="1"/>
  <c r="P886" i="1"/>
  <c r="O886" i="1"/>
  <c r="R886" i="1"/>
  <c r="L881" i="1"/>
  <c r="O881" i="1"/>
  <c r="M881" i="1"/>
  <c r="Q881" i="1"/>
  <c r="K876" i="1"/>
  <c r="L876" i="1"/>
  <c r="M876" i="1"/>
  <c r="P876" i="1"/>
  <c r="N876" i="1"/>
  <c r="O876" i="1"/>
  <c r="L871" i="1"/>
  <c r="N871" i="1"/>
  <c r="O871" i="1"/>
  <c r="K871" i="1"/>
  <c r="M871" i="1"/>
  <c r="P871" i="1"/>
  <c r="Q871" i="1"/>
  <c r="S871" i="1"/>
  <c r="M867" i="1"/>
  <c r="N867" i="1"/>
  <c r="K867" i="1"/>
  <c r="O867" i="1"/>
  <c r="Q867" i="1"/>
  <c r="R867" i="1"/>
  <c r="O862" i="1"/>
  <c r="N862" i="1"/>
  <c r="M862" i="1"/>
  <c r="P862" i="1"/>
  <c r="Q862" i="1"/>
  <c r="S862" i="1"/>
  <c r="K858" i="1"/>
  <c r="P858" i="1"/>
  <c r="L858" i="1"/>
  <c r="M858" i="1"/>
  <c r="Q858" i="1"/>
  <c r="N858" i="1"/>
  <c r="L852" i="1"/>
  <c r="K852" i="1"/>
  <c r="M852" i="1"/>
  <c r="N852" i="1"/>
  <c r="P852" i="1"/>
  <c r="R852" i="1"/>
  <c r="L848" i="1"/>
  <c r="M848" i="1"/>
  <c r="N848" i="1"/>
  <c r="O848" i="1"/>
  <c r="K848" i="1"/>
  <c r="Q848" i="1"/>
  <c r="P848" i="1"/>
  <c r="S848" i="1"/>
  <c r="R810" i="1"/>
  <c r="S810" i="1"/>
  <c r="Q798" i="1"/>
  <c r="S798" i="1"/>
  <c r="Q772" i="1"/>
  <c r="S772" i="1"/>
  <c r="M762" i="1"/>
  <c r="Q762" i="1"/>
  <c r="Q758" i="1"/>
  <c r="R758" i="1"/>
  <c r="S1134" i="1"/>
  <c r="S1126" i="1"/>
  <c r="S1099" i="1"/>
  <c r="S1091" i="1"/>
  <c r="S1079" i="1"/>
  <c r="S1050" i="1"/>
  <c r="S1013" i="1"/>
  <c r="S997" i="1"/>
  <c r="S991" i="1"/>
  <c r="S947" i="1"/>
  <c r="S939" i="1"/>
  <c r="S922" i="1"/>
  <c r="S886" i="1"/>
  <c r="S867" i="1"/>
  <c r="S858" i="1"/>
  <c r="S802" i="1"/>
  <c r="S794" i="1"/>
  <c r="S786" i="1"/>
  <c r="S739" i="1"/>
  <c r="R1126" i="1"/>
  <c r="R1095" i="1"/>
  <c r="R1087" i="1"/>
  <c r="R1079" i="1"/>
  <c r="R1070" i="1"/>
  <c r="R1062" i="1"/>
  <c r="R1054" i="1"/>
  <c r="R1046" i="1"/>
  <c r="R1038" i="1"/>
  <c r="R1031" i="1"/>
  <c r="R1022" i="1"/>
  <c r="R1013" i="1"/>
  <c r="R1005" i="1"/>
  <c r="R997" i="1"/>
  <c r="R991" i="1"/>
  <c r="R983" i="1"/>
  <c r="R974" i="1"/>
  <c r="R966" i="1"/>
  <c r="R958" i="1"/>
  <c r="R951" i="1"/>
  <c r="R943" i="1"/>
  <c r="R934" i="1"/>
  <c r="R927" i="1"/>
  <c r="R919" i="1"/>
  <c r="R912" i="1"/>
  <c r="R903" i="1"/>
  <c r="R894" i="1"/>
  <c r="R876" i="1"/>
  <c r="R806" i="1"/>
  <c r="R798" i="1"/>
  <c r="R790" i="1"/>
  <c r="R743" i="1"/>
  <c r="Q1142" i="1"/>
  <c r="Q1083" i="1"/>
  <c r="Q1013" i="1"/>
  <c r="Q955" i="1"/>
  <c r="Q886" i="1"/>
  <c r="Q818" i="1"/>
  <c r="Q790" i="1"/>
  <c r="Q768" i="1"/>
  <c r="P1118" i="1"/>
  <c r="P1050" i="1"/>
  <c r="P991" i="1"/>
  <c r="P947" i="1"/>
  <c r="P881" i="1"/>
  <c r="O1111" i="1"/>
  <c r="O1050" i="1"/>
  <c r="O987" i="1"/>
  <c r="O908" i="1"/>
  <c r="N1026" i="1"/>
  <c r="N881" i="1"/>
  <c r="M1026" i="1"/>
  <c r="M743" i="1"/>
  <c r="V1103" i="1"/>
  <c r="V1095" i="1"/>
  <c r="V1087" i="1"/>
  <c r="V1079" i="1"/>
  <c r="V1058" i="1"/>
  <c r="V1042" i="1"/>
  <c r="V1026" i="1"/>
  <c r="V1009" i="1"/>
  <c r="V993" i="1"/>
  <c r="V978" i="1"/>
  <c r="V962" i="1"/>
  <c r="V947" i="1"/>
  <c r="V930" i="1"/>
  <c r="V915" i="1"/>
  <c r="V899" i="1"/>
  <c r="V881" i="1"/>
  <c r="V862" i="1"/>
  <c r="U1138" i="1"/>
  <c r="U1122" i="1"/>
  <c r="U1107" i="1"/>
  <c r="U1095" i="1"/>
  <c r="U1087" i="1"/>
  <c r="U1079" i="1"/>
  <c r="U1070" i="1"/>
  <c r="U1062" i="1"/>
  <c r="U1046" i="1"/>
  <c r="U1031" i="1"/>
  <c r="U1013" i="1"/>
  <c r="U997" i="1"/>
  <c r="U983" i="1"/>
  <c r="U966" i="1"/>
  <c r="U951" i="1"/>
  <c r="U934" i="1"/>
  <c r="U919" i="1"/>
  <c r="U903" i="1"/>
  <c r="U886" i="1"/>
  <c r="U867" i="1"/>
  <c r="U848" i="1"/>
  <c r="U822" i="1"/>
  <c r="U806" i="1"/>
  <c r="U790" i="1"/>
  <c r="U786" i="1"/>
  <c r="U780" i="1"/>
  <c r="U776" i="1"/>
  <c r="U772" i="1"/>
  <c r="U762" i="1"/>
  <c r="U758" i="1"/>
  <c r="U752" i="1"/>
  <c r="U747" i="1"/>
  <c r="U743" i="1"/>
  <c r="U739" i="1"/>
  <c r="U735" i="1"/>
  <c r="T1142" i="1"/>
  <c r="T1134" i="1"/>
  <c r="T1126" i="1"/>
  <c r="T1118" i="1"/>
  <c r="T1111" i="1"/>
  <c r="T1103" i="1"/>
  <c r="T1095" i="1"/>
  <c r="T1087" i="1"/>
  <c r="T1079" i="1"/>
  <c r="T1070" i="1"/>
  <c r="T1042" i="1"/>
  <c r="T1031" i="1"/>
  <c r="T1018" i="1"/>
  <c r="T1005" i="1"/>
  <c r="T978" i="1"/>
  <c r="T966" i="1"/>
  <c r="T955" i="1"/>
  <c r="T943" i="1"/>
  <c r="T915" i="1"/>
  <c r="T903" i="1"/>
  <c r="T890" i="1"/>
  <c r="T876" i="1"/>
  <c r="T836" i="1"/>
  <c r="T818" i="1"/>
  <c r="T802" i="1"/>
  <c r="S1138" i="1"/>
  <c r="S1118" i="1"/>
  <c r="S1111" i="1"/>
  <c r="S1083" i="1"/>
  <c r="S1070" i="1"/>
  <c r="S1062" i="1"/>
  <c r="S1034" i="1"/>
  <c r="S1026" i="1"/>
  <c r="S1018" i="1"/>
  <c r="S1005" i="1"/>
  <c r="S974" i="1"/>
  <c r="S966" i="1"/>
  <c r="S908" i="1"/>
  <c r="S899" i="1"/>
  <c r="S890" i="1"/>
  <c r="S876" i="1"/>
  <c r="S832" i="1"/>
  <c r="S822" i="1"/>
  <c r="S758" i="1"/>
  <c r="S743" i="1"/>
  <c r="R1142" i="1"/>
  <c r="R1118" i="1"/>
  <c r="R1103" i="1"/>
  <c r="R871" i="1"/>
  <c r="R848" i="1"/>
  <c r="R814" i="1"/>
  <c r="R762" i="1"/>
  <c r="R735" i="1"/>
  <c r="Q1122" i="1"/>
  <c r="Q1114" i="1"/>
  <c r="Q1107" i="1"/>
  <c r="Q1099" i="1"/>
  <c r="Q1091" i="1"/>
  <c r="Q1062" i="1"/>
  <c r="Q1054" i="1"/>
  <c r="Q1046" i="1"/>
  <c r="Q1038" i="1"/>
  <c r="Q1022" i="1"/>
  <c r="Q993" i="1"/>
  <c r="Q987" i="1"/>
  <c r="Q978" i="1"/>
  <c r="Q970" i="1"/>
  <c r="Q962" i="1"/>
  <c r="Q934" i="1"/>
  <c r="Q927" i="1"/>
  <c r="Q919" i="1"/>
  <c r="Q912" i="1"/>
  <c r="Q894" i="1"/>
  <c r="P1083" i="1"/>
  <c r="P1075" i="1"/>
  <c r="P934" i="1"/>
  <c r="P867" i="1"/>
  <c r="O1099" i="1"/>
  <c r="O1038" i="1"/>
  <c r="O993" i="1"/>
  <c r="O927" i="1"/>
  <c r="O858" i="1"/>
  <c r="N1126" i="1"/>
  <c r="M993" i="1"/>
  <c r="M780" i="1"/>
  <c r="L867" i="1"/>
  <c r="N1069" i="1"/>
  <c r="L1069" i="1"/>
  <c r="N918" i="1"/>
  <c r="O918" i="1"/>
  <c r="M789" i="1"/>
  <c r="N789" i="1"/>
  <c r="O789" i="1"/>
  <c r="M779" i="1"/>
  <c r="N779" i="1"/>
  <c r="O779" i="1"/>
  <c r="M771" i="1"/>
  <c r="N771" i="1"/>
  <c r="O771" i="1"/>
  <c r="M761" i="1"/>
  <c r="N761" i="1"/>
  <c r="O761" i="1"/>
  <c r="M751" i="1"/>
  <c r="N751" i="1"/>
  <c r="O751" i="1"/>
  <c r="M742" i="1"/>
  <c r="N742" i="1"/>
  <c r="O742" i="1"/>
  <c r="M734" i="1"/>
  <c r="N734" i="1"/>
  <c r="O734" i="1"/>
  <c r="L1122" i="1"/>
  <c r="L1091" i="1"/>
  <c r="K1111" i="1"/>
  <c r="K1031" i="1"/>
  <c r="S1139" i="1"/>
  <c r="T1139" i="1"/>
  <c r="U1139" i="1"/>
  <c r="X1139" i="1"/>
  <c r="S1135" i="1"/>
  <c r="V1135" i="1"/>
  <c r="T1135" i="1"/>
  <c r="U1135" i="1"/>
  <c r="X1135" i="1"/>
  <c r="S1131" i="1"/>
  <c r="U1131" i="1"/>
  <c r="X1131" i="1"/>
  <c r="S1127" i="1"/>
  <c r="T1127" i="1"/>
  <c r="U1127" i="1"/>
  <c r="V1127" i="1"/>
  <c r="X1127" i="1"/>
  <c r="S1123" i="1"/>
  <c r="T1123" i="1"/>
  <c r="U1123" i="1"/>
  <c r="X1123" i="1"/>
  <c r="V1119" i="1"/>
  <c r="T1119" i="1"/>
  <c r="U1119" i="1"/>
  <c r="X1119" i="1"/>
  <c r="U1115" i="1"/>
  <c r="X1115" i="1"/>
  <c r="T1112" i="1"/>
  <c r="U1112" i="1"/>
  <c r="V1112" i="1"/>
  <c r="X1112" i="1"/>
  <c r="T1108" i="1"/>
  <c r="U1108" i="1"/>
  <c r="X1108" i="1"/>
  <c r="V1104" i="1"/>
  <c r="T1104" i="1"/>
  <c r="U1104" i="1"/>
  <c r="X1104" i="1"/>
  <c r="R1100" i="1"/>
  <c r="X1100" i="1"/>
  <c r="T1096" i="1"/>
  <c r="U1096" i="1"/>
  <c r="V1096" i="1"/>
  <c r="X1096" i="1"/>
  <c r="T1092" i="1"/>
  <c r="U1092" i="1"/>
  <c r="X1092" i="1"/>
  <c r="V1088" i="1"/>
  <c r="T1088" i="1"/>
  <c r="U1088" i="1"/>
  <c r="X1088" i="1"/>
  <c r="X1084" i="1"/>
  <c r="T1080" i="1"/>
  <c r="U1080" i="1"/>
  <c r="V1080" i="1"/>
  <c r="X1080" i="1"/>
  <c r="T1076" i="1"/>
  <c r="U1076" i="1"/>
  <c r="X1076" i="1"/>
  <c r="T1072" i="1"/>
  <c r="V1072" i="1"/>
  <c r="U1072" i="1"/>
  <c r="X1072" i="1"/>
  <c r="T1067" i="1"/>
  <c r="X1067" i="1"/>
  <c r="T1063" i="1"/>
  <c r="U1063" i="1"/>
  <c r="V1063" i="1"/>
  <c r="X1063" i="1"/>
  <c r="Y1063" i="1"/>
  <c r="V1131" i="1"/>
  <c r="V1100" i="1"/>
  <c r="V1067" i="1"/>
  <c r="U1084" i="1"/>
  <c r="T1100" i="1"/>
  <c r="Y1139" i="1"/>
  <c r="Y1135" i="1"/>
  <c r="Y1131" i="1"/>
  <c r="Y1127" i="1"/>
  <c r="Y1123" i="1"/>
  <c r="Y1119" i="1"/>
  <c r="Y1115" i="1"/>
  <c r="Y1112" i="1"/>
  <c r="Y1108" i="1"/>
  <c r="Y1104" i="1"/>
  <c r="Y1100" i="1"/>
  <c r="Y1096" i="1"/>
  <c r="Y1092" i="1"/>
  <c r="Y1088" i="1"/>
  <c r="Y1084" i="1"/>
  <c r="Y1080" i="1"/>
  <c r="Y1076" i="1"/>
  <c r="Y1072" i="1"/>
  <c r="Y1067" i="1"/>
  <c r="V1123" i="1"/>
  <c r="V1092" i="1"/>
  <c r="U1067" i="1"/>
  <c r="T1084" i="1"/>
  <c r="V1115" i="1"/>
  <c r="V1084" i="1"/>
  <c r="T1131" i="1"/>
  <c r="S1113" i="1"/>
  <c r="R1133" i="1"/>
  <c r="R831" i="1"/>
  <c r="R813" i="1"/>
  <c r="Q1049" i="1"/>
  <c r="K1141" i="1"/>
  <c r="Q1141" i="1"/>
  <c r="T1141" i="1"/>
  <c r="S1141" i="1"/>
  <c r="P1137" i="1"/>
  <c r="O1137" i="1"/>
  <c r="Q1137" i="1"/>
  <c r="T1137" i="1"/>
  <c r="L1133" i="1"/>
  <c r="Q1133" i="1"/>
  <c r="P1133" i="1"/>
  <c r="S1133" i="1"/>
  <c r="T1133" i="1"/>
  <c r="P1129" i="1"/>
  <c r="T1129" i="1"/>
  <c r="O1129" i="1"/>
  <c r="N1125" i="1"/>
  <c r="L1125" i="1"/>
  <c r="Q1125" i="1"/>
  <c r="T1125" i="1"/>
  <c r="S1125" i="1"/>
  <c r="O1121" i="1"/>
  <c r="P1121" i="1"/>
  <c r="T1121" i="1"/>
  <c r="Q1121" i="1"/>
  <c r="L1117" i="1"/>
  <c r="Q1117" i="1"/>
  <c r="R1117" i="1"/>
  <c r="N1117" i="1"/>
  <c r="S1117" i="1"/>
  <c r="T1117" i="1"/>
  <c r="P1117" i="1"/>
  <c r="P1113" i="1"/>
  <c r="T1113" i="1"/>
  <c r="R1113" i="1"/>
  <c r="K1110" i="1"/>
  <c r="R1110" i="1"/>
  <c r="Q1110" i="1"/>
  <c r="T1110" i="1"/>
  <c r="S1110" i="1"/>
  <c r="P1106" i="1"/>
  <c r="O1106" i="1"/>
  <c r="Q1106" i="1"/>
  <c r="T1106" i="1"/>
  <c r="L1102" i="1"/>
  <c r="Q1102" i="1"/>
  <c r="R1102" i="1"/>
  <c r="P1102" i="1"/>
  <c r="S1102" i="1"/>
  <c r="T1102" i="1"/>
  <c r="U1102" i="1"/>
  <c r="N1102" i="1"/>
  <c r="P1098" i="1"/>
  <c r="O1098" i="1"/>
  <c r="T1098" i="1"/>
  <c r="U1098" i="1"/>
  <c r="L1094" i="1"/>
  <c r="Q1094" i="1"/>
  <c r="T1094" i="1"/>
  <c r="U1094" i="1"/>
  <c r="S1094" i="1"/>
  <c r="O1090" i="1"/>
  <c r="P1090" i="1"/>
  <c r="T1090" i="1"/>
  <c r="U1090" i="1"/>
  <c r="Q1090" i="1"/>
  <c r="L1086" i="1"/>
  <c r="N1086" i="1"/>
  <c r="Q1086" i="1"/>
  <c r="S1086" i="1"/>
  <c r="T1086" i="1"/>
  <c r="U1086" i="1"/>
  <c r="P1086" i="1"/>
  <c r="P1082" i="1"/>
  <c r="T1082" i="1"/>
  <c r="U1082" i="1"/>
  <c r="O1078" i="1"/>
  <c r="Q1078" i="1"/>
  <c r="T1078" i="1"/>
  <c r="U1078" i="1"/>
  <c r="S1078" i="1"/>
  <c r="P1074" i="1"/>
  <c r="O1074" i="1"/>
  <c r="Q1074" i="1"/>
  <c r="T1074" i="1"/>
  <c r="U1074" i="1"/>
  <c r="O1069" i="1"/>
  <c r="Q1069" i="1"/>
  <c r="P1069" i="1"/>
  <c r="S1069" i="1"/>
  <c r="U1069" i="1"/>
  <c r="P1065" i="1"/>
  <c r="U1065" i="1"/>
  <c r="O1065" i="1"/>
  <c r="L1061" i="1"/>
  <c r="Q1061" i="1"/>
  <c r="U1061" i="1"/>
  <c r="S1061" i="1"/>
  <c r="N1057" i="1"/>
  <c r="O1057" i="1"/>
  <c r="P1057" i="1"/>
  <c r="T1057" i="1"/>
  <c r="U1057" i="1"/>
  <c r="Q1057" i="1"/>
  <c r="L1053" i="1"/>
  <c r="Q1053" i="1"/>
  <c r="N1053" i="1"/>
  <c r="S1053" i="1"/>
  <c r="U1053" i="1"/>
  <c r="P1053" i="1"/>
  <c r="P1049" i="1"/>
  <c r="U1049" i="1"/>
  <c r="K1045" i="1"/>
  <c r="Q1045" i="1"/>
  <c r="U1045" i="1"/>
  <c r="S1045" i="1"/>
  <c r="P1041" i="1"/>
  <c r="O1041" i="1"/>
  <c r="Q1041" i="1"/>
  <c r="T1041" i="1"/>
  <c r="U1041" i="1"/>
  <c r="L1037" i="1"/>
  <c r="Q1037" i="1"/>
  <c r="N1037" i="1"/>
  <c r="P1037" i="1"/>
  <c r="S1037" i="1"/>
  <c r="U1037" i="1"/>
  <c r="P1033" i="1"/>
  <c r="O1033" i="1"/>
  <c r="U1033" i="1"/>
  <c r="L1030" i="1"/>
  <c r="Q1030" i="1"/>
  <c r="U1030" i="1"/>
  <c r="S1030" i="1"/>
  <c r="O1025" i="1"/>
  <c r="P1025" i="1"/>
  <c r="T1025" i="1"/>
  <c r="U1025" i="1"/>
  <c r="Q1025" i="1"/>
  <c r="L1021" i="1"/>
  <c r="N1021" i="1"/>
  <c r="Q1021" i="1"/>
  <c r="S1021" i="1"/>
  <c r="U1021" i="1"/>
  <c r="P1021" i="1"/>
  <c r="P1016" i="1"/>
  <c r="U1016" i="1"/>
  <c r="K1012" i="1"/>
  <c r="Q1012" i="1"/>
  <c r="U1012" i="1"/>
  <c r="S1012" i="1"/>
  <c r="P1008" i="1"/>
  <c r="Q1008" i="1"/>
  <c r="T1008" i="1"/>
  <c r="U1008" i="1"/>
  <c r="L1004" i="1"/>
  <c r="Q1004" i="1"/>
  <c r="N1004" i="1"/>
  <c r="P1004" i="1"/>
  <c r="S1004" i="1"/>
  <c r="U1004" i="1"/>
  <c r="P1000" i="1"/>
  <c r="U1000" i="1"/>
  <c r="L996" i="1"/>
  <c r="Q996" i="1"/>
  <c r="N996" i="1"/>
  <c r="U996" i="1"/>
  <c r="S996" i="1"/>
  <c r="N990" i="1"/>
  <c r="Q990" i="1"/>
  <c r="L990" i="1"/>
  <c r="S990" i="1"/>
  <c r="U990" i="1"/>
  <c r="P990" i="1"/>
  <c r="P986" i="1"/>
  <c r="U986" i="1"/>
  <c r="K981" i="1"/>
  <c r="P981" i="1"/>
  <c r="Q981" i="1"/>
  <c r="U981" i="1"/>
  <c r="S981" i="1"/>
  <c r="P977" i="1"/>
  <c r="Q977" i="1"/>
  <c r="T977" i="1"/>
  <c r="U977" i="1"/>
  <c r="L973" i="1"/>
  <c r="P973" i="1"/>
  <c r="Q973" i="1"/>
  <c r="N973" i="1"/>
  <c r="S973" i="1"/>
  <c r="U973" i="1"/>
  <c r="P969" i="1"/>
  <c r="U969" i="1"/>
  <c r="L965" i="1"/>
  <c r="P965" i="1"/>
  <c r="Q965" i="1"/>
  <c r="U965" i="1"/>
  <c r="N965" i="1"/>
  <c r="S965" i="1"/>
  <c r="K961" i="1"/>
  <c r="P961" i="1"/>
  <c r="T961" i="1"/>
  <c r="U961" i="1"/>
  <c r="Q961" i="1"/>
  <c r="P954" i="1"/>
  <c r="U954" i="1"/>
  <c r="K950" i="1"/>
  <c r="P950" i="1"/>
  <c r="Q950" i="1"/>
  <c r="U950" i="1"/>
  <c r="S950" i="1"/>
  <c r="P946" i="1"/>
  <c r="Q946" i="1"/>
  <c r="T946" i="1"/>
  <c r="U946" i="1"/>
  <c r="L942" i="1"/>
  <c r="P942" i="1"/>
  <c r="Q942" i="1"/>
  <c r="N942" i="1"/>
  <c r="S942" i="1"/>
  <c r="U942" i="1"/>
  <c r="P938" i="1"/>
  <c r="U938" i="1"/>
  <c r="L933" i="1"/>
  <c r="P933" i="1"/>
  <c r="Q933" i="1"/>
  <c r="N933" i="1"/>
  <c r="U933" i="1"/>
  <c r="S933" i="1"/>
  <c r="K929" i="1"/>
  <c r="P929" i="1"/>
  <c r="T929" i="1"/>
  <c r="U929" i="1"/>
  <c r="Q929" i="1"/>
  <c r="L926" i="1"/>
  <c r="N926" i="1"/>
  <c r="P926" i="1"/>
  <c r="Q926" i="1"/>
  <c r="S926" i="1"/>
  <c r="U926" i="1"/>
  <c r="P918" i="1"/>
  <c r="Q918" i="1"/>
  <c r="L918" i="1"/>
  <c r="U918" i="1"/>
  <c r="S918" i="1"/>
  <c r="N914" i="1"/>
  <c r="P914" i="1"/>
  <c r="Q914" i="1"/>
  <c r="T914" i="1"/>
  <c r="U914" i="1"/>
  <c r="L911" i="1"/>
  <c r="P911" i="1"/>
  <c r="Q911" i="1"/>
  <c r="N911" i="1"/>
  <c r="S911" i="1"/>
  <c r="U911" i="1"/>
  <c r="N907" i="1"/>
  <c r="P907" i="1"/>
  <c r="U907" i="1"/>
  <c r="L902" i="1"/>
  <c r="P902" i="1"/>
  <c r="Q902" i="1"/>
  <c r="U902" i="1"/>
  <c r="N902" i="1"/>
  <c r="S902" i="1"/>
  <c r="P898" i="1"/>
  <c r="L898" i="1"/>
  <c r="T898" i="1"/>
  <c r="U898" i="1"/>
  <c r="Q898" i="1"/>
  <c r="N893" i="1"/>
  <c r="P893" i="1"/>
  <c r="Q893" i="1"/>
  <c r="S893" i="1"/>
  <c r="U893" i="1"/>
  <c r="L893" i="1"/>
  <c r="N889" i="1"/>
  <c r="R889" i="1"/>
  <c r="P889" i="1"/>
  <c r="U889" i="1"/>
  <c r="L885" i="1"/>
  <c r="P885" i="1"/>
  <c r="Q885" i="1"/>
  <c r="U885" i="1"/>
  <c r="R885" i="1"/>
  <c r="S885" i="1"/>
  <c r="R880" i="1"/>
  <c r="O880" i="1"/>
  <c r="P880" i="1"/>
  <c r="L880" i="1"/>
  <c r="Q880" i="1"/>
  <c r="T880" i="1"/>
  <c r="U880" i="1"/>
  <c r="O874" i="1"/>
  <c r="P874" i="1"/>
  <c r="Q874" i="1"/>
  <c r="N874" i="1"/>
  <c r="S874" i="1"/>
  <c r="U874" i="1"/>
  <c r="L874" i="1"/>
  <c r="N870" i="1"/>
  <c r="R870" i="1"/>
  <c r="P870" i="1"/>
  <c r="U870" i="1"/>
  <c r="O870" i="1"/>
  <c r="O866" i="1"/>
  <c r="P866" i="1"/>
  <c r="Q866" i="1"/>
  <c r="N866" i="1"/>
  <c r="R866" i="1"/>
  <c r="U866" i="1"/>
  <c r="S866" i="1"/>
  <c r="O861" i="1"/>
  <c r="R861" i="1"/>
  <c r="P861" i="1"/>
  <c r="L861" i="1"/>
  <c r="T861" i="1"/>
  <c r="U861" i="1"/>
  <c r="Q861" i="1"/>
  <c r="O857" i="1"/>
  <c r="N857" i="1"/>
  <c r="P857" i="1"/>
  <c r="Q857" i="1"/>
  <c r="S857" i="1"/>
  <c r="U857" i="1"/>
  <c r="L857" i="1"/>
  <c r="N851" i="1"/>
  <c r="R851" i="1"/>
  <c r="P851" i="1"/>
  <c r="U851" i="1"/>
  <c r="K847" i="1"/>
  <c r="P847" i="1"/>
  <c r="Q847" i="1"/>
  <c r="L847" i="1"/>
  <c r="U847" i="1"/>
  <c r="R847" i="1"/>
  <c r="S847" i="1"/>
  <c r="M835" i="1"/>
  <c r="R835" i="1"/>
  <c r="P835" i="1"/>
  <c r="Q835" i="1"/>
  <c r="U835" i="1"/>
  <c r="K831" i="1"/>
  <c r="P831" i="1"/>
  <c r="Q831" i="1"/>
  <c r="S831" i="1"/>
  <c r="U831" i="1"/>
  <c r="K827" i="1"/>
  <c r="R827" i="1"/>
  <c r="P827" i="1"/>
  <c r="U827" i="1"/>
  <c r="P821" i="1"/>
  <c r="N821" i="1"/>
  <c r="Q821" i="1"/>
  <c r="U821" i="1"/>
  <c r="S821" i="1"/>
  <c r="K817" i="1"/>
  <c r="N817" i="1"/>
  <c r="P817" i="1"/>
  <c r="R817" i="1"/>
  <c r="U817" i="1"/>
  <c r="Q817" i="1"/>
  <c r="M813" i="1"/>
  <c r="P813" i="1"/>
  <c r="Q813" i="1"/>
  <c r="N813" i="1"/>
  <c r="S813" i="1"/>
  <c r="U813" i="1"/>
  <c r="N809" i="1"/>
  <c r="R809" i="1"/>
  <c r="M809" i="1"/>
  <c r="P809" i="1"/>
  <c r="U809" i="1"/>
  <c r="M805" i="1"/>
  <c r="P805" i="1"/>
  <c r="N805" i="1"/>
  <c r="Q805" i="1"/>
  <c r="R805" i="1"/>
  <c r="U805" i="1"/>
  <c r="S805" i="1"/>
  <c r="M801" i="1"/>
  <c r="N801" i="1"/>
  <c r="P801" i="1"/>
  <c r="Q801" i="1"/>
  <c r="U801" i="1"/>
  <c r="P797" i="1"/>
  <c r="Q797" i="1"/>
  <c r="N797" i="1"/>
  <c r="S797" i="1"/>
  <c r="U797" i="1"/>
  <c r="M797" i="1"/>
  <c r="R797" i="1"/>
  <c r="N793" i="1"/>
  <c r="R793" i="1"/>
  <c r="P793" i="1"/>
  <c r="M793" i="1"/>
  <c r="U793" i="1"/>
  <c r="S1129" i="1"/>
  <c r="S1098" i="1"/>
  <c r="S1065" i="1"/>
  <c r="S1033" i="1"/>
  <c r="S1000" i="1"/>
  <c r="S969" i="1"/>
  <c r="S938" i="1"/>
  <c r="S907" i="1"/>
  <c r="S870" i="1"/>
  <c r="S827" i="1"/>
  <c r="S793" i="1"/>
  <c r="R1137" i="1"/>
  <c r="R1129" i="1"/>
  <c r="R1121" i="1"/>
  <c r="R874" i="1"/>
  <c r="Q1082" i="1"/>
  <c r="Q1016" i="1"/>
  <c r="Q954" i="1"/>
  <c r="Q889" i="1"/>
  <c r="Q809" i="1"/>
  <c r="P1125" i="1"/>
  <c r="P1061" i="1"/>
  <c r="P996" i="1"/>
  <c r="O1113" i="1"/>
  <c r="O851" i="1"/>
  <c r="O835" i="1"/>
  <c r="O827" i="1"/>
  <c r="O817" i="1"/>
  <c r="O809" i="1"/>
  <c r="O801" i="1"/>
  <c r="O793" i="1"/>
  <c r="N950" i="1"/>
  <c r="T895" i="1"/>
  <c r="R895" i="1"/>
  <c r="T823" i="1"/>
  <c r="R1047" i="1"/>
  <c r="O1141" i="1"/>
  <c r="O1133" i="1"/>
  <c r="O1125" i="1"/>
  <c r="O1117" i="1"/>
  <c r="O1110" i="1"/>
  <c r="O1102" i="1"/>
  <c r="O1094" i="1"/>
  <c r="O1086" i="1"/>
  <c r="O1061" i="1"/>
  <c r="O1053" i="1"/>
  <c r="O1045" i="1"/>
  <c r="O1037" i="1"/>
  <c r="O1030" i="1"/>
  <c r="O1021" i="1"/>
  <c r="N1094" i="1"/>
  <c r="N1061" i="1"/>
  <c r="N1030" i="1"/>
  <c r="L1012" i="1"/>
  <c r="L907" i="1"/>
  <c r="L870" i="1"/>
  <c r="K1137" i="1"/>
  <c r="N1137" i="1"/>
  <c r="L1129" i="1"/>
  <c r="N1129" i="1"/>
  <c r="K1121" i="1"/>
  <c r="N1121" i="1"/>
  <c r="L1113" i="1"/>
  <c r="N1113" i="1"/>
  <c r="K1106" i="1"/>
  <c r="N1106" i="1"/>
  <c r="L1098" i="1"/>
  <c r="N1098" i="1"/>
  <c r="K1090" i="1"/>
  <c r="N1090" i="1"/>
  <c r="L1082" i="1"/>
  <c r="N1082" i="1"/>
  <c r="K1078" i="1"/>
  <c r="L1078" i="1"/>
  <c r="K1074" i="1"/>
  <c r="N1074" i="1"/>
  <c r="L1065" i="1"/>
  <c r="N1065" i="1"/>
  <c r="L1049" i="1"/>
  <c r="N1049" i="1"/>
  <c r="K1041" i="1"/>
  <c r="N1041" i="1"/>
  <c r="L1033" i="1"/>
  <c r="N1033" i="1"/>
  <c r="K1025" i="1"/>
  <c r="N1025" i="1"/>
  <c r="L1016" i="1"/>
  <c r="N1016" i="1"/>
  <c r="K1008" i="1"/>
  <c r="N1008" i="1"/>
  <c r="L1000" i="1"/>
  <c r="N1000" i="1"/>
  <c r="L986" i="1"/>
  <c r="N986" i="1"/>
  <c r="K977" i="1"/>
  <c r="N977" i="1"/>
  <c r="L969" i="1"/>
  <c r="N969" i="1"/>
  <c r="L961" i="1"/>
  <c r="N961" i="1"/>
  <c r="L954" i="1"/>
  <c r="N954" i="1"/>
  <c r="K946" i="1"/>
  <c r="N946" i="1"/>
  <c r="L938" i="1"/>
  <c r="N938" i="1"/>
  <c r="L929" i="1"/>
  <c r="N929" i="1"/>
  <c r="K898" i="1"/>
  <c r="N898" i="1"/>
  <c r="K885" i="1"/>
  <c r="O885" i="1"/>
  <c r="K880" i="1"/>
  <c r="N880" i="1"/>
  <c r="K861" i="1"/>
  <c r="N861" i="1"/>
  <c r="N1141" i="1"/>
  <c r="N1110" i="1"/>
  <c r="N1078" i="1"/>
  <c r="N1045" i="1"/>
  <c r="L1110" i="1"/>
  <c r="L981" i="1"/>
  <c r="L950" i="1"/>
  <c r="L889" i="1"/>
  <c r="L866" i="1"/>
  <c r="L851" i="1"/>
  <c r="M1134" i="1"/>
  <c r="M1118" i="1"/>
  <c r="M1087" i="1"/>
  <c r="M1054" i="1"/>
  <c r="M1038" i="1"/>
  <c r="M1022" i="1"/>
  <c r="L1130" i="1"/>
  <c r="L1095" i="1"/>
  <c r="L1054" i="1"/>
  <c r="L983" i="1"/>
  <c r="L970" i="1"/>
  <c r="L939" i="1"/>
  <c r="L927" i="1"/>
  <c r="L862" i="1"/>
  <c r="K1038" i="1"/>
  <c r="K1001" i="1"/>
  <c r="K958" i="1"/>
  <c r="K862" i="1"/>
  <c r="L1139" i="1"/>
  <c r="N1139" i="1"/>
  <c r="P1139" i="1"/>
  <c r="O1139" i="1"/>
  <c r="R1139" i="1"/>
  <c r="Q1139" i="1"/>
  <c r="L1135" i="1"/>
  <c r="P1135" i="1"/>
  <c r="O1135" i="1"/>
  <c r="Q1135" i="1"/>
  <c r="R1135" i="1"/>
  <c r="M1131" i="1"/>
  <c r="P1131" i="1"/>
  <c r="Q1131" i="1"/>
  <c r="R1131" i="1"/>
  <c r="O1131" i="1"/>
  <c r="L1127" i="1"/>
  <c r="P1127" i="1"/>
  <c r="Q1127" i="1"/>
  <c r="R1127" i="1"/>
  <c r="L1123" i="1"/>
  <c r="P1123" i="1"/>
  <c r="O1123" i="1"/>
  <c r="R1123" i="1"/>
  <c r="N1123" i="1"/>
  <c r="Q1123" i="1"/>
  <c r="L1119" i="1"/>
  <c r="P1119" i="1"/>
  <c r="O1119" i="1"/>
  <c r="Q1119" i="1"/>
  <c r="R1119" i="1"/>
  <c r="S1119" i="1"/>
  <c r="L1115" i="1"/>
  <c r="O1115" i="1"/>
  <c r="P1115" i="1"/>
  <c r="M1115" i="1"/>
  <c r="Q1115" i="1"/>
  <c r="S1115" i="1"/>
  <c r="R1115" i="1"/>
  <c r="L1112" i="1"/>
  <c r="P1112" i="1"/>
  <c r="Q1112" i="1"/>
  <c r="S1112" i="1"/>
  <c r="L1108" i="1"/>
  <c r="P1108" i="1"/>
  <c r="R1108" i="1"/>
  <c r="O1108" i="1"/>
  <c r="Q1108" i="1"/>
  <c r="S1108" i="1"/>
  <c r="L1104" i="1"/>
  <c r="N1104" i="1"/>
  <c r="O1104" i="1"/>
  <c r="P1104" i="1"/>
  <c r="Q1104" i="1"/>
  <c r="S1104" i="1"/>
  <c r="R1104" i="1"/>
  <c r="L1100" i="1"/>
  <c r="M1100" i="1"/>
  <c r="P1100" i="1"/>
  <c r="N1100" i="1"/>
  <c r="O1100" i="1"/>
  <c r="Q1100" i="1"/>
  <c r="S1100" i="1"/>
  <c r="L1096" i="1"/>
  <c r="P1096" i="1"/>
  <c r="N1096" i="1"/>
  <c r="Q1096" i="1"/>
  <c r="R1096" i="1"/>
  <c r="S1096" i="1"/>
  <c r="M1092" i="1"/>
  <c r="O1092" i="1"/>
  <c r="P1092" i="1"/>
  <c r="R1092" i="1"/>
  <c r="Q1092" i="1"/>
  <c r="S1092" i="1"/>
  <c r="L1088" i="1"/>
  <c r="P1088" i="1"/>
  <c r="N1088" i="1"/>
  <c r="O1088" i="1"/>
  <c r="Q1088" i="1"/>
  <c r="S1088" i="1"/>
  <c r="P1084" i="1"/>
  <c r="M1084" i="1"/>
  <c r="N1084" i="1"/>
  <c r="O1084" i="1"/>
  <c r="Q1084" i="1"/>
  <c r="R1084" i="1"/>
  <c r="S1084" i="1"/>
  <c r="L1080" i="1"/>
  <c r="P1080" i="1"/>
  <c r="Q1080" i="1"/>
  <c r="R1080" i="1"/>
  <c r="S1080" i="1"/>
  <c r="M1076" i="1"/>
  <c r="P1076" i="1"/>
  <c r="O1076" i="1"/>
  <c r="R1076" i="1"/>
  <c r="Q1076" i="1"/>
  <c r="S1076" i="1"/>
  <c r="L1072" i="1"/>
  <c r="P1072" i="1"/>
  <c r="O1072" i="1"/>
  <c r="N1072" i="1"/>
  <c r="Q1072" i="1"/>
  <c r="R1072" i="1"/>
  <c r="S1072" i="1"/>
  <c r="L1067" i="1"/>
  <c r="M1067" i="1"/>
  <c r="P1067" i="1"/>
  <c r="O1067" i="1"/>
  <c r="Q1067" i="1"/>
  <c r="R1067" i="1"/>
  <c r="S1067" i="1"/>
  <c r="L1063" i="1"/>
  <c r="P1063" i="1"/>
  <c r="N1063" i="1"/>
  <c r="Q1063" i="1"/>
  <c r="S1063" i="1"/>
  <c r="R1063" i="1"/>
  <c r="M1059" i="1"/>
  <c r="P1059" i="1"/>
  <c r="O1059" i="1"/>
  <c r="R1059" i="1"/>
  <c r="Q1059" i="1"/>
  <c r="S1059" i="1"/>
  <c r="L1055" i="1"/>
  <c r="P1055" i="1"/>
  <c r="O1055" i="1"/>
  <c r="Q1055" i="1"/>
  <c r="R1055" i="1"/>
  <c r="S1055" i="1"/>
  <c r="O1051" i="1"/>
  <c r="P1051" i="1"/>
  <c r="M1051" i="1"/>
  <c r="N1051" i="1"/>
  <c r="Q1051" i="1"/>
  <c r="S1051" i="1"/>
  <c r="R1051" i="1"/>
  <c r="L1047" i="1"/>
  <c r="N1047" i="1"/>
  <c r="P1047" i="1"/>
  <c r="Q1047" i="1"/>
  <c r="S1047" i="1"/>
  <c r="M1043" i="1"/>
  <c r="P1043" i="1"/>
  <c r="R1043" i="1"/>
  <c r="O1043" i="1"/>
  <c r="Q1043" i="1"/>
  <c r="S1043" i="1"/>
  <c r="L1039" i="1"/>
  <c r="O1039" i="1"/>
  <c r="P1039" i="1"/>
  <c r="N1039" i="1"/>
  <c r="Q1039" i="1"/>
  <c r="S1039" i="1"/>
  <c r="R1039" i="1"/>
  <c r="L1035" i="1"/>
  <c r="M1035" i="1"/>
  <c r="N1035" i="1"/>
  <c r="P1035" i="1"/>
  <c r="O1035" i="1"/>
  <c r="Q1035" i="1"/>
  <c r="S1035" i="1"/>
  <c r="P1032" i="1"/>
  <c r="N1032" i="1"/>
  <c r="O1032" i="1"/>
  <c r="Q1032" i="1"/>
  <c r="R1032" i="1"/>
  <c r="S1032" i="1"/>
  <c r="M1028" i="1"/>
  <c r="P1028" i="1"/>
  <c r="R1028" i="1"/>
  <c r="O1028" i="1"/>
  <c r="Q1028" i="1"/>
  <c r="S1028" i="1"/>
  <c r="L1023" i="1"/>
  <c r="N1023" i="1"/>
  <c r="O1023" i="1"/>
  <c r="P1023" i="1"/>
  <c r="Q1023" i="1"/>
  <c r="S1023" i="1"/>
  <c r="M1019" i="1"/>
  <c r="P1019" i="1"/>
  <c r="N1019" i="1"/>
  <c r="O1019" i="1"/>
  <c r="Q1019" i="1"/>
  <c r="R1019" i="1"/>
  <c r="S1019" i="1"/>
  <c r="L1014" i="1"/>
  <c r="P1014" i="1"/>
  <c r="O1014" i="1"/>
  <c r="Q1014" i="1"/>
  <c r="R1014" i="1"/>
  <c r="S1014" i="1"/>
  <c r="M1010" i="1"/>
  <c r="P1010" i="1"/>
  <c r="O1010" i="1"/>
  <c r="R1010" i="1"/>
  <c r="Q1010" i="1"/>
  <c r="S1010" i="1"/>
  <c r="L1006" i="1"/>
  <c r="O1006" i="1"/>
  <c r="P1006" i="1"/>
  <c r="N1006" i="1"/>
  <c r="Q1006" i="1"/>
  <c r="R1006" i="1"/>
  <c r="S1006" i="1"/>
  <c r="L1002" i="1"/>
  <c r="M1002" i="1"/>
  <c r="P1002" i="1"/>
  <c r="O1002" i="1"/>
  <c r="Q1002" i="1"/>
  <c r="R1002" i="1"/>
  <c r="S1002" i="1"/>
  <c r="P998" i="1"/>
  <c r="N998" i="1"/>
  <c r="O998" i="1"/>
  <c r="Q998" i="1"/>
  <c r="S998" i="1"/>
  <c r="R998" i="1"/>
  <c r="L994" i="1"/>
  <c r="P994" i="1"/>
  <c r="R994" i="1"/>
  <c r="O994" i="1"/>
  <c r="Q994" i="1"/>
  <c r="S994" i="1"/>
  <c r="L988" i="1"/>
  <c r="P988" i="1"/>
  <c r="O988" i="1"/>
  <c r="N988" i="1"/>
  <c r="M988" i="1"/>
  <c r="Q988" i="1"/>
  <c r="S988" i="1"/>
  <c r="R988" i="1"/>
  <c r="L984" i="1"/>
  <c r="P984" i="1"/>
  <c r="O984" i="1"/>
  <c r="N984" i="1"/>
  <c r="Q984" i="1"/>
  <c r="S984" i="1"/>
  <c r="L979" i="1"/>
  <c r="P979" i="1"/>
  <c r="R979" i="1"/>
  <c r="O979" i="1"/>
  <c r="Q979" i="1"/>
  <c r="S979" i="1"/>
  <c r="O975" i="1"/>
  <c r="N975" i="1"/>
  <c r="P975" i="1"/>
  <c r="Q975" i="1"/>
  <c r="S975" i="1"/>
  <c r="R975" i="1"/>
  <c r="L971" i="1"/>
  <c r="M971" i="1"/>
  <c r="P971" i="1"/>
  <c r="O971" i="1"/>
  <c r="N971" i="1"/>
  <c r="Q971" i="1"/>
  <c r="S971" i="1"/>
  <c r="N967" i="1"/>
  <c r="P967" i="1"/>
  <c r="O967" i="1"/>
  <c r="Q967" i="1"/>
  <c r="R967" i="1"/>
  <c r="S967" i="1"/>
  <c r="M963" i="1"/>
  <c r="P963" i="1"/>
  <c r="R963" i="1"/>
  <c r="O963" i="1"/>
  <c r="Q963" i="1"/>
  <c r="S963" i="1"/>
  <c r="M959" i="1"/>
  <c r="O959" i="1"/>
  <c r="N959" i="1"/>
  <c r="P959" i="1"/>
  <c r="Q959" i="1"/>
  <c r="S959" i="1"/>
  <c r="M956" i="1"/>
  <c r="N956" i="1"/>
  <c r="P956" i="1"/>
  <c r="O956" i="1"/>
  <c r="Q956" i="1"/>
  <c r="R956" i="1"/>
  <c r="S956" i="1"/>
  <c r="M952" i="1"/>
  <c r="P952" i="1"/>
  <c r="O952" i="1"/>
  <c r="Q952" i="1"/>
  <c r="R952" i="1"/>
  <c r="S952" i="1"/>
  <c r="N948" i="1"/>
  <c r="P948" i="1"/>
  <c r="O948" i="1"/>
  <c r="R948" i="1"/>
  <c r="Q948" i="1"/>
  <c r="S948" i="1"/>
  <c r="M944" i="1"/>
  <c r="O944" i="1"/>
  <c r="N944" i="1"/>
  <c r="P944" i="1"/>
  <c r="Q944" i="1"/>
  <c r="R944" i="1"/>
  <c r="S944" i="1"/>
  <c r="P940" i="1"/>
  <c r="M940" i="1"/>
  <c r="O940" i="1"/>
  <c r="N940" i="1"/>
  <c r="Q940" i="1"/>
  <c r="R940" i="1"/>
  <c r="S940" i="1"/>
  <c r="M935" i="1"/>
  <c r="P935" i="1"/>
  <c r="O935" i="1"/>
  <c r="N935" i="1"/>
  <c r="Q935" i="1"/>
  <c r="S935" i="1"/>
  <c r="R935" i="1"/>
  <c r="N931" i="1"/>
  <c r="M931" i="1"/>
  <c r="P931" i="1"/>
  <c r="R931" i="1"/>
  <c r="O931" i="1"/>
  <c r="Q931" i="1"/>
  <c r="S931" i="1"/>
  <c r="M923" i="1"/>
  <c r="P923" i="1"/>
  <c r="O923" i="1"/>
  <c r="N923" i="1"/>
  <c r="Q923" i="1"/>
  <c r="S923" i="1"/>
  <c r="R923" i="1"/>
  <c r="M920" i="1"/>
  <c r="N920" i="1"/>
  <c r="P920" i="1"/>
  <c r="O920" i="1"/>
  <c r="Q920" i="1"/>
  <c r="S920" i="1"/>
  <c r="N916" i="1"/>
  <c r="P916" i="1"/>
  <c r="R916" i="1"/>
  <c r="O916" i="1"/>
  <c r="Q916" i="1"/>
  <c r="S916" i="1"/>
  <c r="M913" i="1"/>
  <c r="O913" i="1"/>
  <c r="N913" i="1"/>
  <c r="P913" i="1"/>
  <c r="Q913" i="1"/>
  <c r="S913" i="1"/>
  <c r="R913" i="1"/>
  <c r="M909" i="1"/>
  <c r="N909" i="1"/>
  <c r="P909" i="1"/>
  <c r="O909" i="1"/>
  <c r="Q909" i="1"/>
  <c r="S909" i="1"/>
  <c r="M904" i="1"/>
  <c r="N904" i="1"/>
  <c r="P904" i="1"/>
  <c r="O904" i="1"/>
  <c r="Q904" i="1"/>
  <c r="R904" i="1"/>
  <c r="S904" i="1"/>
  <c r="N900" i="1"/>
  <c r="M900" i="1"/>
  <c r="P900" i="1"/>
  <c r="R900" i="1"/>
  <c r="O900" i="1"/>
  <c r="Q900" i="1"/>
  <c r="S900" i="1"/>
  <c r="M895" i="1"/>
  <c r="N895" i="1"/>
  <c r="O895" i="1"/>
  <c r="P895" i="1"/>
  <c r="Q895" i="1"/>
  <c r="S895" i="1"/>
  <c r="M891" i="1"/>
  <c r="P891" i="1"/>
  <c r="N891" i="1"/>
  <c r="O891" i="1"/>
  <c r="Q891" i="1"/>
  <c r="R891" i="1"/>
  <c r="S891" i="1"/>
  <c r="M887" i="1"/>
  <c r="P887" i="1"/>
  <c r="N887" i="1"/>
  <c r="O887" i="1"/>
  <c r="Q887" i="1"/>
  <c r="R887" i="1"/>
  <c r="S887" i="1"/>
  <c r="N883" i="1"/>
  <c r="P883" i="1"/>
  <c r="O883" i="1"/>
  <c r="R883" i="1"/>
  <c r="Q883" i="1"/>
  <c r="S883" i="1"/>
  <c r="M877" i="1"/>
  <c r="O877" i="1"/>
  <c r="N877" i="1"/>
  <c r="P877" i="1"/>
  <c r="Q877" i="1"/>
  <c r="R877" i="1"/>
  <c r="S877" i="1"/>
  <c r="P872" i="1"/>
  <c r="O872" i="1"/>
  <c r="M872" i="1"/>
  <c r="N872" i="1"/>
  <c r="Q872" i="1"/>
  <c r="R872" i="1"/>
  <c r="S872" i="1"/>
  <c r="K868" i="1"/>
  <c r="P868" i="1"/>
  <c r="O868" i="1"/>
  <c r="N868" i="1"/>
  <c r="Q868" i="1"/>
  <c r="S868" i="1"/>
  <c r="R868" i="1"/>
  <c r="N864" i="1"/>
  <c r="M864" i="1"/>
  <c r="P864" i="1"/>
  <c r="R864" i="1"/>
  <c r="O864" i="1"/>
  <c r="Q864" i="1"/>
  <c r="S864" i="1"/>
  <c r="M859" i="1"/>
  <c r="O859" i="1"/>
  <c r="N859" i="1"/>
  <c r="P859" i="1"/>
  <c r="Q859" i="1"/>
  <c r="R859" i="1"/>
  <c r="S859" i="1"/>
  <c r="M853" i="1"/>
  <c r="P853" i="1"/>
  <c r="O853" i="1"/>
  <c r="N853" i="1"/>
  <c r="Q853" i="1"/>
  <c r="S853" i="1"/>
  <c r="R853" i="1"/>
  <c r="M849" i="1"/>
  <c r="N849" i="1"/>
  <c r="P849" i="1"/>
  <c r="O849" i="1"/>
  <c r="Q849" i="1"/>
  <c r="S849" i="1"/>
  <c r="L837" i="1"/>
  <c r="N837" i="1"/>
  <c r="P837" i="1"/>
  <c r="O837" i="1"/>
  <c r="Q837" i="1"/>
  <c r="S837" i="1"/>
  <c r="L833" i="1"/>
  <c r="N833" i="1"/>
  <c r="P833" i="1"/>
  <c r="R833" i="1"/>
  <c r="O833" i="1"/>
  <c r="Q833" i="1"/>
  <c r="S833" i="1"/>
  <c r="L829" i="1"/>
  <c r="O829" i="1"/>
  <c r="N829" i="1"/>
  <c r="P829" i="1"/>
  <c r="Q829" i="1"/>
  <c r="S829" i="1"/>
  <c r="R829" i="1"/>
  <c r="K823" i="1"/>
  <c r="N823" i="1"/>
  <c r="P823" i="1"/>
  <c r="O823" i="1"/>
  <c r="Q823" i="1"/>
  <c r="S823" i="1"/>
  <c r="L819" i="1"/>
  <c r="N819" i="1"/>
  <c r="P819" i="1"/>
  <c r="O819" i="1"/>
  <c r="Q819" i="1"/>
  <c r="R819" i="1"/>
  <c r="S819" i="1"/>
  <c r="L815" i="1"/>
  <c r="N815" i="1"/>
  <c r="P815" i="1"/>
  <c r="O815" i="1"/>
  <c r="Q815" i="1"/>
  <c r="R815" i="1"/>
  <c r="S815" i="1"/>
  <c r="K811" i="1"/>
  <c r="O811" i="1"/>
  <c r="N811" i="1"/>
  <c r="P811" i="1"/>
  <c r="Q811" i="1"/>
  <c r="R811" i="1"/>
  <c r="S811" i="1"/>
  <c r="K807" i="1"/>
  <c r="N807" i="1"/>
  <c r="P807" i="1"/>
  <c r="O807" i="1"/>
  <c r="Q807" i="1"/>
  <c r="R807" i="1"/>
  <c r="S807" i="1"/>
  <c r="K803" i="1"/>
  <c r="N803" i="1"/>
  <c r="P803" i="1"/>
  <c r="O803" i="1"/>
  <c r="Q803" i="1"/>
  <c r="R803" i="1"/>
  <c r="S803" i="1"/>
  <c r="L799" i="1"/>
  <c r="K799" i="1"/>
  <c r="N799" i="1"/>
  <c r="P799" i="1"/>
  <c r="O799" i="1"/>
  <c r="Q799" i="1"/>
  <c r="R799" i="1"/>
  <c r="S799" i="1"/>
  <c r="K795" i="1"/>
  <c r="O795" i="1"/>
  <c r="N795" i="1"/>
  <c r="P795" i="1"/>
  <c r="Q795" i="1"/>
  <c r="R795" i="1"/>
  <c r="S795" i="1"/>
  <c r="K791" i="1"/>
  <c r="N791" i="1"/>
  <c r="P791" i="1"/>
  <c r="O791" i="1"/>
  <c r="Q791" i="1"/>
  <c r="R791" i="1"/>
  <c r="S791" i="1"/>
  <c r="K787" i="1"/>
  <c r="N787" i="1"/>
  <c r="P787" i="1"/>
  <c r="O787" i="1"/>
  <c r="Q787" i="1"/>
  <c r="R787" i="1"/>
  <c r="S787" i="1"/>
  <c r="L781" i="1"/>
  <c r="K781" i="1"/>
  <c r="N781" i="1"/>
  <c r="P781" i="1"/>
  <c r="O781" i="1"/>
  <c r="Q781" i="1"/>
  <c r="R781" i="1"/>
  <c r="S781" i="1"/>
  <c r="K777" i="1"/>
  <c r="O777" i="1"/>
  <c r="N777" i="1"/>
  <c r="P777" i="1"/>
  <c r="Q777" i="1"/>
  <c r="R777" i="1"/>
  <c r="S777" i="1"/>
  <c r="K773" i="1"/>
  <c r="N773" i="1"/>
  <c r="P773" i="1"/>
  <c r="O773" i="1"/>
  <c r="Q773" i="1"/>
  <c r="R773" i="1"/>
  <c r="S773" i="1"/>
  <c r="K769" i="1"/>
  <c r="N769" i="1"/>
  <c r="P769" i="1"/>
  <c r="O769" i="1"/>
  <c r="Q769" i="1"/>
  <c r="R769" i="1"/>
  <c r="S769" i="1"/>
  <c r="L763" i="1"/>
  <c r="K763" i="1"/>
  <c r="N763" i="1"/>
  <c r="P763" i="1"/>
  <c r="Q763" i="1"/>
  <c r="R763" i="1"/>
  <c r="S763" i="1"/>
  <c r="O763" i="1"/>
  <c r="K759" i="1"/>
  <c r="O759" i="1"/>
  <c r="P759" i="1"/>
  <c r="N759" i="1"/>
  <c r="Q759" i="1"/>
  <c r="R759" i="1"/>
  <c r="S759" i="1"/>
  <c r="K753" i="1"/>
  <c r="N753" i="1"/>
  <c r="P753" i="1"/>
  <c r="O753" i="1"/>
  <c r="Q753" i="1"/>
  <c r="R753" i="1"/>
  <c r="S753" i="1"/>
  <c r="K749" i="1"/>
  <c r="P749" i="1"/>
  <c r="N749" i="1"/>
  <c r="O749" i="1"/>
  <c r="Q749" i="1"/>
  <c r="R749" i="1"/>
  <c r="S749" i="1"/>
  <c r="L744" i="1"/>
  <c r="K744" i="1"/>
  <c r="P744" i="1"/>
  <c r="N744" i="1"/>
  <c r="O744" i="1"/>
  <c r="Q744" i="1"/>
  <c r="R744" i="1"/>
  <c r="S744" i="1"/>
  <c r="K740" i="1"/>
  <c r="N740" i="1"/>
  <c r="O740" i="1"/>
  <c r="Q740" i="1"/>
  <c r="R740" i="1"/>
  <c r="S740" i="1"/>
  <c r="K736" i="1"/>
  <c r="N736" i="1"/>
  <c r="P736" i="1"/>
  <c r="O736" i="1"/>
  <c r="Q736" i="1"/>
  <c r="R736" i="1"/>
  <c r="S736" i="1"/>
  <c r="K732" i="1"/>
  <c r="L732" i="1"/>
  <c r="P732" i="1"/>
  <c r="O732" i="1"/>
  <c r="N732" i="1"/>
  <c r="Q732" i="1"/>
  <c r="R732" i="1"/>
  <c r="S732" i="1"/>
  <c r="L728" i="1"/>
  <c r="K728" i="1"/>
  <c r="N728" i="1"/>
  <c r="P728" i="1"/>
  <c r="O728" i="1"/>
  <c r="Q728" i="1"/>
  <c r="R728" i="1"/>
  <c r="S728" i="1"/>
  <c r="K724" i="1"/>
  <c r="L724" i="1"/>
  <c r="N724" i="1"/>
  <c r="O724" i="1"/>
  <c r="P724" i="1"/>
  <c r="Q724" i="1"/>
  <c r="R724" i="1"/>
  <c r="S724" i="1"/>
  <c r="K720" i="1"/>
  <c r="N720" i="1"/>
  <c r="P720" i="1"/>
  <c r="O720" i="1"/>
  <c r="Q720" i="1"/>
  <c r="R720" i="1"/>
  <c r="S720" i="1"/>
  <c r="K716" i="1"/>
  <c r="L716" i="1"/>
  <c r="N716" i="1"/>
  <c r="P716" i="1"/>
  <c r="O716" i="1"/>
  <c r="Q716" i="1"/>
  <c r="R716" i="1"/>
  <c r="S716" i="1"/>
  <c r="L712" i="1"/>
  <c r="K712" i="1"/>
  <c r="N712" i="1"/>
  <c r="P712" i="1"/>
  <c r="O712" i="1"/>
  <c r="Q712" i="1"/>
  <c r="R712" i="1"/>
  <c r="S712" i="1"/>
  <c r="K708" i="1"/>
  <c r="L708" i="1"/>
  <c r="N708" i="1"/>
  <c r="O708" i="1"/>
  <c r="P708" i="1"/>
  <c r="Q708" i="1"/>
  <c r="R708" i="1"/>
  <c r="S708" i="1"/>
  <c r="K704" i="1"/>
  <c r="N704" i="1"/>
  <c r="P704" i="1"/>
  <c r="O704" i="1"/>
  <c r="Q704" i="1"/>
  <c r="R704" i="1"/>
  <c r="S704" i="1"/>
  <c r="K700" i="1"/>
  <c r="L700" i="1"/>
  <c r="P700" i="1"/>
  <c r="N700" i="1"/>
  <c r="O700" i="1"/>
  <c r="Q700" i="1"/>
  <c r="R700" i="1"/>
  <c r="S700" i="1"/>
  <c r="L696" i="1"/>
  <c r="K696" i="1"/>
  <c r="N696" i="1"/>
  <c r="P696" i="1"/>
  <c r="O696" i="1"/>
  <c r="Q696" i="1"/>
  <c r="R696" i="1"/>
  <c r="S696" i="1"/>
  <c r="K692" i="1"/>
  <c r="L692" i="1"/>
  <c r="N692" i="1"/>
  <c r="P692" i="1"/>
  <c r="O692" i="1"/>
  <c r="Q692" i="1"/>
  <c r="R692" i="1"/>
  <c r="S692" i="1"/>
  <c r="K688" i="1"/>
  <c r="N688" i="1"/>
  <c r="P688" i="1"/>
  <c r="O688" i="1"/>
  <c r="Q688" i="1"/>
  <c r="R688" i="1"/>
  <c r="S688" i="1"/>
  <c r="K684" i="1"/>
  <c r="L684" i="1"/>
  <c r="N684" i="1"/>
  <c r="P684" i="1"/>
  <c r="O684" i="1"/>
  <c r="Q684" i="1"/>
  <c r="R684" i="1"/>
  <c r="S684" i="1"/>
  <c r="L680" i="1"/>
  <c r="N680" i="1"/>
  <c r="P680" i="1"/>
  <c r="O680" i="1"/>
  <c r="Q680" i="1"/>
  <c r="R680" i="1"/>
  <c r="S680" i="1"/>
  <c r="K676" i="1"/>
  <c r="L676" i="1"/>
  <c r="O676" i="1"/>
  <c r="P676" i="1"/>
  <c r="Q676" i="1"/>
  <c r="R676" i="1"/>
  <c r="S676" i="1"/>
  <c r="N676" i="1"/>
  <c r="K672" i="1"/>
  <c r="N672" i="1"/>
  <c r="P672" i="1"/>
  <c r="O672" i="1"/>
  <c r="Q672" i="1"/>
  <c r="R672" i="1"/>
  <c r="S672" i="1"/>
  <c r="K666" i="1"/>
  <c r="L666" i="1"/>
  <c r="P666" i="1"/>
  <c r="N666" i="1"/>
  <c r="O666" i="1"/>
  <c r="Q666" i="1"/>
  <c r="R666" i="1"/>
  <c r="S666" i="1"/>
  <c r="L662" i="1"/>
  <c r="K662" i="1"/>
  <c r="N662" i="1"/>
  <c r="Q662" i="1"/>
  <c r="P662" i="1"/>
  <c r="O662" i="1"/>
  <c r="R662" i="1"/>
  <c r="S662" i="1"/>
  <c r="K656" i="1"/>
  <c r="L656" i="1"/>
  <c r="Q656" i="1"/>
  <c r="N656" i="1"/>
  <c r="O656" i="1"/>
  <c r="P656" i="1"/>
  <c r="R656" i="1"/>
  <c r="S656" i="1"/>
  <c r="L650" i="1"/>
  <c r="N650" i="1"/>
  <c r="P650" i="1"/>
  <c r="Q650" i="1"/>
  <c r="O650" i="1"/>
  <c r="R650" i="1"/>
  <c r="S650" i="1"/>
  <c r="L646" i="1"/>
  <c r="N646" i="1"/>
  <c r="Q646" i="1"/>
  <c r="P646" i="1"/>
  <c r="O646" i="1"/>
  <c r="R646" i="1"/>
  <c r="S646" i="1"/>
  <c r="L640" i="1"/>
  <c r="N640" i="1"/>
  <c r="Q640" i="1"/>
  <c r="P640" i="1"/>
  <c r="O640" i="1"/>
  <c r="R640" i="1"/>
  <c r="S640" i="1"/>
  <c r="L636" i="1"/>
  <c r="Q636" i="1"/>
  <c r="O636" i="1"/>
  <c r="P636" i="1"/>
  <c r="N636" i="1"/>
  <c r="R636" i="1"/>
  <c r="S636" i="1"/>
  <c r="L632" i="1"/>
  <c r="N632" i="1"/>
  <c r="P632" i="1"/>
  <c r="Q632" i="1"/>
  <c r="O632" i="1"/>
  <c r="R632" i="1"/>
  <c r="S632" i="1"/>
  <c r="L628" i="1"/>
  <c r="Q628" i="1"/>
  <c r="P628" i="1"/>
  <c r="N628" i="1"/>
  <c r="O628" i="1"/>
  <c r="R628" i="1"/>
  <c r="S628" i="1"/>
  <c r="L624" i="1"/>
  <c r="N624" i="1"/>
  <c r="Q624" i="1"/>
  <c r="P624" i="1"/>
  <c r="O624" i="1"/>
  <c r="R624" i="1"/>
  <c r="S624" i="1"/>
  <c r="L620" i="1"/>
  <c r="Q620" i="1"/>
  <c r="N620" i="1"/>
  <c r="P620" i="1"/>
  <c r="O620" i="1"/>
  <c r="R620" i="1"/>
  <c r="S620" i="1"/>
  <c r="L616" i="1"/>
  <c r="N616" i="1"/>
  <c r="P616" i="1"/>
  <c r="Q616" i="1"/>
  <c r="O616" i="1"/>
  <c r="R616" i="1"/>
  <c r="S616" i="1"/>
  <c r="L612" i="1"/>
  <c r="N612" i="1"/>
  <c r="Q612" i="1"/>
  <c r="P612" i="1"/>
  <c r="O612" i="1"/>
  <c r="R612" i="1"/>
  <c r="S612" i="1"/>
  <c r="L608" i="1"/>
  <c r="N608" i="1"/>
  <c r="Q608" i="1"/>
  <c r="P608" i="1"/>
  <c r="O608" i="1"/>
  <c r="R608" i="1"/>
  <c r="S608" i="1"/>
  <c r="L604" i="1"/>
  <c r="Q604" i="1"/>
  <c r="N604" i="1"/>
  <c r="O604" i="1"/>
  <c r="P604" i="1"/>
  <c r="R604" i="1"/>
  <c r="S604" i="1"/>
  <c r="N600" i="1"/>
  <c r="L600" i="1"/>
  <c r="P600" i="1"/>
  <c r="Q600" i="1"/>
  <c r="O600" i="1"/>
  <c r="R600" i="1"/>
  <c r="S600" i="1"/>
  <c r="L596" i="1"/>
  <c r="Q596" i="1"/>
  <c r="P596" i="1"/>
  <c r="N596" i="1"/>
  <c r="O596" i="1"/>
  <c r="R596" i="1"/>
  <c r="S596" i="1"/>
  <c r="L592" i="1"/>
  <c r="N592" i="1"/>
  <c r="Q592" i="1"/>
  <c r="P592" i="1"/>
  <c r="O592" i="1"/>
  <c r="R592" i="1"/>
  <c r="S592" i="1"/>
  <c r="L588" i="1"/>
  <c r="Q588" i="1"/>
  <c r="N588" i="1"/>
  <c r="O588" i="1"/>
  <c r="P588" i="1"/>
  <c r="R588" i="1"/>
  <c r="S588" i="1"/>
  <c r="N584" i="1"/>
  <c r="L584" i="1"/>
  <c r="P584" i="1"/>
  <c r="Q584" i="1"/>
  <c r="O584" i="1"/>
  <c r="R584" i="1"/>
  <c r="S584" i="1"/>
  <c r="L580" i="1"/>
  <c r="N580" i="1"/>
  <c r="Q580" i="1"/>
  <c r="P580" i="1"/>
  <c r="O580" i="1"/>
  <c r="R580" i="1"/>
  <c r="S580" i="1"/>
  <c r="L576" i="1"/>
  <c r="N576" i="1"/>
  <c r="Q576" i="1"/>
  <c r="P576" i="1"/>
  <c r="O576" i="1"/>
  <c r="R576" i="1"/>
  <c r="S576" i="1"/>
  <c r="L572" i="1"/>
  <c r="Q572" i="1"/>
  <c r="N572" i="1"/>
  <c r="O572" i="1"/>
  <c r="P572" i="1"/>
  <c r="R572" i="1"/>
  <c r="S572" i="1"/>
  <c r="N568" i="1"/>
  <c r="P568" i="1"/>
  <c r="Q568" i="1"/>
  <c r="L568" i="1"/>
  <c r="O568" i="1"/>
  <c r="R568" i="1"/>
  <c r="S568" i="1"/>
  <c r="L564" i="1"/>
  <c r="Q564" i="1"/>
  <c r="P564" i="1"/>
  <c r="N564" i="1"/>
  <c r="O564" i="1"/>
  <c r="R564" i="1"/>
  <c r="S564" i="1"/>
  <c r="L560" i="1"/>
  <c r="N560" i="1"/>
  <c r="Q560" i="1"/>
  <c r="P560" i="1"/>
  <c r="O560" i="1"/>
  <c r="R560" i="1"/>
  <c r="S560" i="1"/>
  <c r="L556" i="1"/>
  <c r="Q556" i="1"/>
  <c r="N556" i="1"/>
  <c r="P556" i="1"/>
  <c r="O556" i="1"/>
  <c r="R556" i="1"/>
  <c r="S556" i="1"/>
  <c r="N552" i="1"/>
  <c r="L552" i="1"/>
  <c r="P552" i="1"/>
  <c r="Q552" i="1"/>
  <c r="O552" i="1"/>
  <c r="R552" i="1"/>
  <c r="S552" i="1"/>
  <c r="L548" i="1"/>
  <c r="N548" i="1"/>
  <c r="Q548" i="1"/>
  <c r="P548" i="1"/>
  <c r="O548" i="1"/>
  <c r="R548" i="1"/>
  <c r="S548" i="1"/>
  <c r="N544" i="1"/>
  <c r="Q544" i="1"/>
  <c r="P544" i="1"/>
  <c r="L544" i="1"/>
  <c r="O544" i="1"/>
  <c r="R544" i="1"/>
  <c r="S544" i="1"/>
  <c r="L540" i="1"/>
  <c r="M540" i="1"/>
  <c r="Q540" i="1"/>
  <c r="O540" i="1"/>
  <c r="P540" i="1"/>
  <c r="N540" i="1"/>
  <c r="R540" i="1"/>
  <c r="S540" i="1"/>
  <c r="L536" i="1"/>
  <c r="N536" i="1"/>
  <c r="M536" i="1"/>
  <c r="P536" i="1"/>
  <c r="Q536" i="1"/>
  <c r="O536" i="1"/>
  <c r="R536" i="1"/>
  <c r="S536" i="1"/>
  <c r="L532" i="1"/>
  <c r="M532" i="1"/>
  <c r="Q532" i="1"/>
  <c r="P532" i="1"/>
  <c r="N532" i="1"/>
  <c r="O532" i="1"/>
  <c r="R532" i="1"/>
  <c r="S532" i="1"/>
  <c r="L528" i="1"/>
  <c r="M528" i="1"/>
  <c r="N528" i="1"/>
  <c r="Q528" i="1"/>
  <c r="P528" i="1"/>
  <c r="O528" i="1"/>
  <c r="R528" i="1"/>
  <c r="S528" i="1"/>
  <c r="L524" i="1"/>
  <c r="M524" i="1"/>
  <c r="Q524" i="1"/>
  <c r="N524" i="1"/>
  <c r="O524" i="1"/>
  <c r="P524" i="1"/>
  <c r="R524" i="1"/>
  <c r="S524" i="1"/>
  <c r="N520" i="1"/>
  <c r="M520" i="1"/>
  <c r="L520" i="1"/>
  <c r="P520" i="1"/>
  <c r="Q520" i="1"/>
  <c r="O520" i="1"/>
  <c r="R520" i="1"/>
  <c r="S520" i="1"/>
  <c r="L516" i="1"/>
  <c r="M516" i="1"/>
  <c r="N516" i="1"/>
  <c r="Q516" i="1"/>
  <c r="P516" i="1"/>
  <c r="O516" i="1"/>
  <c r="R516" i="1"/>
  <c r="S516" i="1"/>
  <c r="L512" i="1"/>
  <c r="M512" i="1"/>
  <c r="N512" i="1"/>
  <c r="Q512" i="1"/>
  <c r="P512" i="1"/>
  <c r="O512" i="1"/>
  <c r="R512" i="1"/>
  <c r="S512" i="1"/>
  <c r="L508" i="1"/>
  <c r="M508" i="1"/>
  <c r="Q508" i="1"/>
  <c r="O508" i="1"/>
  <c r="P508" i="1"/>
  <c r="N508" i="1"/>
  <c r="R508" i="1"/>
  <c r="S508" i="1"/>
  <c r="N504" i="1"/>
  <c r="L504" i="1"/>
  <c r="M504" i="1"/>
  <c r="P504" i="1"/>
  <c r="Q504" i="1"/>
  <c r="O504" i="1"/>
  <c r="R504" i="1"/>
  <c r="S504" i="1"/>
  <c r="L500" i="1"/>
  <c r="M500" i="1"/>
  <c r="Q500" i="1"/>
  <c r="P500" i="1"/>
  <c r="N500" i="1"/>
  <c r="O500" i="1"/>
  <c r="R500" i="1"/>
  <c r="S500" i="1"/>
  <c r="L496" i="1"/>
  <c r="M496" i="1"/>
  <c r="N496" i="1"/>
  <c r="Q496" i="1"/>
  <c r="P496" i="1"/>
  <c r="O496" i="1"/>
  <c r="R496" i="1"/>
  <c r="S496" i="1"/>
  <c r="L492" i="1"/>
  <c r="M492" i="1"/>
  <c r="Q492" i="1"/>
  <c r="N492" i="1"/>
  <c r="P492" i="1"/>
  <c r="O492" i="1"/>
  <c r="R492" i="1"/>
  <c r="S492" i="1"/>
  <c r="L488" i="1"/>
  <c r="N488" i="1"/>
  <c r="M488" i="1"/>
  <c r="P488" i="1"/>
  <c r="Q488" i="1"/>
  <c r="O488" i="1"/>
  <c r="R488" i="1"/>
  <c r="S488" i="1"/>
  <c r="L484" i="1"/>
  <c r="M484" i="1"/>
  <c r="N484" i="1"/>
  <c r="Q484" i="1"/>
  <c r="P484" i="1"/>
  <c r="O484" i="1"/>
  <c r="R484" i="1"/>
  <c r="S484" i="1"/>
  <c r="L480" i="1"/>
  <c r="M480" i="1"/>
  <c r="N480" i="1"/>
  <c r="Q480" i="1"/>
  <c r="P480" i="1"/>
  <c r="O480" i="1"/>
  <c r="R480" i="1"/>
  <c r="S480" i="1"/>
  <c r="L476" i="1"/>
  <c r="M476" i="1"/>
  <c r="Q476" i="1"/>
  <c r="N476" i="1"/>
  <c r="O476" i="1"/>
  <c r="R476" i="1"/>
  <c r="S476" i="1"/>
  <c r="P476" i="1"/>
  <c r="N472" i="1"/>
  <c r="L472" i="1"/>
  <c r="M472" i="1"/>
  <c r="P472" i="1"/>
  <c r="Q472" i="1"/>
  <c r="O472" i="1"/>
  <c r="R472" i="1"/>
  <c r="S472" i="1"/>
  <c r="L468" i="1"/>
  <c r="M468" i="1"/>
  <c r="Q468" i="1"/>
  <c r="P468" i="1"/>
  <c r="N468" i="1"/>
  <c r="O468" i="1"/>
  <c r="R468" i="1"/>
  <c r="S468" i="1"/>
  <c r="R1112" i="1"/>
  <c r="R959" i="1"/>
  <c r="R909" i="1"/>
  <c r="R849" i="1"/>
  <c r="R837" i="1"/>
  <c r="R1023" i="1"/>
  <c r="R971" i="1"/>
  <c r="R920" i="1"/>
  <c r="R1088" i="1"/>
  <c r="R1035" i="1"/>
  <c r="R984" i="1"/>
  <c r="L371" i="1"/>
  <c r="K371" i="1"/>
  <c r="L335" i="1"/>
  <c r="L319" i="1"/>
  <c r="M310" i="1"/>
  <c r="L310" i="1"/>
  <c r="M302" i="1"/>
  <c r="L302" i="1"/>
  <c r="M294" i="1"/>
  <c r="L294" i="1"/>
  <c r="M286" i="1"/>
  <c r="L286" i="1"/>
  <c r="M250" i="1"/>
  <c r="K250" i="1"/>
  <c r="L214" i="1"/>
  <c r="L198" i="1"/>
  <c r="M129" i="1"/>
  <c r="L129" i="1"/>
  <c r="L109" i="1"/>
  <c r="L77" i="1"/>
  <c r="M65" i="1"/>
  <c r="L65" i="1"/>
  <c r="N464" i="1"/>
  <c r="N448" i="1"/>
  <c r="N432" i="1"/>
  <c r="N416" i="1"/>
  <c r="M464" i="1"/>
  <c r="M460" i="1"/>
  <c r="M456" i="1"/>
  <c r="M452" i="1"/>
  <c r="M448" i="1"/>
  <c r="M444" i="1"/>
  <c r="M440" i="1"/>
  <c r="M436" i="1"/>
  <c r="M432" i="1"/>
  <c r="M428" i="1"/>
  <c r="M424" i="1"/>
  <c r="M420" i="1"/>
  <c r="M412" i="1"/>
  <c r="M392" i="1"/>
  <c r="M371" i="1"/>
  <c r="M363" i="1"/>
  <c r="M355" i="1"/>
  <c r="M347" i="1"/>
  <c r="M339" i="1"/>
  <c r="M331" i="1"/>
  <c r="M323" i="1"/>
  <c r="M314" i="1"/>
  <c r="L424" i="1"/>
  <c r="L355" i="1"/>
  <c r="L323" i="1"/>
  <c r="K347" i="1"/>
  <c r="K306" i="1"/>
  <c r="L1114" i="1"/>
  <c r="K1103" i="1"/>
  <c r="L1103" i="1"/>
  <c r="L1083" i="1"/>
  <c r="K1070" i="1"/>
  <c r="L1070" i="1"/>
  <c r="K1005" i="1"/>
  <c r="L1005" i="1"/>
  <c r="L456" i="1"/>
  <c r="L363" i="1"/>
  <c r="L331" i="1"/>
  <c r="L298" i="1"/>
  <c r="L1057" i="1"/>
  <c r="K1057" i="1"/>
  <c r="N408" i="1"/>
  <c r="N392" i="1"/>
  <c r="N371" i="1"/>
  <c r="N355" i="1"/>
  <c r="N339" i="1"/>
  <c r="N323" i="1"/>
  <c r="N306" i="1"/>
  <c r="M388" i="1"/>
  <c r="M378" i="1"/>
  <c r="M367" i="1"/>
  <c r="M359" i="1"/>
  <c r="M351" i="1"/>
  <c r="M343" i="1"/>
  <c r="M335" i="1"/>
  <c r="M327" i="1"/>
  <c r="M319" i="1"/>
  <c r="M298" i="1"/>
  <c r="L1142" i="1"/>
  <c r="L1126" i="1"/>
  <c r="L1087" i="1"/>
  <c r="L1045" i="1"/>
  <c r="L1013" i="1"/>
  <c r="L339" i="1"/>
  <c r="L274" i="1"/>
  <c r="L210" i="1"/>
  <c r="L178" i="1"/>
  <c r="L121" i="1"/>
  <c r="AD290" i="1"/>
  <c r="K290" i="1"/>
  <c r="M258" i="1"/>
  <c r="K242" i="1"/>
  <c r="M242" i="1"/>
  <c r="AD226" i="1"/>
  <c r="M226" i="1"/>
  <c r="AD162" i="1"/>
  <c r="M162" i="1"/>
  <c r="M154" i="1"/>
  <c r="M105" i="1"/>
  <c r="AD97" i="1"/>
  <c r="L97" i="1"/>
  <c r="M97" i="1"/>
  <c r="L89" i="1"/>
  <c r="M89" i="1"/>
  <c r="AD31" i="1"/>
  <c r="M31" i="1"/>
  <c r="N1135" i="1"/>
  <c r="N1115" i="1"/>
  <c r="N1080" i="1"/>
  <c r="N1067" i="1"/>
  <c r="N1055" i="1"/>
  <c r="N1014" i="1"/>
  <c r="N1002" i="1"/>
  <c r="N952" i="1"/>
  <c r="M1139" i="1"/>
  <c r="M1108" i="1"/>
  <c r="M979" i="1"/>
  <c r="M948" i="1"/>
  <c r="M916" i="1"/>
  <c r="M883" i="1"/>
  <c r="L1137" i="1"/>
  <c r="L1121" i="1"/>
  <c r="L1106" i="1"/>
  <c r="L1090" i="1"/>
  <c r="L1074" i="1"/>
  <c r="L1041" i="1"/>
  <c r="L1025" i="1"/>
  <c r="L1008" i="1"/>
  <c r="L977" i="1"/>
  <c r="L946" i="1"/>
  <c r="L823" i="1"/>
  <c r="L807" i="1"/>
  <c r="L791" i="1"/>
  <c r="L773" i="1"/>
  <c r="L753" i="1"/>
  <c r="L736" i="1"/>
  <c r="L720" i="1"/>
  <c r="L704" i="1"/>
  <c r="L688" i="1"/>
  <c r="L672" i="1"/>
  <c r="K355" i="1"/>
  <c r="K258" i="1"/>
  <c r="K234" i="1"/>
  <c r="K1006" i="1"/>
  <c r="K914" i="1"/>
  <c r="L914" i="1"/>
  <c r="M1123" i="1"/>
  <c r="M994" i="1"/>
  <c r="L1141" i="1"/>
  <c r="L811" i="1"/>
  <c r="L803" i="1"/>
  <c r="L795" i="1"/>
  <c r="L787" i="1"/>
  <c r="L777" i="1"/>
  <c r="L769" i="1"/>
  <c r="L759" i="1"/>
  <c r="L749" i="1"/>
  <c r="L740" i="1"/>
  <c r="K650" i="1"/>
  <c r="Y142" i="1"/>
  <c r="Q142" i="1"/>
  <c r="AC142" i="1"/>
  <c r="U142" i="1"/>
  <c r="M142" i="1"/>
  <c r="AA142" i="1"/>
  <c r="S142" i="1"/>
  <c r="O142" i="1"/>
  <c r="K142" i="1"/>
  <c r="AD142" i="1"/>
  <c r="AB142" i="1"/>
  <c r="Z142" i="1"/>
  <c r="X142" i="1"/>
  <c r="V142" i="1"/>
  <c r="T142" i="1"/>
  <c r="R142" i="1"/>
  <c r="P142" i="1"/>
  <c r="N142" i="1"/>
  <c r="L142" i="1"/>
  <c r="K1096" i="1"/>
  <c r="K1138" i="1"/>
  <c r="AD1130" i="1"/>
  <c r="AD1114" i="1"/>
  <c r="K1107" i="1"/>
  <c r="AD1099" i="1"/>
  <c r="AD1083" i="1"/>
  <c r="K1075" i="1"/>
  <c r="AD1066" i="1"/>
  <c r="AD1046" i="1"/>
  <c r="AD1031" i="1"/>
  <c r="K1009" i="1"/>
  <c r="AD974" i="1"/>
  <c r="AD919" i="1"/>
  <c r="AD903" i="1"/>
  <c r="K881" i="1"/>
  <c r="AD844" i="1"/>
  <c r="AD804" i="1"/>
  <c r="AD741" i="1"/>
  <c r="AD725" i="1"/>
  <c r="AD667" i="1"/>
  <c r="AD605" i="1"/>
  <c r="K593" i="1"/>
  <c r="AD589" i="1"/>
  <c r="K577" i="1"/>
  <c r="AD533" i="1"/>
  <c r="AD477" i="1"/>
  <c r="K465" i="1"/>
  <c r="AD461" i="1"/>
  <c r="K449" i="1"/>
  <c r="AD405" i="1"/>
  <c r="AD347" i="1"/>
  <c r="K335" i="1"/>
  <c r="AD331" i="1"/>
  <c r="K319" i="1"/>
  <c r="K286" i="1"/>
  <c r="AD274" i="1"/>
  <c r="AD258" i="1"/>
  <c r="AD242" i="1"/>
  <c r="K214" i="1"/>
  <c r="AD210" i="1"/>
  <c r="K198" i="1"/>
  <c r="K182" i="1"/>
  <c r="AD178" i="1"/>
  <c r="K166" i="1"/>
  <c r="AD146" i="1"/>
  <c r="AD113" i="1"/>
  <c r="K109" i="1"/>
  <c r="K93" i="1"/>
  <c r="AD81" i="1"/>
  <c r="K77" i="1"/>
  <c r="K61" i="1"/>
  <c r="K49" i="1"/>
  <c r="K31" i="1"/>
  <c r="AD13" i="1"/>
  <c r="K1125" i="1"/>
  <c r="K1094" i="1"/>
  <c r="K1061" i="1"/>
  <c r="K1030" i="1"/>
  <c r="K996" i="1"/>
  <c r="K965" i="1"/>
  <c r="K933" i="1"/>
  <c r="K902" i="1"/>
  <c r="K866" i="1"/>
  <c r="K829" i="1"/>
  <c r="K646" i="1"/>
  <c r="K640" i="1"/>
  <c r="K636" i="1"/>
  <c r="K632" i="1"/>
  <c r="K628" i="1"/>
  <c r="K624" i="1"/>
  <c r="K620" i="1"/>
  <c r="K616" i="1"/>
  <c r="K612" i="1"/>
  <c r="K608" i="1"/>
  <c r="K604" i="1"/>
  <c r="K600" i="1"/>
  <c r="K596" i="1"/>
  <c r="K592" i="1"/>
  <c r="K588" i="1"/>
  <c r="K584" i="1"/>
  <c r="K580" i="1"/>
  <c r="K576" i="1"/>
  <c r="K572" i="1"/>
  <c r="K568" i="1"/>
  <c r="K564" i="1"/>
  <c r="K560" i="1"/>
  <c r="K556" i="1"/>
  <c r="K552" i="1"/>
  <c r="K548" i="1"/>
  <c r="K544" i="1"/>
  <c r="K540" i="1"/>
  <c r="K536" i="1"/>
  <c r="K532" i="1"/>
  <c r="K528" i="1"/>
  <c r="K524" i="1"/>
  <c r="K520" i="1"/>
  <c r="K516" i="1"/>
  <c r="K512" i="1"/>
  <c r="K508" i="1"/>
  <c r="K504" i="1"/>
  <c r="K500" i="1"/>
  <c r="K496" i="1"/>
  <c r="K492" i="1"/>
  <c r="K488" i="1"/>
  <c r="K484" i="1"/>
  <c r="K480" i="1"/>
  <c r="K476" i="1"/>
  <c r="K472" i="1"/>
  <c r="K468" i="1"/>
  <c r="K464" i="1"/>
  <c r="K460" i="1"/>
  <c r="K456" i="1"/>
  <c r="K452" i="1"/>
  <c r="K448" i="1"/>
  <c r="K444" i="1"/>
  <c r="K440" i="1"/>
  <c r="K436" i="1"/>
  <c r="K432" i="1"/>
  <c r="K428" i="1"/>
  <c r="K424" i="1"/>
  <c r="K420" i="1"/>
  <c r="K416" i="1"/>
  <c r="K412" i="1"/>
  <c r="K408" i="1"/>
  <c r="K404" i="1"/>
  <c r="K400" i="1"/>
  <c r="K396" i="1"/>
  <c r="K392" i="1"/>
  <c r="K388" i="1"/>
  <c r="K382" i="1"/>
  <c r="K378" i="1"/>
  <c r="K374" i="1"/>
  <c r="K370" i="1"/>
  <c r="K366" i="1"/>
  <c r="K362" i="1"/>
  <c r="K358" i="1"/>
  <c r="K354" i="1"/>
  <c r="K350" i="1"/>
  <c r="K346" i="1"/>
  <c r="K342" i="1"/>
  <c r="K338" i="1"/>
  <c r="K334" i="1"/>
  <c r="K330" i="1"/>
  <c r="K326" i="1"/>
  <c r="K322" i="1"/>
  <c r="K317" i="1"/>
  <c r="K313" i="1"/>
  <c r="K309" i="1"/>
  <c r="K305" i="1"/>
  <c r="K301" i="1"/>
  <c r="K297" i="1"/>
  <c r="K293" i="1"/>
  <c r="K289" i="1"/>
  <c r="K285" i="1"/>
  <c r="K281" i="1"/>
  <c r="K277" i="1"/>
  <c r="K273" i="1"/>
  <c r="K269" i="1"/>
  <c r="K265" i="1"/>
  <c r="K261" i="1"/>
  <c r="K257" i="1"/>
  <c r="K253" i="1"/>
  <c r="K249" i="1"/>
  <c r="K245" i="1"/>
  <c r="K241" i="1"/>
  <c r="K237" i="1"/>
  <c r="K233" i="1"/>
  <c r="K229" i="1"/>
  <c r="K225" i="1"/>
  <c r="K221" i="1"/>
  <c r="K217" i="1"/>
  <c r="K213" i="1"/>
  <c r="K209" i="1"/>
  <c r="K205" i="1"/>
  <c r="K201" i="1"/>
  <c r="K197" i="1"/>
  <c r="K193" i="1"/>
  <c r="K189" i="1"/>
  <c r="K185" i="1"/>
  <c r="K181" i="1"/>
  <c r="K177" i="1"/>
  <c r="K173" i="1"/>
  <c r="K169" i="1"/>
  <c r="K165" i="1"/>
  <c r="K161" i="1"/>
  <c r="K157" i="1"/>
  <c r="K153" i="1"/>
  <c r="K149" i="1"/>
  <c r="K145" i="1"/>
  <c r="K136" i="1"/>
  <c r="K132" i="1"/>
  <c r="K128" i="1"/>
  <c r="K124" i="1"/>
  <c r="K120" i="1"/>
  <c r="K116" i="1"/>
  <c r="K112" i="1"/>
  <c r="K108" i="1"/>
  <c r="K104" i="1"/>
  <c r="K100" i="1"/>
  <c r="K96" i="1"/>
  <c r="K92" i="1"/>
  <c r="K88" i="1"/>
  <c r="K84" i="1"/>
  <c r="K80" i="1"/>
  <c r="K76" i="1"/>
  <c r="K72" i="1"/>
  <c r="K68" i="1"/>
  <c r="K64" i="1"/>
  <c r="K60" i="1"/>
  <c r="K56" i="1"/>
  <c r="K52" i="1"/>
  <c r="K48" i="1"/>
  <c r="K42" i="1"/>
  <c r="K38" i="1"/>
  <c r="K34" i="1"/>
  <c r="K30" i="1"/>
  <c r="K26" i="1"/>
  <c r="K22" i="1"/>
  <c r="K18" i="1"/>
  <c r="K12" i="1"/>
  <c r="AD1064" i="1"/>
  <c r="L1064" i="1"/>
  <c r="AD1048" i="1"/>
  <c r="L1048" i="1"/>
  <c r="AD1015" i="1"/>
  <c r="L1015" i="1"/>
  <c r="AD999" i="1"/>
  <c r="L999" i="1"/>
  <c r="AD985" i="1"/>
  <c r="L985" i="1"/>
  <c r="P985" i="1"/>
  <c r="L980" i="1"/>
  <c r="P980" i="1"/>
  <c r="L976" i="1"/>
  <c r="P976" i="1"/>
  <c r="L972" i="1"/>
  <c r="P972" i="1"/>
  <c r="AD968" i="1"/>
  <c r="L968" i="1"/>
  <c r="P968" i="1"/>
  <c r="L964" i="1"/>
  <c r="P964" i="1"/>
  <c r="L960" i="1"/>
  <c r="P960" i="1"/>
  <c r="L957" i="1"/>
  <c r="P957" i="1"/>
  <c r="AD953" i="1"/>
  <c r="L953" i="1"/>
  <c r="P953" i="1"/>
  <c r="L949" i="1"/>
  <c r="P949" i="1"/>
  <c r="L945" i="1"/>
  <c r="P945" i="1"/>
  <c r="AD936" i="1"/>
  <c r="L936" i="1"/>
  <c r="P936" i="1"/>
  <c r="L932" i="1"/>
  <c r="P932" i="1"/>
  <c r="L928" i="1"/>
  <c r="P928" i="1"/>
  <c r="L925" i="1"/>
  <c r="P925" i="1"/>
  <c r="AD921" i="1"/>
  <c r="L921" i="1"/>
  <c r="P921" i="1"/>
  <c r="L917" i="1"/>
  <c r="P917" i="1"/>
  <c r="AD906" i="1"/>
  <c r="L906" i="1"/>
  <c r="P906" i="1"/>
  <c r="L901" i="1"/>
  <c r="P901" i="1"/>
  <c r="L896" i="1"/>
  <c r="P896" i="1"/>
  <c r="L892" i="1"/>
  <c r="P892" i="1"/>
  <c r="AD888" i="1"/>
  <c r="L888" i="1"/>
  <c r="P888" i="1"/>
  <c r="L884" i="1"/>
  <c r="P884" i="1"/>
  <c r="L878" i="1"/>
  <c r="P878" i="1"/>
  <c r="L873" i="1"/>
  <c r="P873" i="1"/>
  <c r="AD869" i="1"/>
  <c r="L869" i="1"/>
  <c r="P869" i="1"/>
  <c r="L865" i="1"/>
  <c r="P865" i="1"/>
  <c r="L860" i="1"/>
  <c r="M860" i="1"/>
  <c r="P860" i="1"/>
  <c r="L854" i="1"/>
  <c r="M854" i="1"/>
  <c r="P854" i="1"/>
  <c r="AD850" i="1"/>
  <c r="L850" i="1"/>
  <c r="P850" i="1"/>
  <c r="L836" i="1"/>
  <c r="P836" i="1"/>
  <c r="AD832" i="1"/>
  <c r="L832" i="1"/>
  <c r="M832" i="1"/>
  <c r="P832" i="1"/>
  <c r="L828" i="1"/>
  <c r="M828" i="1"/>
  <c r="P828" i="1"/>
  <c r="L822" i="1"/>
  <c r="M822" i="1"/>
  <c r="P822" i="1"/>
  <c r="L818" i="1"/>
  <c r="M818" i="1"/>
  <c r="P818" i="1"/>
  <c r="L814" i="1"/>
  <c r="P814" i="1"/>
  <c r="L810" i="1"/>
  <c r="K810" i="1"/>
  <c r="P810" i="1"/>
  <c r="L806" i="1"/>
  <c r="M806" i="1"/>
  <c r="K806" i="1"/>
  <c r="P806" i="1"/>
  <c r="K802" i="1"/>
  <c r="P802" i="1"/>
  <c r="L798" i="1"/>
  <c r="M798" i="1"/>
  <c r="P798" i="1"/>
  <c r="L794" i="1"/>
  <c r="M794" i="1"/>
  <c r="K794" i="1"/>
  <c r="P794" i="1"/>
  <c r="AD790" i="1"/>
  <c r="K790" i="1"/>
  <c r="L790" i="1"/>
  <c r="M790" i="1"/>
  <c r="P790" i="1"/>
  <c r="K786" i="1"/>
  <c r="L786" i="1"/>
  <c r="M786" i="1"/>
  <c r="P786" i="1"/>
  <c r="L780" i="1"/>
  <c r="P780" i="1"/>
  <c r="K776" i="1"/>
  <c r="L776" i="1"/>
  <c r="M776" i="1"/>
  <c r="P776" i="1"/>
  <c r="K772" i="1"/>
  <c r="L772" i="1"/>
  <c r="M772" i="1"/>
  <c r="P772" i="1"/>
  <c r="K768" i="1"/>
  <c r="M768" i="1"/>
  <c r="P768" i="1"/>
  <c r="L762" i="1"/>
  <c r="P762" i="1"/>
  <c r="L758" i="1"/>
  <c r="K758" i="1"/>
  <c r="M758" i="1"/>
  <c r="P758" i="1"/>
  <c r="L752" i="1"/>
  <c r="M752" i="1"/>
  <c r="K752" i="1"/>
  <c r="P752" i="1"/>
  <c r="L747" i="1"/>
  <c r="K747" i="1"/>
  <c r="M747" i="1"/>
  <c r="P747" i="1"/>
  <c r="K743" i="1"/>
  <c r="L743" i="1"/>
  <c r="P743" i="1"/>
  <c r="L739" i="1"/>
  <c r="M739" i="1"/>
  <c r="P739" i="1"/>
  <c r="L735" i="1"/>
  <c r="M735" i="1"/>
  <c r="K735" i="1"/>
  <c r="P735" i="1"/>
  <c r="K731" i="1"/>
  <c r="M731" i="1"/>
  <c r="L731" i="1"/>
  <c r="P731" i="1"/>
  <c r="K727" i="1"/>
  <c r="L727" i="1"/>
  <c r="P727" i="1"/>
  <c r="L723" i="1"/>
  <c r="K723" i="1"/>
  <c r="M723" i="1"/>
  <c r="P723" i="1"/>
  <c r="L719" i="1"/>
  <c r="M719" i="1"/>
  <c r="K719" i="1"/>
  <c r="P719" i="1"/>
  <c r="K715" i="1"/>
  <c r="L715" i="1"/>
  <c r="M715" i="1"/>
  <c r="P715" i="1"/>
  <c r="K711" i="1"/>
  <c r="L711" i="1"/>
  <c r="P711" i="1"/>
  <c r="L707" i="1"/>
  <c r="M707" i="1"/>
  <c r="K707" i="1"/>
  <c r="P707" i="1"/>
  <c r="L703" i="1"/>
  <c r="M703" i="1"/>
  <c r="K703" i="1"/>
  <c r="P703" i="1"/>
  <c r="AD699" i="1"/>
  <c r="K699" i="1"/>
  <c r="M699" i="1"/>
  <c r="L699" i="1"/>
  <c r="P699" i="1"/>
  <c r="K695" i="1"/>
  <c r="L695" i="1"/>
  <c r="P695" i="1"/>
  <c r="L691" i="1"/>
  <c r="K691" i="1"/>
  <c r="M691" i="1"/>
  <c r="P691" i="1"/>
  <c r="L687" i="1"/>
  <c r="M687" i="1"/>
  <c r="K687" i="1"/>
  <c r="P687" i="1"/>
  <c r="AD683" i="1"/>
  <c r="K683" i="1"/>
  <c r="L683" i="1"/>
  <c r="M683" i="1"/>
  <c r="P683" i="1"/>
  <c r="K679" i="1"/>
  <c r="L679" i="1"/>
  <c r="P679" i="1"/>
  <c r="L675" i="1"/>
  <c r="M675" i="1"/>
  <c r="K675" i="1"/>
  <c r="P675" i="1"/>
  <c r="L671" i="1"/>
  <c r="M671" i="1"/>
  <c r="K671" i="1"/>
  <c r="P671" i="1"/>
  <c r="K665" i="1"/>
  <c r="M665" i="1"/>
  <c r="P665" i="1"/>
  <c r="K661" i="1"/>
  <c r="L661" i="1"/>
  <c r="P661" i="1"/>
  <c r="L655" i="1"/>
  <c r="K655" i="1"/>
  <c r="M655" i="1"/>
  <c r="P655" i="1"/>
  <c r="AD649" i="1"/>
  <c r="L649" i="1"/>
  <c r="M649" i="1"/>
  <c r="K649" i="1"/>
  <c r="P649" i="1"/>
  <c r="K645" i="1"/>
  <c r="L645" i="1"/>
  <c r="M645" i="1"/>
  <c r="P645" i="1"/>
  <c r="K639" i="1"/>
  <c r="L639" i="1"/>
  <c r="P639" i="1"/>
  <c r="K635" i="1"/>
  <c r="L635" i="1"/>
  <c r="M635" i="1"/>
  <c r="P635" i="1"/>
  <c r="AD631" i="1"/>
  <c r="L631" i="1"/>
  <c r="M631" i="1"/>
  <c r="K631" i="1"/>
  <c r="P631" i="1"/>
  <c r="K627" i="1"/>
  <c r="M627" i="1"/>
  <c r="P627" i="1"/>
  <c r="L623" i="1"/>
  <c r="K623" i="1"/>
  <c r="P623" i="1"/>
  <c r="AD619" i="1"/>
  <c r="L619" i="1"/>
  <c r="M619" i="1"/>
  <c r="P619" i="1"/>
  <c r="L615" i="1"/>
  <c r="M615" i="1"/>
  <c r="P615" i="1"/>
  <c r="K611" i="1"/>
  <c r="L611" i="1"/>
  <c r="M611" i="1"/>
  <c r="P611" i="1"/>
  <c r="K607" i="1"/>
  <c r="L607" i="1"/>
  <c r="P607" i="1"/>
  <c r="AD603" i="1"/>
  <c r="L603" i="1"/>
  <c r="M603" i="1"/>
  <c r="P603" i="1"/>
  <c r="K599" i="1"/>
  <c r="L599" i="1"/>
  <c r="M599" i="1"/>
  <c r="P599" i="1"/>
  <c r="K595" i="1"/>
  <c r="M595" i="1"/>
  <c r="L595" i="1"/>
  <c r="P595" i="1"/>
  <c r="K591" i="1"/>
  <c r="L591" i="1"/>
  <c r="P591" i="1"/>
  <c r="K587" i="1"/>
  <c r="L587" i="1"/>
  <c r="M587" i="1"/>
  <c r="P587" i="1"/>
  <c r="K583" i="1"/>
  <c r="L583" i="1"/>
  <c r="M583" i="1"/>
  <c r="P583" i="1"/>
  <c r="K579" i="1"/>
  <c r="L579" i="1"/>
  <c r="M579" i="1"/>
  <c r="P579" i="1"/>
  <c r="K575" i="1"/>
  <c r="L575" i="1"/>
  <c r="P575" i="1"/>
  <c r="K571" i="1"/>
  <c r="L571" i="1"/>
  <c r="M571" i="1"/>
  <c r="P571" i="1"/>
  <c r="L567" i="1"/>
  <c r="K567" i="1"/>
  <c r="M567" i="1"/>
  <c r="P567" i="1"/>
  <c r="AD563" i="1"/>
  <c r="K563" i="1"/>
  <c r="M563" i="1"/>
  <c r="L563" i="1"/>
  <c r="P563" i="1"/>
  <c r="L559" i="1"/>
  <c r="K559" i="1"/>
  <c r="P559" i="1"/>
  <c r="K555" i="1"/>
  <c r="L555" i="1"/>
  <c r="M555" i="1"/>
  <c r="P555" i="1"/>
  <c r="L551" i="1"/>
  <c r="M551" i="1"/>
  <c r="K551" i="1"/>
  <c r="P551" i="1"/>
  <c r="AD547" i="1"/>
  <c r="K547" i="1"/>
  <c r="L547" i="1"/>
  <c r="M547" i="1"/>
  <c r="P547" i="1"/>
  <c r="K543" i="1"/>
  <c r="L543" i="1"/>
  <c r="P543" i="1"/>
  <c r="K539" i="1"/>
  <c r="L539" i="1"/>
  <c r="P539" i="1"/>
  <c r="L535" i="1"/>
  <c r="K535" i="1"/>
  <c r="P535" i="1"/>
  <c r="K531" i="1"/>
  <c r="P531" i="1"/>
  <c r="L527" i="1"/>
  <c r="P527" i="1"/>
  <c r="K523" i="1"/>
  <c r="L523" i="1"/>
  <c r="P523" i="1"/>
  <c r="AD519" i="1"/>
  <c r="L519" i="1"/>
  <c r="P519" i="1"/>
  <c r="K515" i="1"/>
  <c r="L515" i="1"/>
  <c r="P515" i="1"/>
  <c r="K511" i="1"/>
  <c r="L511" i="1"/>
  <c r="P511" i="1"/>
  <c r="K507" i="1"/>
  <c r="L507" i="1"/>
  <c r="P507" i="1"/>
  <c r="AD503" i="1"/>
  <c r="L503" i="1"/>
  <c r="K503" i="1"/>
  <c r="P503" i="1"/>
  <c r="K499" i="1"/>
  <c r="P499" i="1"/>
  <c r="L495" i="1"/>
  <c r="K495" i="1"/>
  <c r="P495" i="1"/>
  <c r="AD491" i="1"/>
  <c r="L491" i="1"/>
  <c r="P491" i="1"/>
  <c r="L487" i="1"/>
  <c r="K487" i="1"/>
  <c r="P487" i="1"/>
  <c r="K483" i="1"/>
  <c r="L483" i="1"/>
  <c r="P483" i="1"/>
  <c r="L479" i="1"/>
  <c r="P479" i="1"/>
  <c r="L475" i="1"/>
  <c r="P475" i="1"/>
  <c r="L471" i="1"/>
  <c r="P471" i="1"/>
  <c r="L467" i="1"/>
  <c r="P467" i="1"/>
  <c r="L463" i="1"/>
  <c r="P463" i="1"/>
  <c r="L459" i="1"/>
  <c r="P459" i="1"/>
  <c r="L455" i="1"/>
  <c r="P455" i="1"/>
  <c r="L451" i="1"/>
  <c r="P451" i="1"/>
  <c r="L447" i="1"/>
  <c r="P447" i="1"/>
  <c r="L443" i="1"/>
  <c r="P443" i="1"/>
  <c r="L439" i="1"/>
  <c r="P439" i="1"/>
  <c r="L435" i="1"/>
  <c r="P435" i="1"/>
  <c r="L431" i="1"/>
  <c r="P431" i="1"/>
  <c r="L427" i="1"/>
  <c r="P427" i="1"/>
  <c r="L423" i="1"/>
  <c r="P423" i="1"/>
  <c r="L419" i="1"/>
  <c r="P419" i="1"/>
  <c r="L415" i="1"/>
  <c r="P415" i="1"/>
  <c r="L411" i="1"/>
  <c r="P411" i="1"/>
  <c r="L407" i="1"/>
  <c r="M407" i="1"/>
  <c r="P407" i="1"/>
  <c r="M403" i="1"/>
  <c r="P403" i="1"/>
  <c r="L399" i="1"/>
  <c r="M399" i="1"/>
  <c r="P399" i="1"/>
  <c r="L395" i="1"/>
  <c r="P395" i="1"/>
  <c r="L391" i="1"/>
  <c r="M391" i="1"/>
  <c r="P391" i="1"/>
  <c r="L387" i="1"/>
  <c r="M387" i="1"/>
  <c r="P387" i="1"/>
  <c r="L381" i="1"/>
  <c r="M381" i="1"/>
  <c r="P381" i="1"/>
  <c r="L377" i="1"/>
  <c r="M377" i="1"/>
  <c r="P377" i="1"/>
  <c r="M369" i="1"/>
  <c r="P369" i="1"/>
  <c r="L365" i="1"/>
  <c r="M365" i="1"/>
  <c r="P365" i="1"/>
  <c r="L361" i="1"/>
  <c r="M361" i="1"/>
  <c r="P361" i="1"/>
  <c r="L357" i="1"/>
  <c r="M357" i="1"/>
  <c r="P357" i="1"/>
  <c r="L353" i="1"/>
  <c r="M353" i="1"/>
  <c r="P353" i="1"/>
  <c r="L349" i="1"/>
  <c r="M349" i="1"/>
  <c r="P349" i="1"/>
  <c r="L345" i="1"/>
  <c r="P345" i="1"/>
  <c r="L341" i="1"/>
  <c r="M341" i="1"/>
  <c r="P341" i="1"/>
  <c r="M337" i="1"/>
  <c r="L337" i="1"/>
  <c r="P337" i="1"/>
  <c r="L333" i="1"/>
  <c r="M333" i="1"/>
  <c r="P333" i="1"/>
  <c r="L329" i="1"/>
  <c r="P329" i="1"/>
  <c r="L325" i="1"/>
  <c r="M325" i="1"/>
  <c r="P325" i="1"/>
  <c r="L321" i="1"/>
  <c r="M321" i="1"/>
  <c r="P321" i="1"/>
  <c r="L316" i="1"/>
  <c r="M316" i="1"/>
  <c r="P316" i="1"/>
  <c r="L312" i="1"/>
  <c r="M312" i="1"/>
  <c r="P312" i="1"/>
  <c r="L308" i="1"/>
  <c r="M308" i="1"/>
  <c r="P308" i="1"/>
  <c r="M304" i="1"/>
  <c r="L304" i="1"/>
  <c r="P304" i="1"/>
  <c r="L300" i="1"/>
  <c r="M300" i="1"/>
  <c r="P300" i="1"/>
  <c r="L296" i="1"/>
  <c r="M296" i="1"/>
  <c r="P296" i="1"/>
  <c r="L292" i="1"/>
  <c r="M292" i="1"/>
  <c r="P292" i="1"/>
  <c r="L288" i="1"/>
  <c r="M288" i="1"/>
  <c r="R288" i="1"/>
  <c r="P288" i="1"/>
  <c r="R284" i="1"/>
  <c r="L284" i="1"/>
  <c r="M284" i="1"/>
  <c r="P284" i="1"/>
  <c r="L280" i="1"/>
  <c r="R280" i="1"/>
  <c r="P280" i="1"/>
  <c r="L276" i="1"/>
  <c r="R276" i="1"/>
  <c r="M276" i="1"/>
  <c r="P276" i="1"/>
  <c r="M272" i="1"/>
  <c r="R272" i="1"/>
  <c r="P272" i="1"/>
  <c r="R268" i="1"/>
  <c r="L268" i="1"/>
  <c r="M268" i="1"/>
  <c r="P268" i="1"/>
  <c r="L264" i="1"/>
  <c r="R264" i="1"/>
  <c r="P264" i="1"/>
  <c r="L260" i="1"/>
  <c r="R260" i="1"/>
  <c r="M260" i="1"/>
  <c r="P260" i="1"/>
  <c r="L256" i="1"/>
  <c r="M256" i="1"/>
  <c r="R256" i="1"/>
  <c r="P256" i="1"/>
  <c r="R252" i="1"/>
  <c r="L252" i="1"/>
  <c r="M252" i="1"/>
  <c r="P252" i="1"/>
  <c r="L248" i="1"/>
  <c r="R248" i="1"/>
  <c r="M248" i="1"/>
  <c r="P248" i="1"/>
  <c r="L244" i="1"/>
  <c r="R244" i="1"/>
  <c r="M244" i="1"/>
  <c r="P244" i="1"/>
  <c r="M240" i="1"/>
  <c r="R240" i="1"/>
  <c r="P240" i="1"/>
  <c r="R236" i="1"/>
  <c r="L236" i="1"/>
  <c r="M236" i="1"/>
  <c r="P236" i="1"/>
  <c r="L232" i="1"/>
  <c r="R232" i="1"/>
  <c r="M232" i="1"/>
  <c r="P232" i="1"/>
  <c r="L228" i="1"/>
  <c r="R228" i="1"/>
  <c r="M228" i="1"/>
  <c r="P228" i="1"/>
  <c r="K224" i="1"/>
  <c r="L224" i="1"/>
  <c r="M224" i="1"/>
  <c r="R224" i="1"/>
  <c r="P224" i="1"/>
  <c r="R220" i="1"/>
  <c r="L220" i="1"/>
  <c r="M220" i="1"/>
  <c r="P220" i="1"/>
  <c r="L216" i="1"/>
  <c r="K216" i="1"/>
  <c r="R216" i="1"/>
  <c r="P216" i="1"/>
  <c r="L212" i="1"/>
  <c r="R212" i="1"/>
  <c r="M212" i="1"/>
  <c r="P212" i="1"/>
  <c r="K208" i="1"/>
  <c r="M208" i="1"/>
  <c r="R208" i="1"/>
  <c r="L208" i="1"/>
  <c r="P208" i="1"/>
  <c r="R204" i="1"/>
  <c r="L204" i="1"/>
  <c r="M204" i="1"/>
  <c r="P204" i="1"/>
  <c r="K200" i="1"/>
  <c r="L200" i="1"/>
  <c r="R200" i="1"/>
  <c r="P200" i="1"/>
  <c r="L196" i="1"/>
  <c r="R196" i="1"/>
  <c r="M196" i="1"/>
  <c r="P196" i="1"/>
  <c r="L192" i="1"/>
  <c r="M192" i="1"/>
  <c r="R192" i="1"/>
  <c r="K192" i="1"/>
  <c r="P192" i="1"/>
  <c r="R188" i="1"/>
  <c r="L188" i="1"/>
  <c r="M188" i="1"/>
  <c r="P188" i="1"/>
  <c r="AD184" i="1"/>
  <c r="L184" i="1"/>
  <c r="R184" i="1"/>
  <c r="M184" i="1"/>
  <c r="P184" i="1"/>
  <c r="L180" i="1"/>
  <c r="R180" i="1"/>
  <c r="M180" i="1"/>
  <c r="P180" i="1"/>
  <c r="K176" i="1"/>
  <c r="M176" i="1"/>
  <c r="R176" i="1"/>
  <c r="L176" i="1"/>
  <c r="P176" i="1"/>
  <c r="R172" i="1"/>
  <c r="L172" i="1"/>
  <c r="M172" i="1"/>
  <c r="P172" i="1"/>
  <c r="AD168" i="1"/>
  <c r="L168" i="1"/>
  <c r="R168" i="1"/>
  <c r="K168" i="1"/>
  <c r="M168" i="1"/>
  <c r="P168" i="1"/>
  <c r="L164" i="1"/>
  <c r="R164" i="1"/>
  <c r="M164" i="1"/>
  <c r="P164" i="1"/>
  <c r="K160" i="1"/>
  <c r="L160" i="1"/>
  <c r="M160" i="1"/>
  <c r="R160" i="1"/>
  <c r="P160" i="1"/>
  <c r="R156" i="1"/>
  <c r="L156" i="1"/>
  <c r="M156" i="1"/>
  <c r="P156" i="1"/>
  <c r="AD152" i="1"/>
  <c r="L152" i="1"/>
  <c r="K152" i="1"/>
  <c r="R152" i="1"/>
  <c r="P152" i="1"/>
  <c r="L148" i="1"/>
  <c r="R148" i="1"/>
  <c r="M148" i="1"/>
  <c r="P148" i="1"/>
  <c r="K144" i="1"/>
  <c r="M144" i="1"/>
  <c r="R144" i="1"/>
  <c r="P144" i="1"/>
  <c r="AD135" i="1"/>
  <c r="L135" i="1"/>
  <c r="R135" i="1"/>
  <c r="K135" i="1"/>
  <c r="P135" i="1"/>
  <c r="L131" i="1"/>
  <c r="R131" i="1"/>
  <c r="M131" i="1"/>
  <c r="P131" i="1"/>
  <c r="L127" i="1"/>
  <c r="M127" i="1"/>
  <c r="R127" i="1"/>
  <c r="K127" i="1"/>
  <c r="P127" i="1"/>
  <c r="R123" i="1"/>
  <c r="L123" i="1"/>
  <c r="M123" i="1"/>
  <c r="P123" i="1"/>
  <c r="K119" i="1"/>
  <c r="L119" i="1"/>
  <c r="R119" i="1"/>
  <c r="M119" i="1"/>
  <c r="P119" i="1"/>
  <c r="L115" i="1"/>
  <c r="R115" i="1"/>
  <c r="M115" i="1"/>
  <c r="P115" i="1"/>
  <c r="K111" i="1"/>
  <c r="L111" i="1"/>
  <c r="M111" i="1"/>
  <c r="R111" i="1"/>
  <c r="P111" i="1"/>
  <c r="L107" i="1"/>
  <c r="R107" i="1"/>
  <c r="M107" i="1"/>
  <c r="P107" i="1"/>
  <c r="K103" i="1"/>
  <c r="L103" i="1"/>
  <c r="R103" i="1"/>
  <c r="M103" i="1"/>
  <c r="P103" i="1"/>
  <c r="L99" i="1"/>
  <c r="R99" i="1"/>
  <c r="M99" i="1"/>
  <c r="P99" i="1"/>
  <c r="K95" i="1"/>
  <c r="M95" i="1"/>
  <c r="R95" i="1"/>
  <c r="L95" i="1"/>
  <c r="P95" i="1"/>
  <c r="L91" i="1"/>
  <c r="R91" i="1"/>
  <c r="M91" i="1"/>
  <c r="P91" i="1"/>
  <c r="L87" i="1"/>
  <c r="R87" i="1"/>
  <c r="K87" i="1"/>
  <c r="P87" i="1"/>
  <c r="L83" i="1"/>
  <c r="R83" i="1"/>
  <c r="M83" i="1"/>
  <c r="P83" i="1"/>
  <c r="L79" i="1"/>
  <c r="M79" i="1"/>
  <c r="R79" i="1"/>
  <c r="P79" i="1"/>
  <c r="L75" i="1"/>
  <c r="R75" i="1"/>
  <c r="M75" i="1"/>
  <c r="P75" i="1"/>
  <c r="K71" i="1"/>
  <c r="R71" i="1"/>
  <c r="L71" i="1"/>
  <c r="P71" i="1"/>
  <c r="L67" i="1"/>
  <c r="R67" i="1"/>
  <c r="M67" i="1"/>
  <c r="P67" i="1"/>
  <c r="AD63" i="1"/>
  <c r="K63" i="1"/>
  <c r="M63" i="1"/>
  <c r="R63" i="1"/>
  <c r="P63" i="1"/>
  <c r="R59" i="1"/>
  <c r="L59" i="1"/>
  <c r="M59" i="1"/>
  <c r="P59" i="1"/>
  <c r="L55" i="1"/>
  <c r="R55" i="1"/>
  <c r="K55" i="1"/>
  <c r="M55" i="1"/>
  <c r="P55" i="1"/>
  <c r="L51" i="1"/>
  <c r="R51" i="1"/>
  <c r="M51" i="1"/>
  <c r="P51" i="1"/>
  <c r="AD45" i="1"/>
  <c r="K45" i="1"/>
  <c r="L45" i="1"/>
  <c r="M45" i="1"/>
  <c r="R45" i="1"/>
  <c r="P45" i="1"/>
  <c r="L41" i="1"/>
  <c r="R41" i="1"/>
  <c r="M41" i="1"/>
  <c r="P41" i="1"/>
  <c r="K37" i="1"/>
  <c r="L37" i="1"/>
  <c r="R37" i="1"/>
  <c r="M37" i="1"/>
  <c r="P37" i="1"/>
  <c r="L33" i="1"/>
  <c r="R33" i="1"/>
  <c r="M33" i="1"/>
  <c r="P33" i="1"/>
  <c r="L29" i="1"/>
  <c r="M29" i="1"/>
  <c r="R29" i="1"/>
  <c r="K29" i="1"/>
  <c r="P29" i="1"/>
  <c r="L25" i="1"/>
  <c r="R25" i="1"/>
  <c r="M25" i="1"/>
  <c r="P25" i="1"/>
  <c r="R21" i="1"/>
  <c r="L21" i="1"/>
  <c r="P21" i="1"/>
  <c r="L17" i="1"/>
  <c r="R17" i="1"/>
  <c r="M17" i="1"/>
  <c r="P17" i="1"/>
  <c r="AD11" i="1"/>
  <c r="K11" i="1"/>
  <c r="L11" i="1"/>
  <c r="M11" i="1"/>
  <c r="R11" i="1"/>
  <c r="P11" i="1"/>
  <c r="N818" i="1"/>
  <c r="N814" i="1"/>
  <c r="N810" i="1"/>
  <c r="N806" i="1"/>
  <c r="N802" i="1"/>
  <c r="N798" i="1"/>
  <c r="N794" i="1"/>
  <c r="N790" i="1"/>
  <c r="N786" i="1"/>
  <c r="N780" i="1"/>
  <c r="N776" i="1"/>
  <c r="N772" i="1"/>
  <c r="N768" i="1"/>
  <c r="N762" i="1"/>
  <c r="N758" i="1"/>
  <c r="N752" i="1"/>
  <c r="N747" i="1"/>
  <c r="N743" i="1"/>
  <c r="N739" i="1"/>
  <c r="N735" i="1"/>
  <c r="N731" i="1"/>
  <c r="N727" i="1"/>
  <c r="N723" i="1"/>
  <c r="N719" i="1"/>
  <c r="N715" i="1"/>
  <c r="N711" i="1"/>
  <c r="N707" i="1"/>
  <c r="N703" i="1"/>
  <c r="N699" i="1"/>
  <c r="N695" i="1"/>
  <c r="N691" i="1"/>
  <c r="N687" i="1"/>
  <c r="N683" i="1"/>
  <c r="N679" i="1"/>
  <c r="N675" i="1"/>
  <c r="N671" i="1"/>
  <c r="N665" i="1"/>
  <c r="N661" i="1"/>
  <c r="N655" i="1"/>
  <c r="N649" i="1"/>
  <c r="N645" i="1"/>
  <c r="N639" i="1"/>
  <c r="N635" i="1"/>
  <c r="N631" i="1"/>
  <c r="N627" i="1"/>
  <c r="N623" i="1"/>
  <c r="N619" i="1"/>
  <c r="N615" i="1"/>
  <c r="N611" i="1"/>
  <c r="N607" i="1"/>
  <c r="N603" i="1"/>
  <c r="N599" i="1"/>
  <c r="N595" i="1"/>
  <c r="N591" i="1"/>
  <c r="N587" i="1"/>
  <c r="N583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9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1" i="1"/>
  <c r="N377" i="1"/>
  <c r="N369" i="1"/>
  <c r="N365" i="1"/>
  <c r="N361" i="1"/>
  <c r="N357" i="1"/>
  <c r="N353" i="1"/>
  <c r="N349" i="1"/>
  <c r="N345" i="1"/>
  <c r="N341" i="1"/>
  <c r="N337" i="1"/>
  <c r="N333" i="1"/>
  <c r="N329" i="1"/>
  <c r="N325" i="1"/>
  <c r="N321" i="1"/>
  <c r="N316" i="1"/>
  <c r="N312" i="1"/>
  <c r="N308" i="1"/>
  <c r="N304" i="1"/>
  <c r="N300" i="1"/>
  <c r="N296" i="1"/>
  <c r="N292" i="1"/>
  <c r="N288" i="1"/>
  <c r="N284" i="1"/>
  <c r="N280" i="1"/>
  <c r="N276" i="1"/>
  <c r="N272" i="1"/>
  <c r="N268" i="1"/>
  <c r="N264" i="1"/>
  <c r="N260" i="1"/>
  <c r="N256" i="1"/>
  <c r="N252" i="1"/>
  <c r="N248" i="1"/>
  <c r="N244" i="1"/>
  <c r="N240" i="1"/>
  <c r="N236" i="1"/>
  <c r="N232" i="1"/>
  <c r="N228" i="1"/>
  <c r="N224" i="1"/>
  <c r="N220" i="1"/>
  <c r="N216" i="1"/>
  <c r="N212" i="1"/>
  <c r="N208" i="1"/>
  <c r="N204" i="1"/>
  <c r="N200" i="1"/>
  <c r="N196" i="1"/>
  <c r="N192" i="1"/>
  <c r="N188" i="1"/>
  <c r="N184" i="1"/>
  <c r="N180" i="1"/>
  <c r="N176" i="1"/>
  <c r="N172" i="1"/>
  <c r="N168" i="1"/>
  <c r="N164" i="1"/>
  <c r="N160" i="1"/>
  <c r="N156" i="1"/>
  <c r="N152" i="1"/>
  <c r="N148" i="1"/>
  <c r="N144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1" i="1"/>
  <c r="N45" i="1"/>
  <c r="N41" i="1"/>
  <c r="N37" i="1"/>
  <c r="N33" i="1"/>
  <c r="N29" i="1"/>
  <c r="N25" i="1"/>
  <c r="N21" i="1"/>
  <c r="N17" i="1"/>
  <c r="N11" i="1"/>
  <c r="M814" i="1"/>
  <c r="M802" i="1"/>
  <c r="M329" i="1"/>
  <c r="M200" i="1"/>
  <c r="M71" i="1"/>
  <c r="L768" i="1"/>
  <c r="L499" i="1"/>
  <c r="L240" i="1"/>
  <c r="K739" i="1"/>
  <c r="K184" i="1"/>
  <c r="O818" i="1"/>
  <c r="O814" i="1"/>
  <c r="O810" i="1"/>
  <c r="O806" i="1"/>
  <c r="O802" i="1"/>
  <c r="O798" i="1"/>
  <c r="O794" i="1"/>
  <c r="O790" i="1"/>
  <c r="O786" i="1"/>
  <c r="O780" i="1"/>
  <c r="O776" i="1"/>
  <c r="O772" i="1"/>
  <c r="O768" i="1"/>
  <c r="O762" i="1"/>
  <c r="O758" i="1"/>
  <c r="O752" i="1"/>
  <c r="O747" i="1"/>
  <c r="O743" i="1"/>
  <c r="O739" i="1"/>
  <c r="O735" i="1"/>
  <c r="O731" i="1"/>
  <c r="M850" i="1"/>
  <c r="M836" i="1"/>
  <c r="M810" i="1"/>
  <c r="M345" i="1"/>
  <c r="M216" i="1"/>
  <c r="M87" i="1"/>
  <c r="L802" i="1"/>
  <c r="L531" i="1"/>
  <c r="L272" i="1"/>
  <c r="K21" i="1"/>
  <c r="L1131" i="1"/>
  <c r="AD1092" i="1"/>
  <c r="L1092" i="1"/>
  <c r="K1092" i="1"/>
  <c r="AD1084" i="1"/>
  <c r="L1084" i="1"/>
  <c r="K1084" i="1"/>
  <c r="AD1076" i="1"/>
  <c r="L1076" i="1"/>
  <c r="K1076" i="1"/>
  <c r="AD1059" i="1"/>
  <c r="L1059" i="1"/>
  <c r="AD1051" i="1"/>
  <c r="L1051" i="1"/>
  <c r="AD1043" i="1"/>
  <c r="L1043" i="1"/>
  <c r="AD1032" i="1"/>
  <c r="L1032" i="1"/>
  <c r="AD1028" i="1"/>
  <c r="L1028" i="1"/>
  <c r="K1028" i="1"/>
  <c r="AD1019" i="1"/>
  <c r="L1019" i="1"/>
  <c r="K1019" i="1"/>
  <c r="AD1010" i="1"/>
  <c r="L1010" i="1"/>
  <c r="K1010" i="1"/>
  <c r="AD998" i="1"/>
  <c r="L998" i="1"/>
  <c r="AD975" i="1"/>
  <c r="K975" i="1"/>
  <c r="L975" i="1"/>
  <c r="AD967" i="1"/>
  <c r="L967" i="1"/>
  <c r="AD963" i="1"/>
  <c r="L963" i="1"/>
  <c r="K398" i="1"/>
  <c r="M398" i="1"/>
  <c r="K340" i="1"/>
  <c r="M340" i="1"/>
  <c r="K320" i="1"/>
  <c r="M320" i="1"/>
  <c r="K299" i="1"/>
  <c r="M299" i="1"/>
  <c r="K287" i="1"/>
  <c r="M287" i="1"/>
  <c r="K267" i="1"/>
  <c r="M267" i="1"/>
  <c r="K243" i="1"/>
  <c r="M243" i="1"/>
  <c r="K175" i="1"/>
  <c r="M175" i="1"/>
  <c r="AD94" i="1"/>
  <c r="K94" i="1"/>
  <c r="M94" i="1"/>
  <c r="K44" i="1"/>
  <c r="M44" i="1"/>
  <c r="AD28" i="1"/>
  <c r="M28" i="1"/>
  <c r="O1127" i="1"/>
  <c r="O1112" i="1"/>
  <c r="O1096" i="1"/>
  <c r="O1080" i="1"/>
  <c r="O1063" i="1"/>
  <c r="O1047" i="1"/>
  <c r="N1131" i="1"/>
  <c r="N1119" i="1"/>
  <c r="N1108" i="1"/>
  <c r="N1092" i="1"/>
  <c r="N1076" i="1"/>
  <c r="N1059" i="1"/>
  <c r="N1043" i="1"/>
  <c r="N1028" i="1"/>
  <c r="N1010" i="1"/>
  <c r="N994" i="1"/>
  <c r="N979" i="1"/>
  <c r="N963" i="1"/>
  <c r="N827" i="1"/>
  <c r="M1135" i="1"/>
  <c r="M1127" i="1"/>
  <c r="M1119" i="1"/>
  <c r="M1112" i="1"/>
  <c r="M1104" i="1"/>
  <c r="M1096" i="1"/>
  <c r="M1088" i="1"/>
  <c r="M1080" i="1"/>
  <c r="M1072" i="1"/>
  <c r="M1063" i="1"/>
  <c r="M1055" i="1"/>
  <c r="M1047" i="1"/>
  <c r="M1039" i="1"/>
  <c r="M1032" i="1"/>
  <c r="M1023" i="1"/>
  <c r="M1014" i="1"/>
  <c r="M1006" i="1"/>
  <c r="M998" i="1"/>
  <c r="M984" i="1"/>
  <c r="M975" i="1"/>
  <c r="M967" i="1"/>
  <c r="M868" i="1"/>
  <c r="M817" i="1"/>
  <c r="M644" i="1"/>
  <c r="M546" i="1"/>
  <c r="K1127" i="1"/>
  <c r="K1072" i="1"/>
  <c r="K1059" i="1"/>
  <c r="K1051" i="1"/>
  <c r="K1043" i="1"/>
  <c r="K1032" i="1"/>
  <c r="K406" i="1"/>
  <c r="K386" i="1"/>
  <c r="K1139" i="1"/>
  <c r="AD1139" i="1"/>
  <c r="AD1135" i="1"/>
  <c r="K1135" i="1"/>
  <c r="AD1131" i="1"/>
  <c r="K1131" i="1"/>
  <c r="AD1127" i="1"/>
  <c r="AD1123" i="1"/>
  <c r="K1123" i="1"/>
  <c r="AD1119" i="1"/>
  <c r="K1119" i="1"/>
  <c r="AD1115" i="1"/>
  <c r="K1115" i="1"/>
  <c r="AD1112" i="1"/>
  <c r="K1112" i="1"/>
  <c r="AD1108" i="1"/>
  <c r="K1108" i="1"/>
  <c r="AD1104" i="1"/>
  <c r="AD1100" i="1"/>
  <c r="K1100" i="1"/>
  <c r="AD1096" i="1"/>
  <c r="AD1088" i="1"/>
  <c r="K1088" i="1"/>
  <c r="AD1080" i="1"/>
  <c r="K1080" i="1"/>
  <c r="AD1072" i="1"/>
  <c r="AD1067" i="1"/>
  <c r="K1067" i="1"/>
  <c r="AD1063" i="1"/>
  <c r="K1063" i="1"/>
  <c r="AD1055" i="1"/>
  <c r="K1055" i="1"/>
  <c r="AD1047" i="1"/>
  <c r="K1047" i="1"/>
  <c r="AD1039" i="1"/>
  <c r="K1039" i="1"/>
  <c r="AD1035" i="1"/>
  <c r="K1035" i="1"/>
  <c r="AD1023" i="1"/>
  <c r="K1023" i="1"/>
  <c r="AD1014" i="1"/>
  <c r="K1014" i="1"/>
  <c r="AD1006" i="1"/>
  <c r="AD1002" i="1"/>
  <c r="K1002" i="1"/>
  <c r="AD994" i="1"/>
  <c r="K994" i="1"/>
  <c r="AD988" i="1"/>
  <c r="K988" i="1"/>
  <c r="AD984" i="1"/>
  <c r="K984" i="1"/>
  <c r="AD979" i="1"/>
  <c r="K979" i="1"/>
  <c r="AD971" i="1"/>
  <c r="K971" i="1"/>
  <c r="AD959" i="1"/>
  <c r="K959" i="1"/>
  <c r="L959" i="1"/>
  <c r="AD956" i="1"/>
  <c r="L956" i="1"/>
  <c r="AD952" i="1"/>
  <c r="K952" i="1"/>
  <c r="L952" i="1"/>
  <c r="AD948" i="1"/>
  <c r="L948" i="1"/>
  <c r="AD944" i="1"/>
  <c r="L944" i="1"/>
  <c r="AD940" i="1"/>
  <c r="K940" i="1"/>
  <c r="L940" i="1"/>
  <c r="AD935" i="1"/>
  <c r="K935" i="1"/>
  <c r="L935" i="1"/>
  <c r="AD931" i="1"/>
  <c r="L931" i="1"/>
  <c r="AD923" i="1"/>
  <c r="L923" i="1"/>
  <c r="AD920" i="1"/>
  <c r="K920" i="1"/>
  <c r="L920" i="1"/>
  <c r="AD916" i="1"/>
  <c r="L916" i="1"/>
  <c r="AD913" i="1"/>
  <c r="K913" i="1"/>
  <c r="L913" i="1"/>
  <c r="AD909" i="1"/>
  <c r="K909" i="1"/>
  <c r="L909" i="1"/>
  <c r="AD904" i="1"/>
  <c r="L904" i="1"/>
  <c r="AD900" i="1"/>
  <c r="L900" i="1"/>
  <c r="AD895" i="1"/>
  <c r="K895" i="1"/>
  <c r="L895" i="1"/>
  <c r="AD891" i="1"/>
  <c r="L891" i="1"/>
  <c r="AD887" i="1"/>
  <c r="K887" i="1"/>
  <c r="L887" i="1"/>
  <c r="AD883" i="1"/>
  <c r="L883" i="1"/>
  <c r="AD877" i="1"/>
  <c r="L877" i="1"/>
  <c r="AD872" i="1"/>
  <c r="K872" i="1"/>
  <c r="L872" i="1"/>
  <c r="AD868" i="1"/>
  <c r="L868" i="1"/>
  <c r="AD864" i="1"/>
  <c r="K864" i="1"/>
  <c r="L864" i="1"/>
  <c r="AD859" i="1"/>
  <c r="K859" i="1"/>
  <c r="L859" i="1"/>
  <c r="AD853" i="1"/>
  <c r="K853" i="1"/>
  <c r="L853" i="1"/>
  <c r="AD849" i="1"/>
  <c r="K849" i="1"/>
  <c r="L849" i="1"/>
  <c r="AD835" i="1"/>
  <c r="K835" i="1"/>
  <c r="L835" i="1"/>
  <c r="AD831" i="1"/>
  <c r="L831" i="1"/>
  <c r="AD827" i="1"/>
  <c r="L827" i="1"/>
  <c r="AD821" i="1"/>
  <c r="K821" i="1"/>
  <c r="L821" i="1"/>
  <c r="AD817" i="1"/>
  <c r="L817" i="1"/>
  <c r="AD813" i="1"/>
  <c r="K813" i="1"/>
  <c r="L813" i="1"/>
  <c r="AD809" i="1"/>
  <c r="K809" i="1"/>
  <c r="L809" i="1"/>
  <c r="AD805" i="1"/>
  <c r="K805" i="1"/>
  <c r="L805" i="1"/>
  <c r="AD801" i="1"/>
  <c r="K801" i="1"/>
  <c r="L801" i="1"/>
  <c r="AD797" i="1"/>
  <c r="K797" i="1"/>
  <c r="L797" i="1"/>
  <c r="AD793" i="1"/>
  <c r="K793" i="1"/>
  <c r="L793" i="1"/>
  <c r="AD789" i="1"/>
  <c r="K789" i="1"/>
  <c r="L789" i="1"/>
  <c r="AD785" i="1"/>
  <c r="K785" i="1"/>
  <c r="L785" i="1"/>
  <c r="AD779" i="1"/>
  <c r="K779" i="1"/>
  <c r="L779" i="1"/>
  <c r="AD775" i="1"/>
  <c r="K775" i="1"/>
  <c r="L775" i="1"/>
  <c r="AD771" i="1"/>
  <c r="K771" i="1"/>
  <c r="L771" i="1"/>
  <c r="AD765" i="1"/>
  <c r="K765" i="1"/>
  <c r="L765" i="1"/>
  <c r="AD761" i="1"/>
  <c r="K761" i="1"/>
  <c r="L761" i="1"/>
  <c r="AD757" i="1"/>
  <c r="K757" i="1"/>
  <c r="L757" i="1"/>
  <c r="AD751" i="1"/>
  <c r="K751" i="1"/>
  <c r="L751" i="1"/>
  <c r="AD746" i="1"/>
  <c r="K746" i="1"/>
  <c r="L746" i="1"/>
  <c r="AD742" i="1"/>
  <c r="K742" i="1"/>
  <c r="L742" i="1"/>
  <c r="AD738" i="1"/>
  <c r="K738" i="1"/>
  <c r="L738" i="1"/>
  <c r="AD734" i="1"/>
  <c r="K734" i="1"/>
  <c r="L734" i="1"/>
  <c r="AD730" i="1"/>
  <c r="K730" i="1"/>
  <c r="L730" i="1"/>
  <c r="AD726" i="1"/>
  <c r="K726" i="1"/>
  <c r="L726" i="1"/>
  <c r="AD722" i="1"/>
  <c r="K722" i="1"/>
  <c r="L722" i="1"/>
  <c r="AD718" i="1"/>
  <c r="K718" i="1"/>
  <c r="L718" i="1"/>
  <c r="AD714" i="1"/>
  <c r="K714" i="1"/>
  <c r="L714" i="1"/>
  <c r="AD710" i="1"/>
  <c r="K710" i="1"/>
  <c r="L710" i="1"/>
  <c r="AD706" i="1"/>
  <c r="K706" i="1"/>
  <c r="L706" i="1"/>
  <c r="AD702" i="1"/>
  <c r="K702" i="1"/>
  <c r="L702" i="1"/>
  <c r="AD698" i="1"/>
  <c r="K698" i="1"/>
  <c r="L698" i="1"/>
  <c r="AD694" i="1"/>
  <c r="K694" i="1"/>
  <c r="L694" i="1"/>
  <c r="AD690" i="1"/>
  <c r="K690" i="1"/>
  <c r="L690" i="1"/>
  <c r="AD686" i="1"/>
  <c r="K686" i="1"/>
  <c r="L686" i="1"/>
  <c r="AD682" i="1"/>
  <c r="K682" i="1"/>
  <c r="L682" i="1"/>
  <c r="AD678" i="1"/>
  <c r="K678" i="1"/>
  <c r="L678" i="1"/>
  <c r="AD674" i="1"/>
  <c r="K674" i="1"/>
  <c r="L674" i="1"/>
  <c r="AD670" i="1"/>
  <c r="K670" i="1"/>
  <c r="L670" i="1"/>
  <c r="AD664" i="1"/>
  <c r="K664" i="1"/>
  <c r="L664" i="1"/>
  <c r="AD660" i="1"/>
  <c r="K660" i="1"/>
  <c r="L660" i="1"/>
  <c r="AD654" i="1"/>
  <c r="K654" i="1"/>
  <c r="L654" i="1"/>
  <c r="AD648" i="1"/>
  <c r="K648" i="1"/>
  <c r="L648" i="1"/>
  <c r="AD644" i="1"/>
  <c r="L644" i="1"/>
  <c r="AD638" i="1"/>
  <c r="L638" i="1"/>
  <c r="AD634" i="1"/>
  <c r="L634" i="1"/>
  <c r="AD630" i="1"/>
  <c r="K630" i="1"/>
  <c r="L630" i="1"/>
  <c r="AD626" i="1"/>
  <c r="L626" i="1"/>
  <c r="AD622" i="1"/>
  <c r="K622" i="1"/>
  <c r="L622" i="1"/>
  <c r="AD618" i="1"/>
  <c r="L618" i="1"/>
  <c r="AD614" i="1"/>
  <c r="K614" i="1"/>
  <c r="L614" i="1"/>
  <c r="AD610" i="1"/>
  <c r="L610" i="1"/>
  <c r="AD606" i="1"/>
  <c r="L606" i="1"/>
  <c r="AD602" i="1"/>
  <c r="L602" i="1"/>
  <c r="AD598" i="1"/>
  <c r="K598" i="1"/>
  <c r="L598" i="1"/>
  <c r="AD594" i="1"/>
  <c r="K594" i="1"/>
  <c r="L594" i="1"/>
  <c r="AD590" i="1"/>
  <c r="L590" i="1"/>
  <c r="AD586" i="1"/>
  <c r="K586" i="1"/>
  <c r="L586" i="1"/>
  <c r="AD582" i="1"/>
  <c r="K582" i="1"/>
  <c r="L582" i="1"/>
  <c r="AD578" i="1"/>
  <c r="L578" i="1"/>
  <c r="AD574" i="1"/>
  <c r="L574" i="1"/>
  <c r="AD570" i="1"/>
  <c r="L570" i="1"/>
  <c r="AD566" i="1"/>
  <c r="K566" i="1"/>
  <c r="L566" i="1"/>
  <c r="AD562" i="1"/>
  <c r="L562" i="1"/>
  <c r="AD558" i="1"/>
  <c r="K558" i="1"/>
  <c r="L558" i="1"/>
  <c r="AD554" i="1"/>
  <c r="L554" i="1"/>
  <c r="AD550" i="1"/>
  <c r="K550" i="1"/>
  <c r="L550" i="1"/>
  <c r="AD546" i="1"/>
  <c r="L546" i="1"/>
  <c r="AD542" i="1"/>
  <c r="L542" i="1"/>
  <c r="AD538" i="1"/>
  <c r="L538" i="1"/>
  <c r="AD534" i="1"/>
  <c r="K534" i="1"/>
  <c r="L534" i="1"/>
  <c r="AD530" i="1"/>
  <c r="K530" i="1"/>
  <c r="L530" i="1"/>
  <c r="AD526" i="1"/>
  <c r="L526" i="1"/>
  <c r="AD522" i="1"/>
  <c r="K522" i="1"/>
  <c r="L522" i="1"/>
  <c r="AD518" i="1"/>
  <c r="K518" i="1"/>
  <c r="L518" i="1"/>
  <c r="AD514" i="1"/>
  <c r="L514" i="1"/>
  <c r="AD510" i="1"/>
  <c r="L510" i="1"/>
  <c r="AD506" i="1"/>
  <c r="L506" i="1"/>
  <c r="AD502" i="1"/>
  <c r="K502" i="1"/>
  <c r="L502" i="1"/>
  <c r="AD498" i="1"/>
  <c r="L498" i="1"/>
  <c r="AD494" i="1"/>
  <c r="K494" i="1"/>
  <c r="L494" i="1"/>
  <c r="AD490" i="1"/>
  <c r="L490" i="1"/>
  <c r="AD486" i="1"/>
  <c r="K486" i="1"/>
  <c r="L486" i="1"/>
  <c r="AD482" i="1"/>
  <c r="L482" i="1"/>
  <c r="AD478" i="1"/>
  <c r="K478" i="1"/>
  <c r="L478" i="1"/>
  <c r="AD474" i="1"/>
  <c r="L474" i="1"/>
  <c r="AD470" i="1"/>
  <c r="L470" i="1"/>
  <c r="AD466" i="1"/>
  <c r="L466" i="1"/>
  <c r="K466" i="1"/>
  <c r="AD462" i="1"/>
  <c r="L462" i="1"/>
  <c r="AD458" i="1"/>
  <c r="K458" i="1"/>
  <c r="L458" i="1"/>
  <c r="AD454" i="1"/>
  <c r="L454" i="1"/>
  <c r="K454" i="1"/>
  <c r="AD450" i="1"/>
  <c r="L450" i="1"/>
  <c r="AD446" i="1"/>
  <c r="K446" i="1"/>
  <c r="L446" i="1"/>
  <c r="AD442" i="1"/>
  <c r="L442" i="1"/>
  <c r="AD438" i="1"/>
  <c r="L438" i="1"/>
  <c r="AD434" i="1"/>
  <c r="L434" i="1"/>
  <c r="K434" i="1"/>
  <c r="AD430" i="1"/>
  <c r="L430" i="1"/>
  <c r="AD426" i="1"/>
  <c r="K426" i="1"/>
  <c r="L426" i="1"/>
  <c r="AD422" i="1"/>
  <c r="L422" i="1"/>
  <c r="K422" i="1"/>
  <c r="AD418" i="1"/>
  <c r="L418" i="1"/>
  <c r="AD414" i="1"/>
  <c r="K414" i="1"/>
  <c r="L414" i="1"/>
  <c r="AD410" i="1"/>
  <c r="L410" i="1"/>
  <c r="AD406" i="1"/>
  <c r="L406" i="1"/>
  <c r="AD402" i="1"/>
  <c r="L402" i="1"/>
  <c r="K402" i="1"/>
  <c r="AD398" i="1"/>
  <c r="L398" i="1"/>
  <c r="AD394" i="1"/>
  <c r="K394" i="1"/>
  <c r="L394" i="1"/>
  <c r="AD390" i="1"/>
  <c r="L390" i="1"/>
  <c r="K390" i="1"/>
  <c r="AD386" i="1"/>
  <c r="L386" i="1"/>
  <c r="AD380" i="1"/>
  <c r="K380" i="1"/>
  <c r="L380" i="1"/>
  <c r="AD376" i="1"/>
  <c r="L376" i="1"/>
  <c r="AD368" i="1"/>
  <c r="L368" i="1"/>
  <c r="K368" i="1"/>
  <c r="AD364" i="1"/>
  <c r="L364" i="1"/>
  <c r="AD360" i="1"/>
  <c r="K360" i="1"/>
  <c r="L360" i="1"/>
  <c r="AD356" i="1"/>
  <c r="L356" i="1"/>
  <c r="K356" i="1"/>
  <c r="AD352" i="1"/>
  <c r="L352" i="1"/>
  <c r="AD348" i="1"/>
  <c r="K348" i="1"/>
  <c r="L348" i="1"/>
  <c r="AD344" i="1"/>
  <c r="L344" i="1"/>
  <c r="AD340" i="1"/>
  <c r="L340" i="1"/>
  <c r="AD336" i="1"/>
  <c r="L336" i="1"/>
  <c r="K336" i="1"/>
  <c r="AD332" i="1"/>
  <c r="L332" i="1"/>
  <c r="AD328" i="1"/>
  <c r="K328" i="1"/>
  <c r="L328" i="1"/>
  <c r="AD324" i="1"/>
  <c r="L324" i="1"/>
  <c r="K324" i="1"/>
  <c r="AD320" i="1"/>
  <c r="L320" i="1"/>
  <c r="AD315" i="1"/>
  <c r="K315" i="1"/>
  <c r="L315" i="1"/>
  <c r="AD311" i="1"/>
  <c r="L311" i="1"/>
  <c r="AD307" i="1"/>
  <c r="L307" i="1"/>
  <c r="AD303" i="1"/>
  <c r="L303" i="1"/>
  <c r="K303" i="1"/>
  <c r="AD299" i="1"/>
  <c r="L299" i="1"/>
  <c r="AD295" i="1"/>
  <c r="K295" i="1"/>
  <c r="L295" i="1"/>
  <c r="AD291" i="1"/>
  <c r="L291" i="1"/>
  <c r="K291" i="1"/>
  <c r="AD287" i="1"/>
  <c r="L287" i="1"/>
  <c r="AD283" i="1"/>
  <c r="K283" i="1"/>
  <c r="L283" i="1"/>
  <c r="AD279" i="1"/>
  <c r="L279" i="1"/>
  <c r="AD275" i="1"/>
  <c r="L275" i="1"/>
  <c r="AD271" i="1"/>
  <c r="L271" i="1"/>
  <c r="K271" i="1"/>
  <c r="AD267" i="1"/>
  <c r="L267" i="1"/>
  <c r="AD263" i="1"/>
  <c r="K263" i="1"/>
  <c r="L263" i="1"/>
  <c r="AD259" i="1"/>
  <c r="L259" i="1"/>
  <c r="K259" i="1"/>
  <c r="AD255" i="1"/>
  <c r="L255" i="1"/>
  <c r="AD251" i="1"/>
  <c r="K251" i="1"/>
  <c r="L251" i="1"/>
  <c r="AD247" i="1"/>
  <c r="L247" i="1"/>
  <c r="AD243" i="1"/>
  <c r="L243" i="1"/>
  <c r="AD239" i="1"/>
  <c r="L239" i="1"/>
  <c r="K239" i="1"/>
  <c r="AD235" i="1"/>
  <c r="L235" i="1"/>
  <c r="AD231" i="1"/>
  <c r="K231" i="1"/>
  <c r="L231" i="1"/>
  <c r="AD227" i="1"/>
  <c r="K227" i="1"/>
  <c r="L227" i="1"/>
  <c r="AD223" i="1"/>
  <c r="L223" i="1"/>
  <c r="AD219" i="1"/>
  <c r="K219" i="1"/>
  <c r="L219" i="1"/>
  <c r="AD215" i="1"/>
  <c r="K215" i="1"/>
  <c r="L215" i="1"/>
  <c r="AD211" i="1"/>
  <c r="K211" i="1"/>
  <c r="L211" i="1"/>
  <c r="AD207" i="1"/>
  <c r="L207" i="1"/>
  <c r="K207" i="1"/>
  <c r="AD203" i="1"/>
  <c r="K203" i="1"/>
  <c r="L203" i="1"/>
  <c r="AD199" i="1"/>
  <c r="K199" i="1"/>
  <c r="L199" i="1"/>
  <c r="AD195" i="1"/>
  <c r="K195" i="1"/>
  <c r="L195" i="1"/>
  <c r="AD191" i="1"/>
  <c r="K191" i="1"/>
  <c r="L191" i="1"/>
  <c r="AD187" i="1"/>
  <c r="K187" i="1"/>
  <c r="L187" i="1"/>
  <c r="AD183" i="1"/>
  <c r="K183" i="1"/>
  <c r="L183" i="1"/>
  <c r="AD179" i="1"/>
  <c r="K179" i="1"/>
  <c r="L179" i="1"/>
  <c r="AD175" i="1"/>
  <c r="L175" i="1"/>
  <c r="AD171" i="1"/>
  <c r="K171" i="1"/>
  <c r="L171" i="1"/>
  <c r="AD167" i="1"/>
  <c r="K167" i="1"/>
  <c r="L167" i="1"/>
  <c r="AD163" i="1"/>
  <c r="K163" i="1"/>
  <c r="L163" i="1"/>
  <c r="AD159" i="1"/>
  <c r="L159" i="1"/>
  <c r="AD155" i="1"/>
  <c r="K155" i="1"/>
  <c r="L155" i="1"/>
  <c r="AD151" i="1"/>
  <c r="K151" i="1"/>
  <c r="L151" i="1"/>
  <c r="AD147" i="1"/>
  <c r="K147" i="1"/>
  <c r="L147" i="1"/>
  <c r="AD143" i="1"/>
  <c r="L143" i="1"/>
  <c r="K143" i="1"/>
  <c r="AD134" i="1"/>
  <c r="K134" i="1"/>
  <c r="L134" i="1"/>
  <c r="AD130" i="1"/>
  <c r="K130" i="1"/>
  <c r="L130" i="1"/>
  <c r="AD126" i="1"/>
  <c r="K126" i="1"/>
  <c r="L126" i="1"/>
  <c r="AD122" i="1"/>
  <c r="K122" i="1"/>
  <c r="AD118" i="1"/>
  <c r="K118" i="1"/>
  <c r="AD114" i="1"/>
  <c r="K114" i="1"/>
  <c r="AD110" i="1"/>
  <c r="AD106" i="1"/>
  <c r="K106" i="1"/>
  <c r="AD102" i="1"/>
  <c r="K102" i="1"/>
  <c r="AD98" i="1"/>
  <c r="K98" i="1"/>
  <c r="AD90" i="1"/>
  <c r="K90" i="1"/>
  <c r="AD86" i="1"/>
  <c r="K86" i="1"/>
  <c r="AD82" i="1"/>
  <c r="K82" i="1"/>
  <c r="AD78" i="1"/>
  <c r="K78" i="1"/>
  <c r="AD74" i="1"/>
  <c r="K74" i="1"/>
  <c r="AD70" i="1"/>
  <c r="K70" i="1"/>
  <c r="AD66" i="1"/>
  <c r="K66" i="1"/>
  <c r="AD62" i="1"/>
  <c r="K62" i="1"/>
  <c r="AD58" i="1"/>
  <c r="K58" i="1"/>
  <c r="AD54" i="1"/>
  <c r="K54" i="1"/>
  <c r="AD50" i="1"/>
  <c r="K50" i="1"/>
  <c r="AD44" i="1"/>
  <c r="AD40" i="1"/>
  <c r="K40" i="1"/>
  <c r="AD36" i="1"/>
  <c r="K36" i="1"/>
  <c r="AD32" i="1"/>
  <c r="K32" i="1"/>
  <c r="AD24" i="1"/>
  <c r="K24" i="1"/>
  <c r="AD20" i="1"/>
  <c r="K20" i="1"/>
  <c r="AD14" i="1"/>
  <c r="K14" i="1"/>
  <c r="AD10" i="1"/>
  <c r="K10" i="1"/>
  <c r="K1140" i="1"/>
  <c r="AD1140" i="1"/>
  <c r="K1136" i="1"/>
  <c r="AD1136" i="1"/>
  <c r="K1132" i="1"/>
  <c r="AD1132" i="1"/>
  <c r="K1128" i="1"/>
  <c r="AD1128" i="1"/>
  <c r="K1124" i="1"/>
  <c r="AD1124" i="1"/>
  <c r="K1120" i="1"/>
  <c r="AD1120" i="1"/>
  <c r="K1116" i="1"/>
  <c r="AD1116" i="1"/>
  <c r="K1109" i="1"/>
  <c r="AD1109" i="1"/>
  <c r="K1105" i="1"/>
  <c r="AD1105" i="1"/>
  <c r="K1101" i="1"/>
  <c r="AD1101" i="1"/>
  <c r="K1097" i="1"/>
  <c r="AD1097" i="1"/>
  <c r="K1093" i="1"/>
  <c r="AD1093" i="1"/>
  <c r="K1089" i="1"/>
  <c r="AD1089" i="1"/>
  <c r="K1085" i="1"/>
  <c r="AD1085" i="1"/>
  <c r="K1081" i="1"/>
  <c r="AD1081" i="1"/>
  <c r="K1077" i="1"/>
  <c r="AD1077" i="1"/>
  <c r="K1073" i="1"/>
  <c r="AD1073" i="1"/>
  <c r="K1068" i="1"/>
  <c r="AD1068" i="1"/>
  <c r="K1060" i="1"/>
  <c r="AD1060" i="1"/>
  <c r="K1056" i="1"/>
  <c r="AD1056" i="1"/>
  <c r="K1052" i="1"/>
  <c r="AD1052" i="1"/>
  <c r="K1044" i="1"/>
  <c r="AD1044" i="1"/>
  <c r="K1040" i="1"/>
  <c r="AD1040" i="1"/>
  <c r="K1036" i="1"/>
  <c r="AD1036" i="1"/>
  <c r="K1029" i="1"/>
  <c r="AD1029" i="1"/>
  <c r="K1024" i="1"/>
  <c r="AD1024" i="1"/>
  <c r="K1020" i="1"/>
  <c r="AD1020" i="1"/>
  <c r="K1011" i="1"/>
  <c r="AD1011" i="1"/>
  <c r="K1007" i="1"/>
  <c r="AD1007" i="1"/>
  <c r="K1003" i="1"/>
  <c r="AD1003" i="1"/>
  <c r="K995" i="1"/>
  <c r="AD995" i="1"/>
  <c r="K992" i="1"/>
  <c r="AD992" i="1"/>
  <c r="K989" i="1"/>
  <c r="AD989" i="1"/>
  <c r="K980" i="1"/>
  <c r="AD980" i="1"/>
  <c r="K976" i="1"/>
  <c r="AD976" i="1"/>
  <c r="K972" i="1"/>
  <c r="AD972" i="1"/>
  <c r="K964" i="1"/>
  <c r="AD964" i="1"/>
  <c r="K960" i="1"/>
  <c r="AD960" i="1"/>
  <c r="K957" i="1"/>
  <c r="AD957" i="1"/>
  <c r="K949" i="1"/>
  <c r="AD949" i="1"/>
  <c r="K945" i="1"/>
  <c r="AD945" i="1"/>
  <c r="K941" i="1"/>
  <c r="AD941" i="1"/>
  <c r="K932" i="1"/>
  <c r="AD932" i="1"/>
  <c r="K928" i="1"/>
  <c r="AD928" i="1"/>
  <c r="K925" i="1"/>
  <c r="AD925" i="1"/>
  <c r="K917" i="1"/>
  <c r="AD917" i="1"/>
  <c r="K910" i="1"/>
  <c r="AD910" i="1"/>
  <c r="K901" i="1"/>
  <c r="AD901" i="1"/>
  <c r="K896" i="1"/>
  <c r="AD896" i="1"/>
  <c r="K892" i="1"/>
  <c r="AD892" i="1"/>
  <c r="K884" i="1"/>
  <c r="AD884" i="1"/>
  <c r="K878" i="1"/>
  <c r="AD878" i="1"/>
  <c r="K873" i="1"/>
  <c r="AD873" i="1"/>
  <c r="K865" i="1"/>
  <c r="AD865" i="1"/>
  <c r="K860" i="1"/>
  <c r="AD860" i="1"/>
  <c r="K854" i="1"/>
  <c r="AD854" i="1"/>
  <c r="K836" i="1"/>
  <c r="AD836" i="1"/>
  <c r="K828" i="1"/>
  <c r="AD828" i="1"/>
  <c r="K822" i="1"/>
  <c r="AD822" i="1"/>
  <c r="K818" i="1"/>
  <c r="AD818" i="1"/>
  <c r="AD814" i="1"/>
  <c r="AD810" i="1"/>
  <c r="AD806" i="1"/>
  <c r="AD802" i="1"/>
  <c r="AD798" i="1"/>
  <c r="K798" i="1"/>
  <c r="AD794" i="1"/>
  <c r="AD786" i="1"/>
  <c r="AD780" i="1"/>
  <c r="K780" i="1"/>
  <c r="AD776" i="1"/>
  <c r="AD772" i="1"/>
  <c r="AD768" i="1"/>
  <c r="AD762" i="1"/>
  <c r="K762" i="1"/>
  <c r="AD758" i="1"/>
  <c r="AD752" i="1"/>
  <c r="N1127" i="1"/>
  <c r="N1112" i="1"/>
  <c r="K1104" i="1"/>
  <c r="K963" i="1"/>
  <c r="K956" i="1"/>
  <c r="K948" i="1"/>
  <c r="K900" i="1"/>
  <c r="K891" i="1"/>
  <c r="K883" i="1"/>
  <c r="K998" i="1"/>
  <c r="K967" i="1"/>
  <c r="K944" i="1"/>
  <c r="K931" i="1"/>
  <c r="K923" i="1"/>
  <c r="K916" i="1"/>
  <c r="K904" i="1"/>
  <c r="K877" i="1"/>
  <c r="K626" i="1"/>
  <c r="K610" i="1"/>
  <c r="K602" i="1"/>
  <c r="K578" i="1"/>
  <c r="K570" i="1"/>
  <c r="K554" i="1"/>
  <c r="K474" i="1"/>
  <c r="K442" i="1"/>
  <c r="K410" i="1"/>
  <c r="K376" i="1"/>
  <c r="K344" i="1"/>
  <c r="K311" i="1"/>
  <c r="K279" i="1"/>
  <c r="K247" i="1"/>
  <c r="K159" i="1"/>
  <c r="K28" i="1"/>
  <c r="AD747" i="1"/>
  <c r="AD743" i="1"/>
  <c r="AD739" i="1"/>
  <c r="AD735" i="1"/>
  <c r="AD731" i="1"/>
  <c r="AD727" i="1"/>
  <c r="L120" i="1"/>
  <c r="L104" i="1"/>
  <c r="L88" i="1"/>
  <c r="L72" i="1"/>
  <c r="K1042" i="1"/>
  <c r="K978" i="1"/>
  <c r="K947" i="1"/>
  <c r="K915" i="1"/>
  <c r="K641" i="1"/>
  <c r="K625" i="1"/>
  <c r="K619" i="1"/>
  <c r="K609" i="1"/>
  <c r="K603" i="1"/>
  <c r="K561" i="1"/>
  <c r="K545" i="1"/>
  <c r="K529" i="1"/>
  <c r="K513" i="1"/>
  <c r="K497" i="1"/>
  <c r="K491" i="1"/>
  <c r="K481" i="1"/>
  <c r="K473" i="1"/>
  <c r="K457" i="1"/>
  <c r="K441" i="1"/>
  <c r="K433" i="1"/>
  <c r="K425" i="1"/>
  <c r="K417" i="1"/>
  <c r="K409" i="1"/>
  <c r="K401" i="1"/>
  <c r="K393" i="1"/>
  <c r="K385" i="1"/>
  <c r="K367" i="1"/>
  <c r="K359" i="1"/>
  <c r="K351" i="1"/>
  <c r="K343" i="1"/>
  <c r="K327" i="1"/>
  <c r="K310" i="1"/>
  <c r="K302" i="1"/>
  <c r="K294" i="1"/>
  <c r="K278" i="1"/>
  <c r="K270" i="1"/>
  <c r="K262" i="1"/>
  <c r="K254" i="1"/>
  <c r="K246" i="1"/>
  <c r="K238" i="1"/>
  <c r="AD1005" i="1"/>
  <c r="AD943" i="1"/>
  <c r="AD876" i="1"/>
  <c r="AD733" i="1"/>
  <c r="AD597" i="1"/>
  <c r="AD469" i="1"/>
  <c r="AD339" i="1"/>
  <c r="AD1038" i="1"/>
  <c r="AD912" i="1"/>
  <c r="AD770" i="1"/>
  <c r="AD701" i="1"/>
  <c r="AD629" i="1"/>
  <c r="AD565" i="1"/>
  <c r="AD501" i="1"/>
  <c r="AD437" i="1"/>
  <c r="AD371" i="1"/>
  <c r="AD306" i="1"/>
  <c r="AD49" i="1"/>
  <c r="AD723" i="1"/>
  <c r="AD719" i="1"/>
  <c r="AD715" i="1"/>
  <c r="AD711" i="1"/>
  <c r="AD707" i="1"/>
  <c r="AD703" i="1"/>
  <c r="AD695" i="1"/>
  <c r="AD691" i="1"/>
  <c r="AD687" i="1"/>
  <c r="AD679" i="1"/>
  <c r="AD675" i="1"/>
  <c r="AD671" i="1"/>
  <c r="AD665" i="1"/>
  <c r="AD661" i="1"/>
  <c r="AD655" i="1"/>
  <c r="AD645" i="1"/>
  <c r="AD639" i="1"/>
  <c r="AD635" i="1"/>
  <c r="AD627" i="1"/>
  <c r="AD623" i="1"/>
  <c r="AD615" i="1"/>
  <c r="AD611" i="1"/>
  <c r="AD607" i="1"/>
  <c r="AD599" i="1"/>
  <c r="AD595" i="1"/>
  <c r="AD591" i="1"/>
  <c r="AD587" i="1"/>
  <c r="AD583" i="1"/>
  <c r="AD579" i="1"/>
  <c r="AD575" i="1"/>
  <c r="AD571" i="1"/>
  <c r="AD567" i="1"/>
  <c r="AD559" i="1"/>
  <c r="AD555" i="1"/>
  <c r="AD551" i="1"/>
  <c r="AD543" i="1"/>
  <c r="AD539" i="1"/>
  <c r="AD535" i="1"/>
  <c r="AD531" i="1"/>
  <c r="AD527" i="1"/>
  <c r="AD523" i="1"/>
  <c r="AD515" i="1"/>
  <c r="AD511" i="1"/>
  <c r="AD507" i="1"/>
  <c r="AD499" i="1"/>
  <c r="AD495" i="1"/>
  <c r="AD487" i="1"/>
  <c r="AD483" i="1"/>
  <c r="AD479" i="1"/>
  <c r="K479" i="1"/>
  <c r="AD475" i="1"/>
  <c r="K475" i="1"/>
  <c r="AD471" i="1"/>
  <c r="K471" i="1"/>
  <c r="AD467" i="1"/>
  <c r="K467" i="1"/>
  <c r="AD463" i="1"/>
  <c r="K463" i="1"/>
  <c r="AD459" i="1"/>
  <c r="K459" i="1"/>
  <c r="AD455" i="1"/>
  <c r="K455" i="1"/>
  <c r="AD451" i="1"/>
  <c r="K451" i="1"/>
  <c r="AD447" i="1"/>
  <c r="K447" i="1"/>
  <c r="AD443" i="1"/>
  <c r="K443" i="1"/>
  <c r="AD439" i="1"/>
  <c r="K439" i="1"/>
  <c r="AD435" i="1"/>
  <c r="K435" i="1"/>
  <c r="AD431" i="1"/>
  <c r="K431" i="1"/>
  <c r="AD427" i="1"/>
  <c r="K427" i="1"/>
  <c r="AD423" i="1"/>
  <c r="K423" i="1"/>
  <c r="AD419" i="1"/>
  <c r="K419" i="1"/>
  <c r="AD415" i="1"/>
  <c r="K415" i="1"/>
  <c r="AD411" i="1"/>
  <c r="K411" i="1"/>
  <c r="AD407" i="1"/>
  <c r="K407" i="1"/>
  <c r="AD403" i="1"/>
  <c r="K403" i="1"/>
  <c r="AD399" i="1"/>
  <c r="K399" i="1"/>
  <c r="AD395" i="1"/>
  <c r="K395" i="1"/>
  <c r="AD391" i="1"/>
  <c r="K391" i="1"/>
  <c r="AD387" i="1"/>
  <c r="K387" i="1"/>
  <c r="AD381" i="1"/>
  <c r="K381" i="1"/>
  <c r="AD377" i="1"/>
  <c r="K377" i="1"/>
  <c r="AD369" i="1"/>
  <c r="K369" i="1"/>
  <c r="AD365" i="1"/>
  <c r="K365" i="1"/>
  <c r="AD361" i="1"/>
  <c r="K361" i="1"/>
  <c r="AD357" i="1"/>
  <c r="K357" i="1"/>
  <c r="AD353" i="1"/>
  <c r="K353" i="1"/>
  <c r="AD349" i="1"/>
  <c r="K349" i="1"/>
  <c r="AD345" i="1"/>
  <c r="K345" i="1"/>
  <c r="AD341" i="1"/>
  <c r="K341" i="1"/>
  <c r="AD337" i="1"/>
  <c r="K337" i="1"/>
  <c r="AD333" i="1"/>
  <c r="K333" i="1"/>
  <c r="AD329" i="1"/>
  <c r="K329" i="1"/>
  <c r="AD325" i="1"/>
  <c r="K325" i="1"/>
  <c r="AD321" i="1"/>
  <c r="K321" i="1"/>
  <c r="AD316" i="1"/>
  <c r="K316" i="1"/>
  <c r="AD312" i="1"/>
  <c r="K312" i="1"/>
  <c r="AD308" i="1"/>
  <c r="K308" i="1"/>
  <c r="AD304" i="1"/>
  <c r="K304" i="1"/>
  <c r="AD300" i="1"/>
  <c r="K300" i="1"/>
  <c r="AD296" i="1"/>
  <c r="K296" i="1"/>
  <c r="AD292" i="1"/>
  <c r="K292" i="1"/>
  <c r="AD288" i="1"/>
  <c r="K288" i="1"/>
  <c r="AD284" i="1"/>
  <c r="K284" i="1"/>
  <c r="AD280" i="1"/>
  <c r="K280" i="1"/>
  <c r="AD276" i="1"/>
  <c r="K276" i="1"/>
  <c r="AD272" i="1"/>
  <c r="K272" i="1"/>
  <c r="AD268" i="1"/>
  <c r="K268" i="1"/>
  <c r="AD264" i="1"/>
  <c r="K264" i="1"/>
  <c r="AD260" i="1"/>
  <c r="K260" i="1"/>
  <c r="AD256" i="1"/>
  <c r="K256" i="1"/>
  <c r="AD252" i="1"/>
  <c r="K252" i="1"/>
  <c r="AD248" i="1"/>
  <c r="K248" i="1"/>
  <c r="AD244" i="1"/>
  <c r="K244" i="1"/>
  <c r="AD240" i="1"/>
  <c r="K240" i="1"/>
  <c r="AD236" i="1"/>
  <c r="K236" i="1"/>
  <c r="AD232" i="1"/>
  <c r="K232" i="1"/>
  <c r="AD228" i="1"/>
  <c r="K228" i="1"/>
  <c r="AD224" i="1"/>
  <c r="AD220" i="1"/>
  <c r="K220" i="1"/>
  <c r="AD216" i="1"/>
  <c r="AD212" i="1"/>
  <c r="K212" i="1"/>
  <c r="AD208" i="1"/>
  <c r="AD204" i="1"/>
  <c r="K204" i="1"/>
  <c r="AD200" i="1"/>
  <c r="AD196" i="1"/>
  <c r="K196" i="1"/>
  <c r="AD192" i="1"/>
  <c r="AD188" i="1"/>
  <c r="K188" i="1"/>
  <c r="AD180" i="1"/>
  <c r="K180" i="1"/>
  <c r="AD176" i="1"/>
  <c r="AD172" i="1"/>
  <c r="K172" i="1"/>
  <c r="AD164" i="1"/>
  <c r="K164" i="1"/>
  <c r="AD160" i="1"/>
  <c r="AD156" i="1"/>
  <c r="K156" i="1"/>
  <c r="AD148" i="1"/>
  <c r="K148" i="1"/>
  <c r="AD144" i="1"/>
  <c r="AD131" i="1"/>
  <c r="K131" i="1"/>
  <c r="AD127" i="1"/>
  <c r="AD123" i="1"/>
  <c r="K123" i="1"/>
  <c r="AD119" i="1"/>
  <c r="AD115" i="1"/>
  <c r="K115" i="1"/>
  <c r="AD111" i="1"/>
  <c r="AD107" i="1"/>
  <c r="K107" i="1"/>
  <c r="AD103" i="1"/>
  <c r="AD99" i="1"/>
  <c r="K99" i="1"/>
  <c r="AD95" i="1"/>
  <c r="AD91" i="1"/>
  <c r="K91" i="1"/>
  <c r="AD87" i="1"/>
  <c r="AD83" i="1"/>
  <c r="K83" i="1"/>
  <c r="AD79" i="1"/>
  <c r="AD75" i="1"/>
  <c r="K75" i="1"/>
  <c r="AD71" i="1"/>
  <c r="AD67" i="1"/>
  <c r="K67" i="1"/>
  <c r="AD59" i="1"/>
  <c r="K59" i="1"/>
  <c r="AD55" i="1"/>
  <c r="AD51" i="1"/>
  <c r="K51" i="1"/>
  <c r="AD41" i="1"/>
  <c r="K41" i="1"/>
  <c r="AD37" i="1"/>
  <c r="AD33" i="1"/>
  <c r="K33" i="1"/>
  <c r="AD29" i="1"/>
  <c r="AD25" i="1"/>
  <c r="K25" i="1"/>
  <c r="AD21" i="1"/>
  <c r="AD17" i="1"/>
  <c r="K17" i="1"/>
  <c r="AD1142" i="1"/>
  <c r="AD1138" i="1"/>
  <c r="AD1134" i="1"/>
  <c r="AD1126" i="1"/>
  <c r="AD1122" i="1"/>
  <c r="AD1118" i="1"/>
  <c r="AD1111" i="1"/>
  <c r="AD1107" i="1"/>
  <c r="AD1103" i="1"/>
  <c r="AD1095" i="1"/>
  <c r="AD1091" i="1"/>
  <c r="AD1087" i="1"/>
  <c r="AD1079" i="1"/>
  <c r="AD1075" i="1"/>
  <c r="AD1070" i="1"/>
  <c r="AD1062" i="1"/>
  <c r="AD1013" i="1"/>
  <c r="AD997" i="1"/>
  <c r="AD983" i="1"/>
  <c r="AD966" i="1"/>
  <c r="AD951" i="1"/>
  <c r="AD934" i="1"/>
  <c r="AD886" i="1"/>
  <c r="AD867" i="1"/>
  <c r="AD848" i="1"/>
  <c r="AD830" i="1"/>
  <c r="AD812" i="1"/>
  <c r="AD796" i="1"/>
  <c r="AD778" i="1"/>
  <c r="AD760" i="1"/>
  <c r="AD709" i="1"/>
  <c r="AD693" i="1"/>
  <c r="AD677" i="1"/>
  <c r="AD657" i="1"/>
  <c r="AD637" i="1"/>
  <c r="AD621" i="1"/>
  <c r="AD573" i="1"/>
  <c r="AD557" i="1"/>
  <c r="AD541" i="1"/>
  <c r="AD525" i="1"/>
  <c r="AD509" i="1"/>
  <c r="AD493" i="1"/>
  <c r="AD445" i="1"/>
  <c r="AD429" i="1"/>
  <c r="AD413" i="1"/>
  <c r="AD397" i="1"/>
  <c r="AD379" i="1"/>
  <c r="AD363" i="1"/>
  <c r="AD314" i="1"/>
  <c r="AD298" i="1"/>
  <c r="AD282" i="1"/>
  <c r="AD266" i="1"/>
  <c r="AD250" i="1"/>
  <c r="AD234" i="1"/>
  <c r="K230" i="1"/>
  <c r="K226" i="1"/>
  <c r="K222" i="1"/>
  <c r="K218" i="1"/>
  <c r="AD218" i="1"/>
  <c r="K210" i="1"/>
  <c r="K206" i="1"/>
  <c r="K202" i="1"/>
  <c r="AD202" i="1"/>
  <c r="K194" i="1"/>
  <c r="K190" i="1"/>
  <c r="K186" i="1"/>
  <c r="AD186" i="1"/>
  <c r="K178" i="1"/>
  <c r="K174" i="1"/>
  <c r="K170" i="1"/>
  <c r="AD170" i="1"/>
  <c r="K162" i="1"/>
  <c r="K158" i="1"/>
  <c r="K154" i="1"/>
  <c r="AD154" i="1"/>
  <c r="K150" i="1"/>
  <c r="K146" i="1"/>
  <c r="K137" i="1"/>
  <c r="AD137" i="1"/>
  <c r="K133" i="1"/>
  <c r="K129" i="1"/>
  <c r="K125" i="1"/>
  <c r="K121" i="1"/>
  <c r="AD121" i="1"/>
  <c r="K117" i="1"/>
  <c r="K113" i="1"/>
  <c r="K105" i="1"/>
  <c r="AD105" i="1"/>
  <c r="K101" i="1"/>
  <c r="K97" i="1"/>
  <c r="K89" i="1"/>
  <c r="AD89" i="1"/>
  <c r="K85" i="1"/>
  <c r="K81" i="1"/>
  <c r="K73" i="1"/>
  <c r="AD73" i="1"/>
  <c r="K69" i="1"/>
  <c r="K65" i="1"/>
  <c r="K57" i="1"/>
  <c r="AD57" i="1"/>
  <c r="K53" i="1"/>
  <c r="K43" i="1"/>
  <c r="K39" i="1"/>
  <c r="AD39" i="1"/>
  <c r="K35" i="1"/>
  <c r="K27" i="1"/>
  <c r="K23" i="1"/>
  <c r="AD23" i="1"/>
  <c r="K19" i="1"/>
  <c r="K13" i="1"/>
  <c r="K9" i="1"/>
  <c r="AD1054" i="1"/>
  <c r="AD991" i="1"/>
  <c r="AD927" i="1"/>
  <c r="AD858" i="1"/>
  <c r="AD788" i="1"/>
  <c r="AD717" i="1"/>
  <c r="AD647" i="1"/>
  <c r="AD581" i="1"/>
  <c r="AD517" i="1"/>
  <c r="AD453" i="1"/>
  <c r="AD389" i="1"/>
  <c r="AD323" i="1"/>
  <c r="AD194" i="1"/>
  <c r="AD129" i="1"/>
  <c r="AD65" i="1"/>
  <c r="AD1141" i="1"/>
  <c r="AD1137" i="1"/>
  <c r="AD1133" i="1"/>
  <c r="AD1129" i="1"/>
  <c r="AD1125" i="1"/>
  <c r="AD1121" i="1"/>
  <c r="AD1117" i="1"/>
  <c r="AD1113" i="1"/>
  <c r="AD1110" i="1"/>
  <c r="AD1106" i="1"/>
  <c r="AD1102" i="1"/>
  <c r="AD1098" i="1"/>
  <c r="AD1094" i="1"/>
  <c r="AD1090" i="1"/>
  <c r="AD1086" i="1"/>
  <c r="AD1082" i="1"/>
  <c r="AD1078" i="1"/>
  <c r="AD1074" i="1"/>
  <c r="AD1069" i="1"/>
  <c r="AD1065" i="1"/>
  <c r="AD1058" i="1"/>
  <c r="AD1050" i="1"/>
  <c r="AD1042" i="1"/>
  <c r="AD1034" i="1"/>
  <c r="AD1026" i="1"/>
  <c r="AD1018" i="1"/>
  <c r="AD1009" i="1"/>
  <c r="AD1001" i="1"/>
  <c r="AD993" i="1"/>
  <c r="AD987" i="1"/>
  <c r="AD978" i="1"/>
  <c r="AD970" i="1"/>
  <c r="AD962" i="1"/>
  <c r="AD955" i="1"/>
  <c r="AD947" i="1"/>
  <c r="AD939" i="1"/>
  <c r="AD930" i="1"/>
  <c r="AD922" i="1"/>
  <c r="AD915" i="1"/>
  <c r="AD908" i="1"/>
  <c r="AD899" i="1"/>
  <c r="AD890" i="1"/>
  <c r="AD881" i="1"/>
  <c r="AD871" i="1"/>
  <c r="AD862" i="1"/>
  <c r="AD852" i="1"/>
  <c r="AD834" i="1"/>
  <c r="AD824" i="1"/>
  <c r="AD816" i="1"/>
  <c r="AD808" i="1"/>
  <c r="AD800" i="1"/>
  <c r="AD792" i="1"/>
  <c r="AD784" i="1"/>
  <c r="AD774" i="1"/>
  <c r="AD764" i="1"/>
  <c r="AD754" i="1"/>
  <c r="AD745" i="1"/>
  <c r="AD737" i="1"/>
  <c r="AD729" i="1"/>
  <c r="AD721" i="1"/>
  <c r="AD713" i="1"/>
  <c r="AD705" i="1"/>
  <c r="AD697" i="1"/>
  <c r="AD689" i="1"/>
  <c r="AD681" i="1"/>
  <c r="AD673" i="1"/>
  <c r="AD663" i="1"/>
  <c r="AD653" i="1"/>
  <c r="AD641" i="1"/>
  <c r="AD633" i="1"/>
  <c r="AD625" i="1"/>
  <c r="AD617" i="1"/>
  <c r="AD609" i="1"/>
  <c r="AD601" i="1"/>
  <c r="AD593" i="1"/>
  <c r="AD585" i="1"/>
  <c r="AD577" i="1"/>
  <c r="AD569" i="1"/>
  <c r="AD561" i="1"/>
  <c r="AD553" i="1"/>
  <c r="AD545" i="1"/>
  <c r="AD537" i="1"/>
  <c r="AD529" i="1"/>
  <c r="AD521" i="1"/>
  <c r="AD513" i="1"/>
  <c r="AD505" i="1"/>
  <c r="AD497" i="1"/>
  <c r="AD489" i="1"/>
  <c r="AD481" i="1"/>
  <c r="AD473" i="1"/>
  <c r="AD465" i="1"/>
  <c r="AD457" i="1"/>
  <c r="AD449" i="1"/>
  <c r="AD441" i="1"/>
  <c r="AD433" i="1"/>
  <c r="AD425" i="1"/>
  <c r="AD417" i="1"/>
  <c r="AD409" i="1"/>
  <c r="AD401" i="1"/>
  <c r="AD393" i="1"/>
  <c r="AD385" i="1"/>
  <c r="AD367" i="1"/>
  <c r="AD359" i="1"/>
  <c r="AD351" i="1"/>
  <c r="AD343" i="1"/>
  <c r="AD335" i="1"/>
  <c r="AD327" i="1"/>
  <c r="AD319" i="1"/>
  <c r="AD310" i="1"/>
  <c r="AD302" i="1"/>
  <c r="AD294" i="1"/>
  <c r="AD286" i="1"/>
  <c r="AD278" i="1"/>
  <c r="AD270" i="1"/>
  <c r="AD262" i="1"/>
  <c r="AD254" i="1"/>
  <c r="AD246" i="1"/>
  <c r="AD238" i="1"/>
  <c r="AD230" i="1"/>
  <c r="AD222" i="1"/>
  <c r="AD214" i="1"/>
  <c r="AD206" i="1"/>
  <c r="AD198" i="1"/>
  <c r="AD190" i="1"/>
  <c r="AD182" i="1"/>
  <c r="AD174" i="1"/>
  <c r="AD166" i="1"/>
  <c r="AD158" i="1"/>
  <c r="AD150" i="1"/>
  <c r="AD133" i="1"/>
  <c r="AD125" i="1"/>
  <c r="AD117" i="1"/>
  <c r="AD109" i="1"/>
  <c r="AD101" i="1"/>
  <c r="AD93" i="1"/>
  <c r="AD85" i="1"/>
  <c r="AD77" i="1"/>
  <c r="AD69" i="1"/>
  <c r="AD61" i="1"/>
  <c r="AD53" i="1"/>
  <c r="AD43" i="1"/>
  <c r="AD35" i="1"/>
  <c r="AD27" i="1"/>
  <c r="AD19" i="1"/>
  <c r="AD9" i="1"/>
  <c r="AD1061" i="1"/>
  <c r="AD1057" i="1"/>
  <c r="AD1053" i="1"/>
  <c r="AD1049" i="1"/>
  <c r="AD1045" i="1"/>
  <c r="AD1041" i="1"/>
  <c r="AD1037" i="1"/>
  <c r="AD1033" i="1"/>
  <c r="AD1030" i="1"/>
  <c r="AD1025" i="1"/>
  <c r="AD1021" i="1"/>
  <c r="AD1016" i="1"/>
  <c r="AD1012" i="1"/>
  <c r="AD1008" i="1"/>
  <c r="AD1004" i="1"/>
  <c r="AD1000" i="1"/>
  <c r="AD996" i="1"/>
  <c r="AD990" i="1"/>
  <c r="AD986" i="1"/>
  <c r="AD981" i="1"/>
  <c r="AD977" i="1"/>
  <c r="AD973" i="1"/>
  <c r="AD969" i="1"/>
  <c r="AD965" i="1"/>
  <c r="AD961" i="1"/>
  <c r="AD954" i="1"/>
  <c r="AD950" i="1"/>
  <c r="AD946" i="1"/>
  <c r="AD942" i="1"/>
  <c r="AD938" i="1"/>
  <c r="AD933" i="1"/>
  <c r="AD929" i="1"/>
  <c r="AD926" i="1"/>
  <c r="AD918" i="1"/>
  <c r="AD914" i="1"/>
  <c r="AD911" i="1"/>
  <c r="AD907" i="1"/>
  <c r="AD902" i="1"/>
  <c r="AD898" i="1"/>
  <c r="AD893" i="1"/>
  <c r="AD889" i="1"/>
  <c r="AD885" i="1"/>
  <c r="AD880" i="1"/>
  <c r="AD874" i="1"/>
  <c r="AD870" i="1"/>
  <c r="AD866" i="1"/>
  <c r="AD861" i="1"/>
  <c r="AD857" i="1"/>
  <c r="AD851" i="1"/>
  <c r="AD847" i="1"/>
  <c r="AD837" i="1"/>
  <c r="AD833" i="1"/>
  <c r="AD829" i="1"/>
  <c r="AD823" i="1"/>
  <c r="AD819" i="1"/>
  <c r="AD815" i="1"/>
  <c r="AD811" i="1"/>
  <c r="AD807" i="1"/>
  <c r="AD803" i="1"/>
  <c r="AD799" i="1"/>
  <c r="AD795" i="1"/>
  <c r="AD791" i="1"/>
  <c r="AD787" i="1"/>
  <c r="AD781" i="1"/>
  <c r="AD777" i="1"/>
  <c r="AD773" i="1"/>
  <c r="AD769" i="1"/>
  <c r="AD763" i="1"/>
  <c r="AD759" i="1"/>
  <c r="AD753" i="1"/>
  <c r="AD749" i="1"/>
  <c r="AD744" i="1"/>
  <c r="AD740" i="1"/>
  <c r="AD736" i="1"/>
  <c r="AD732" i="1"/>
  <c r="AD728" i="1"/>
  <c r="AD724" i="1"/>
  <c r="AD720" i="1"/>
  <c r="AD716" i="1"/>
  <c r="AD712" i="1"/>
  <c r="AD708" i="1"/>
  <c r="AD704" i="1"/>
  <c r="AD700" i="1"/>
  <c r="AD696" i="1"/>
  <c r="AD692" i="1"/>
  <c r="AD688" i="1"/>
  <c r="AD684" i="1"/>
  <c r="AD680" i="1"/>
  <c r="AD676" i="1"/>
  <c r="AD672" i="1"/>
  <c r="AD666" i="1"/>
  <c r="AD662" i="1"/>
  <c r="AD656" i="1"/>
  <c r="AD650" i="1"/>
  <c r="AD646" i="1"/>
  <c r="AD640" i="1"/>
  <c r="AD636" i="1"/>
  <c r="AD632" i="1"/>
  <c r="AD628" i="1"/>
  <c r="AD624" i="1"/>
  <c r="AD620" i="1"/>
  <c r="AD616" i="1"/>
  <c r="AD612" i="1"/>
  <c r="AD608" i="1"/>
  <c r="AD604" i="1"/>
  <c r="AD600" i="1"/>
  <c r="AD596" i="1"/>
  <c r="AD592" i="1"/>
  <c r="AD588" i="1"/>
  <c r="AD584" i="1"/>
  <c r="AD580" i="1"/>
  <c r="AD576" i="1"/>
  <c r="AD572" i="1"/>
  <c r="AD568" i="1"/>
  <c r="AD564" i="1"/>
  <c r="AD560" i="1"/>
  <c r="AD556" i="1"/>
  <c r="AD552" i="1"/>
  <c r="AD548" i="1"/>
  <c r="AD544" i="1"/>
  <c r="AD540" i="1"/>
  <c r="AD536" i="1"/>
  <c r="AD532" i="1"/>
  <c r="AD528" i="1"/>
  <c r="AD524" i="1"/>
  <c r="AD520" i="1"/>
  <c r="AD516" i="1"/>
  <c r="AD512" i="1"/>
  <c r="AD508" i="1"/>
  <c r="AD504" i="1"/>
  <c r="AD500" i="1"/>
  <c r="AD496" i="1"/>
  <c r="AD492" i="1"/>
  <c r="AD488" i="1"/>
  <c r="AD484" i="1"/>
  <c r="AD480" i="1"/>
  <c r="AD476" i="1"/>
  <c r="AD472" i="1"/>
  <c r="AD468" i="1"/>
  <c r="AD464" i="1"/>
  <c r="AD460" i="1"/>
  <c r="AD456" i="1"/>
  <c r="AD452" i="1"/>
  <c r="AD448" i="1"/>
  <c r="AD444" i="1"/>
  <c r="AD440" i="1"/>
  <c r="AD436" i="1"/>
  <c r="AD432" i="1"/>
  <c r="AD428" i="1"/>
  <c r="AD424" i="1"/>
  <c r="AD420" i="1"/>
  <c r="AD416" i="1"/>
  <c r="AD412" i="1"/>
  <c r="AD408" i="1"/>
  <c r="AD404" i="1"/>
  <c r="AD400" i="1"/>
  <c r="AD396" i="1"/>
  <c r="AD392" i="1"/>
  <c r="AD388" i="1"/>
  <c r="AD382" i="1"/>
  <c r="AD378" i="1"/>
  <c r="AD374" i="1"/>
  <c r="AD370" i="1"/>
  <c r="AD366" i="1"/>
  <c r="AD362" i="1"/>
  <c r="AD358" i="1"/>
  <c r="AD354" i="1"/>
  <c r="AD350" i="1"/>
  <c r="AD346" i="1"/>
  <c r="AD342" i="1"/>
  <c r="AD338" i="1"/>
  <c r="AD334" i="1"/>
  <c r="AD330" i="1"/>
  <c r="AD326" i="1"/>
  <c r="AD322" i="1"/>
  <c r="AD317" i="1"/>
  <c r="AD313" i="1"/>
  <c r="AD309" i="1"/>
  <c r="AD305" i="1"/>
  <c r="AD301" i="1"/>
  <c r="AD297" i="1"/>
  <c r="AD293" i="1"/>
  <c r="AD289" i="1"/>
  <c r="AD285" i="1"/>
  <c r="AD281" i="1"/>
  <c r="AD277" i="1"/>
  <c r="AD273" i="1"/>
  <c r="AD269" i="1"/>
  <c r="AD265" i="1"/>
  <c r="AD261" i="1"/>
  <c r="AD257" i="1"/>
  <c r="AD253" i="1"/>
  <c r="AD249" i="1"/>
  <c r="AD245" i="1"/>
  <c r="AD241" i="1"/>
  <c r="AD237" i="1"/>
  <c r="AD233" i="1"/>
  <c r="AD229" i="1"/>
  <c r="AD225" i="1"/>
  <c r="AD221" i="1"/>
  <c r="AD217" i="1"/>
  <c r="AD213" i="1"/>
  <c r="AD209" i="1"/>
  <c r="AD205" i="1"/>
  <c r="AD201" i="1"/>
  <c r="AD197" i="1"/>
  <c r="AD193" i="1"/>
  <c r="AD189" i="1"/>
  <c r="AD185" i="1"/>
  <c r="AD181" i="1"/>
  <c r="AD177" i="1"/>
  <c r="AD173" i="1"/>
  <c r="AD169" i="1"/>
  <c r="AD165" i="1"/>
  <c r="AD161" i="1"/>
  <c r="AD157" i="1"/>
  <c r="AD153" i="1"/>
  <c r="AD149" i="1"/>
  <c r="AD145" i="1"/>
  <c r="AD136" i="1"/>
  <c r="AD132" i="1"/>
  <c r="AD128" i="1"/>
  <c r="AD124" i="1"/>
  <c r="AD120" i="1"/>
  <c r="AD116" i="1"/>
  <c r="AD112" i="1"/>
  <c r="AD108" i="1"/>
  <c r="AD104" i="1"/>
  <c r="AD100" i="1"/>
  <c r="AD96" i="1"/>
  <c r="AD92" i="1"/>
  <c r="AD88" i="1"/>
  <c r="AD84" i="1"/>
  <c r="AD80" i="1"/>
  <c r="AD76" i="1"/>
  <c r="AD72" i="1"/>
  <c r="AD68" i="1"/>
  <c r="AD64" i="1"/>
  <c r="AD60" i="1"/>
  <c r="AD56" i="1"/>
  <c r="AD52" i="1"/>
  <c r="AD48" i="1"/>
  <c r="AD42" i="1"/>
  <c r="AD38" i="1"/>
  <c r="AD34" i="1"/>
  <c r="AD30" i="1"/>
  <c r="AD26" i="1"/>
  <c r="AD22" i="1"/>
  <c r="AD18" i="1"/>
  <c r="AD12" i="1"/>
  <c r="L122" i="1"/>
  <c r="L114" i="1"/>
  <c r="L110" i="1"/>
  <c r="L106" i="1"/>
  <c r="L98" i="1"/>
  <c r="L94" i="1"/>
  <c r="L90" i="1"/>
  <c r="L82" i="1"/>
  <c r="L78" i="1"/>
  <c r="L74" i="1"/>
  <c r="L66" i="1"/>
  <c r="L62" i="1"/>
  <c r="L58" i="1"/>
  <c r="L50" i="1"/>
  <c r="L44" i="1"/>
  <c r="L40" i="1"/>
  <c r="L32" i="1"/>
  <c r="L28" i="1"/>
  <c r="L24" i="1"/>
  <c r="L14" i="1"/>
  <c r="K1064" i="1"/>
  <c r="K1048" i="1"/>
  <c r="K1015" i="1"/>
  <c r="K999" i="1"/>
  <c r="K985" i="1"/>
  <c r="K968" i="1"/>
  <c r="K953" i="1"/>
  <c r="K936" i="1"/>
  <c r="K921" i="1"/>
  <c r="K906" i="1"/>
  <c r="K888" i="1"/>
  <c r="K869" i="1"/>
  <c r="K850" i="1"/>
  <c r="K832" i="1"/>
  <c r="L118" i="1"/>
  <c r="L102" i="1"/>
  <c r="L86" i="1"/>
  <c r="L70" i="1"/>
  <c r="L54" i="1"/>
  <c r="L36" i="1"/>
  <c r="L20" i="1"/>
  <c r="L10" i="1"/>
  <c r="M1140" i="1"/>
  <c r="M1136" i="1"/>
  <c r="M1132" i="1"/>
  <c r="M1128" i="1"/>
  <c r="M1124" i="1"/>
  <c r="M1120" i="1"/>
  <c r="M1116" i="1"/>
  <c r="M1109" i="1"/>
  <c r="M1105" i="1"/>
  <c r="M1101" i="1"/>
  <c r="M1097" i="1"/>
  <c r="M1093" i="1"/>
  <c r="M1089" i="1"/>
  <c r="M1085" i="1"/>
  <c r="M1081" i="1"/>
  <c r="M1077" i="1"/>
  <c r="M1073" i="1"/>
  <c r="M1068" i="1"/>
  <c r="M1064" i="1"/>
  <c r="M1060" i="1"/>
  <c r="M1056" i="1"/>
  <c r="M1052" i="1"/>
  <c r="M1048" i="1"/>
  <c r="M1044" i="1"/>
  <c r="M1040" i="1"/>
  <c r="M1036" i="1"/>
  <c r="M1029" i="1"/>
  <c r="M1024" i="1"/>
  <c r="M1020" i="1"/>
  <c r="M1015" i="1"/>
  <c r="M1011" i="1"/>
  <c r="M1007" i="1"/>
  <c r="M1003" i="1"/>
  <c r="M999" i="1"/>
  <c r="M995" i="1"/>
  <c r="M992" i="1"/>
  <c r="M989" i="1"/>
  <c r="M985" i="1"/>
  <c r="M980" i="1"/>
  <c r="M976" i="1"/>
  <c r="M972" i="1"/>
  <c r="M968" i="1"/>
  <c r="M964" i="1"/>
  <c r="M960" i="1"/>
  <c r="M957" i="1"/>
  <c r="M953" i="1"/>
  <c r="M949" i="1"/>
  <c r="M945" i="1"/>
  <c r="M941" i="1"/>
  <c r="M936" i="1"/>
  <c r="M932" i="1"/>
  <c r="M928" i="1"/>
  <c r="M925" i="1"/>
  <c r="M921" i="1"/>
  <c r="M917" i="1"/>
  <c r="M910" i="1"/>
  <c r="M906" i="1"/>
  <c r="M901" i="1"/>
  <c r="M896" i="1"/>
  <c r="M892" i="1"/>
  <c r="M888" i="1"/>
  <c r="M884" i="1"/>
  <c r="M878" i="1"/>
  <c r="M873" i="1"/>
  <c r="M869" i="1"/>
  <c r="M865" i="1"/>
  <c r="V1140" i="1"/>
  <c r="V1136" i="1"/>
  <c r="V1132" i="1"/>
  <c r="V1128" i="1"/>
  <c r="V1124" i="1"/>
  <c r="V1120" i="1"/>
  <c r="V1116" i="1"/>
  <c r="V1109" i="1"/>
  <c r="V1105" i="1"/>
  <c r="V1101" i="1"/>
  <c r="V1097" i="1"/>
  <c r="V1093" i="1"/>
  <c r="V1089" i="1"/>
  <c r="V1085" i="1"/>
  <c r="V1081" i="1"/>
  <c r="V1077" i="1"/>
  <c r="V1073" i="1"/>
  <c r="V1068" i="1"/>
  <c r="V1064" i="1"/>
  <c r="V1060" i="1"/>
  <c r="V1056" i="1"/>
  <c r="V1052" i="1"/>
  <c r="V1048" i="1"/>
  <c r="V1044" i="1"/>
  <c r="V1040" i="1"/>
  <c r="V1036" i="1"/>
  <c r="V1029" i="1"/>
  <c r="V1024" i="1"/>
  <c r="V1020" i="1"/>
  <c r="V1015" i="1"/>
  <c r="V1011" i="1"/>
  <c r="V1007" i="1"/>
  <c r="V1003" i="1"/>
  <c r="V999" i="1"/>
  <c r="V995" i="1"/>
  <c r="V992" i="1"/>
  <c r="V989" i="1"/>
  <c r="V985" i="1"/>
  <c r="V980" i="1"/>
  <c r="V976" i="1"/>
  <c r="V972" i="1"/>
  <c r="V968" i="1"/>
  <c r="V964" i="1"/>
  <c r="V960" i="1"/>
  <c r="V957" i="1"/>
  <c r="V953" i="1"/>
  <c r="V949" i="1"/>
  <c r="V945" i="1"/>
  <c r="V941" i="1"/>
  <c r="V936" i="1"/>
  <c r="V932" i="1"/>
  <c r="V928" i="1"/>
  <c r="V925" i="1"/>
  <c r="V921" i="1"/>
  <c r="V917" i="1"/>
  <c r="V910" i="1"/>
  <c r="V906" i="1"/>
  <c r="V901" i="1"/>
  <c r="V896" i="1"/>
  <c r="V892" i="1"/>
  <c r="V888" i="1"/>
  <c r="V884" i="1"/>
  <c r="V878" i="1"/>
  <c r="V873" i="1"/>
  <c r="V869" i="1"/>
  <c r="V865" i="1"/>
  <c r="V860" i="1"/>
  <c r="V854" i="1"/>
  <c r="V850" i="1"/>
  <c r="V836" i="1"/>
  <c r="V832" i="1"/>
  <c r="V828" i="1"/>
  <c r="V822" i="1"/>
  <c r="R1140" i="1"/>
  <c r="R1136" i="1"/>
  <c r="R1132" i="1"/>
  <c r="R1128" i="1"/>
  <c r="R1124" i="1"/>
  <c r="R1120" i="1"/>
  <c r="R1116" i="1"/>
  <c r="R1109" i="1"/>
  <c r="R1105" i="1"/>
  <c r="R1101" i="1"/>
  <c r="R1097" i="1"/>
  <c r="R1093" i="1"/>
  <c r="R1089" i="1"/>
  <c r="R1085" i="1"/>
  <c r="R1081" i="1"/>
  <c r="R1077" i="1"/>
  <c r="R1073" i="1"/>
  <c r="R1068" i="1"/>
  <c r="R1064" i="1"/>
  <c r="R1060" i="1"/>
  <c r="R1056" i="1"/>
  <c r="R1052" i="1"/>
  <c r="R1048" i="1"/>
  <c r="R1044" i="1"/>
  <c r="R1040" i="1"/>
  <c r="R1036" i="1"/>
  <c r="R1029" i="1"/>
  <c r="R1024" i="1"/>
  <c r="R1020" i="1"/>
  <c r="R1015" i="1"/>
  <c r="R1011" i="1"/>
  <c r="R1007" i="1"/>
  <c r="R1003" i="1"/>
  <c r="R999" i="1"/>
  <c r="R995" i="1"/>
  <c r="R992" i="1"/>
  <c r="R989" i="1"/>
  <c r="R985" i="1"/>
  <c r="R980" i="1"/>
  <c r="R976" i="1"/>
  <c r="R972" i="1"/>
  <c r="R968" i="1"/>
  <c r="R964" i="1"/>
  <c r="R960" i="1"/>
  <c r="R957" i="1"/>
  <c r="R953" i="1"/>
  <c r="R949" i="1"/>
  <c r="R945" i="1"/>
  <c r="R941" i="1"/>
  <c r="R936" i="1"/>
  <c r="R932" i="1"/>
  <c r="R928" i="1"/>
  <c r="R925" i="1"/>
  <c r="R921" i="1"/>
  <c r="R917" i="1"/>
  <c r="R910" i="1"/>
  <c r="R906" i="1"/>
  <c r="R901" i="1"/>
  <c r="R896" i="1"/>
  <c r="R892" i="1"/>
  <c r="R888" i="1"/>
  <c r="R884" i="1"/>
  <c r="R878" i="1"/>
  <c r="R873" i="1"/>
  <c r="R869" i="1"/>
  <c r="R865" i="1"/>
  <c r="R860" i="1"/>
  <c r="R854" i="1"/>
  <c r="R850" i="1"/>
  <c r="R836" i="1"/>
  <c r="R832" i="1"/>
  <c r="R828" i="1"/>
  <c r="R822" i="1"/>
  <c r="N1140" i="1"/>
  <c r="N1136" i="1"/>
  <c r="N1132" i="1"/>
  <c r="N1128" i="1"/>
  <c r="N1124" i="1"/>
  <c r="N1120" i="1"/>
  <c r="N1116" i="1"/>
  <c r="N1109" i="1"/>
  <c r="N1105" i="1"/>
  <c r="N1101" i="1"/>
  <c r="N1097" i="1"/>
  <c r="N1093" i="1"/>
  <c r="N1089" i="1"/>
  <c r="N1085" i="1"/>
  <c r="N1081" i="1"/>
  <c r="N1077" i="1"/>
  <c r="N1073" i="1"/>
  <c r="N1068" i="1"/>
  <c r="N1064" i="1"/>
  <c r="N1060" i="1"/>
  <c r="N1056" i="1"/>
  <c r="N1052" i="1"/>
  <c r="N1048" i="1"/>
  <c r="N1044" i="1"/>
  <c r="N1040" i="1"/>
  <c r="N1036" i="1"/>
  <c r="N1029" i="1"/>
  <c r="N1024" i="1"/>
  <c r="N1020" i="1"/>
  <c r="N1015" i="1"/>
  <c r="N1011" i="1"/>
  <c r="N1007" i="1"/>
  <c r="N1003" i="1"/>
  <c r="N999" i="1"/>
  <c r="N995" i="1"/>
  <c r="N992" i="1"/>
  <c r="N989" i="1"/>
  <c r="N985" i="1"/>
  <c r="N980" i="1"/>
  <c r="N976" i="1"/>
  <c r="N972" i="1"/>
  <c r="N968" i="1"/>
  <c r="N964" i="1"/>
  <c r="N960" i="1"/>
  <c r="N957" i="1"/>
  <c r="N953" i="1"/>
  <c r="N949" i="1"/>
  <c r="N945" i="1"/>
  <c r="N941" i="1"/>
  <c r="N936" i="1"/>
  <c r="N932" i="1"/>
  <c r="N928" i="1"/>
  <c r="N925" i="1"/>
  <c r="N921" i="1"/>
  <c r="N917" i="1"/>
  <c r="N910" i="1"/>
  <c r="N906" i="1"/>
  <c r="N901" i="1"/>
  <c r="N896" i="1"/>
  <c r="N892" i="1"/>
  <c r="N888" i="1"/>
  <c r="N884" i="1"/>
  <c r="N878" i="1"/>
  <c r="N873" i="1"/>
  <c r="N869" i="1"/>
  <c r="N865" i="1"/>
  <c r="N860" i="1"/>
  <c r="N854" i="1"/>
  <c r="N850" i="1"/>
  <c r="N836" i="1"/>
  <c r="N832" i="1"/>
  <c r="N828" i="1"/>
  <c r="N822" i="1"/>
  <c r="M1141" i="1"/>
  <c r="M1137" i="1"/>
  <c r="M1133" i="1"/>
  <c r="M1129" i="1"/>
  <c r="M1125" i="1"/>
  <c r="M1121" i="1"/>
  <c r="M1117" i="1"/>
  <c r="M1113" i="1"/>
  <c r="M1110" i="1"/>
  <c r="M1106" i="1"/>
  <c r="M1102" i="1"/>
  <c r="M1098" i="1"/>
  <c r="M1094" i="1"/>
  <c r="M1090" i="1"/>
  <c r="M1086" i="1"/>
  <c r="M1082" i="1"/>
  <c r="M1078" i="1"/>
  <c r="M1074" i="1"/>
  <c r="M1069" i="1"/>
  <c r="M1065" i="1"/>
  <c r="M1061" i="1"/>
  <c r="M1057" i="1"/>
  <c r="M1053" i="1"/>
  <c r="M1049" i="1"/>
  <c r="M1045" i="1"/>
  <c r="M1041" i="1"/>
  <c r="M1037" i="1"/>
  <c r="M1033" i="1"/>
  <c r="M1030" i="1"/>
  <c r="M1025" i="1"/>
  <c r="M1021" i="1"/>
  <c r="M1016" i="1"/>
  <c r="M1012" i="1"/>
  <c r="M1008" i="1"/>
  <c r="M1004" i="1"/>
  <c r="M1000" i="1"/>
  <c r="M996" i="1"/>
  <c r="M990" i="1"/>
  <c r="M986" i="1"/>
  <c r="M981" i="1"/>
  <c r="M977" i="1"/>
  <c r="M973" i="1"/>
  <c r="M969" i="1"/>
  <c r="M965" i="1"/>
  <c r="M961" i="1"/>
  <c r="M954" i="1"/>
  <c r="M950" i="1"/>
  <c r="M946" i="1"/>
  <c r="M942" i="1"/>
  <c r="M938" i="1"/>
  <c r="M933" i="1"/>
  <c r="M929" i="1"/>
  <c r="M926" i="1"/>
  <c r="M918" i="1"/>
  <c r="M914" i="1"/>
  <c r="M911" i="1"/>
  <c r="M907" i="1"/>
  <c r="M902" i="1"/>
  <c r="M898" i="1"/>
  <c r="M893" i="1"/>
  <c r="M889" i="1"/>
  <c r="M885" i="1"/>
  <c r="M880" i="1"/>
  <c r="M874" i="1"/>
  <c r="M870" i="1"/>
  <c r="M866" i="1"/>
  <c r="M861" i="1"/>
  <c r="M857" i="1"/>
  <c r="M851" i="1"/>
  <c r="M847" i="1"/>
  <c r="M837" i="1"/>
  <c r="M833" i="1"/>
  <c r="M829" i="1"/>
  <c r="M823" i="1"/>
  <c r="M819" i="1"/>
  <c r="M815" i="1"/>
  <c r="M811" i="1"/>
  <c r="M807" i="1"/>
  <c r="M803" i="1"/>
  <c r="M799" i="1"/>
  <c r="M795" i="1"/>
  <c r="M791" i="1"/>
  <c r="M787" i="1"/>
  <c r="M781" i="1"/>
  <c r="M777" i="1"/>
  <c r="M773" i="1"/>
  <c r="M769" i="1"/>
  <c r="M763" i="1"/>
  <c r="M759" i="1"/>
  <c r="M753" i="1"/>
  <c r="M749" i="1"/>
  <c r="M744" i="1"/>
  <c r="M740" i="1"/>
  <c r="M736" i="1"/>
  <c r="M732" i="1"/>
  <c r="M728" i="1"/>
  <c r="M724" i="1"/>
  <c r="M720" i="1"/>
  <c r="M716" i="1"/>
  <c r="M712" i="1"/>
  <c r="M708" i="1"/>
  <c r="M704" i="1"/>
  <c r="M700" i="1"/>
  <c r="M696" i="1"/>
  <c r="M692" i="1"/>
  <c r="M688" i="1"/>
  <c r="M684" i="1"/>
  <c r="M680" i="1"/>
  <c r="M676" i="1"/>
  <c r="M672" i="1"/>
  <c r="M666" i="1"/>
  <c r="M662" i="1"/>
  <c r="M656" i="1"/>
  <c r="M650" i="1"/>
  <c r="M646" i="1"/>
  <c r="M640" i="1"/>
  <c r="M636" i="1"/>
  <c r="M632" i="1"/>
  <c r="M628" i="1"/>
  <c r="M624" i="1"/>
  <c r="M620" i="1"/>
  <c r="M616" i="1"/>
  <c r="M612" i="1"/>
  <c r="M608" i="1"/>
  <c r="M604" i="1"/>
  <c r="M600" i="1"/>
  <c r="M596" i="1"/>
  <c r="M592" i="1"/>
  <c r="M588" i="1"/>
  <c r="M584" i="1"/>
  <c r="M580" i="1"/>
  <c r="M576" i="1"/>
  <c r="M572" i="1"/>
  <c r="M568" i="1"/>
  <c r="M564" i="1"/>
  <c r="M560" i="1"/>
  <c r="M556" i="1"/>
  <c r="M552" i="1"/>
  <c r="M548" i="1"/>
  <c r="M544" i="1"/>
  <c r="K1133" i="1"/>
  <c r="K1117" i="1"/>
  <c r="K1102" i="1"/>
  <c r="K1086" i="1"/>
  <c r="K1069" i="1"/>
  <c r="K1053" i="1"/>
  <c r="K1037" i="1"/>
  <c r="K1021" i="1"/>
  <c r="K1004" i="1"/>
  <c r="K990" i="1"/>
  <c r="K973" i="1"/>
  <c r="K942" i="1"/>
  <c r="K926" i="1"/>
  <c r="K911" i="1"/>
  <c r="K893" i="1"/>
  <c r="K874" i="1"/>
  <c r="K857" i="1"/>
  <c r="K837" i="1"/>
  <c r="K819" i="1"/>
  <c r="O1140" i="1"/>
  <c r="O1136" i="1"/>
  <c r="O1132" i="1"/>
  <c r="O1128" i="1"/>
  <c r="O1124" i="1"/>
  <c r="O1120" i="1"/>
  <c r="O1116" i="1"/>
  <c r="O1109" i="1"/>
  <c r="O1105" i="1"/>
  <c r="O1101" i="1"/>
  <c r="O1097" i="1"/>
  <c r="O1093" i="1"/>
  <c r="O1089" i="1"/>
  <c r="O1085" i="1"/>
  <c r="O1081" i="1"/>
  <c r="O1077" i="1"/>
  <c r="O1073" i="1"/>
  <c r="O1068" i="1"/>
  <c r="O1064" i="1"/>
  <c r="O1060" i="1"/>
  <c r="O1056" i="1"/>
  <c r="O1052" i="1"/>
  <c r="O1048" i="1"/>
  <c r="O1044" i="1"/>
  <c r="O1040" i="1"/>
  <c r="O1036" i="1"/>
  <c r="O1029" i="1"/>
  <c r="O1024" i="1"/>
  <c r="O1020" i="1"/>
  <c r="O1015" i="1"/>
  <c r="O1011" i="1"/>
  <c r="O1007" i="1"/>
  <c r="O1003" i="1"/>
  <c r="O999" i="1"/>
  <c r="O995" i="1"/>
  <c r="O992" i="1"/>
  <c r="O989" i="1"/>
  <c r="O985" i="1"/>
  <c r="O980" i="1"/>
  <c r="O976" i="1"/>
  <c r="O972" i="1"/>
  <c r="O968" i="1"/>
  <c r="O964" i="1"/>
  <c r="O960" i="1"/>
  <c r="O957" i="1"/>
  <c r="O953" i="1"/>
  <c r="O949" i="1"/>
  <c r="O945" i="1"/>
  <c r="O941" i="1"/>
  <c r="O936" i="1"/>
  <c r="O932" i="1"/>
  <c r="O928" i="1"/>
  <c r="O925" i="1"/>
  <c r="O921" i="1"/>
  <c r="O917" i="1"/>
  <c r="O910" i="1"/>
  <c r="O906" i="1"/>
  <c r="O901" i="1"/>
  <c r="O896" i="1"/>
  <c r="O892" i="1"/>
  <c r="O888" i="1"/>
  <c r="O884" i="1"/>
  <c r="O878" i="1"/>
  <c r="O873" i="1"/>
  <c r="O869" i="1"/>
  <c r="O865" i="1"/>
  <c r="O860" i="1"/>
  <c r="O854" i="1"/>
  <c r="O850" i="1"/>
  <c r="O836" i="1"/>
  <c r="O832" i="1"/>
  <c r="O828" i="1"/>
  <c r="O822" i="1"/>
  <c r="K1129" i="1"/>
  <c r="K1113" i="1"/>
  <c r="K1098" i="1"/>
  <c r="K1082" i="1"/>
  <c r="K1065" i="1"/>
  <c r="K1049" i="1"/>
  <c r="K1033" i="1"/>
  <c r="K1016" i="1"/>
  <c r="K1000" i="1"/>
  <c r="K986" i="1"/>
  <c r="K969" i="1"/>
  <c r="K954" i="1"/>
  <c r="K938" i="1"/>
  <c r="K907" i="1"/>
  <c r="K889" i="1"/>
  <c r="K870" i="1"/>
  <c r="K851" i="1"/>
  <c r="K833" i="1"/>
  <c r="K815" i="1"/>
  <c r="K814" i="1"/>
  <c r="I90" i="5"/>
  <c r="I89" i="5"/>
  <c r="G8" i="1"/>
  <c r="A3" i="14"/>
  <c r="A2" i="14"/>
  <c r="A1" i="14"/>
  <c r="A3" i="5"/>
  <c r="A2" i="5"/>
  <c r="A1" i="5"/>
  <c r="A2" i="1"/>
  <c r="A3" i="1"/>
  <c r="A1" i="1"/>
  <c r="H89" i="5"/>
  <c r="H90" i="5"/>
  <c r="I8" i="1"/>
  <c r="J8" i="1" s="1"/>
  <c r="AD8" i="1" l="1"/>
  <c r="W8" i="1"/>
  <c r="P8" i="1"/>
  <c r="Q8" i="1"/>
  <c r="O8" i="1"/>
  <c r="F90" i="5"/>
  <c r="F89" i="5"/>
  <c r="H8" i="1" l="1"/>
  <c r="I14" i="5" l="1"/>
  <c r="G8" i="14"/>
  <c r="F8" i="5"/>
  <c r="F8" i="14"/>
  <c r="H8" i="5"/>
  <c r="H8" i="14"/>
  <c r="G8" i="5"/>
  <c r="I8" i="14"/>
  <c r="I9" i="14" s="1"/>
  <c r="I10" i="14" s="1"/>
  <c r="I8" i="5"/>
  <c r="E8" i="14"/>
  <c r="E8" i="5"/>
  <c r="I100" i="5"/>
  <c r="I101" i="5"/>
  <c r="I42" i="5"/>
  <c r="I53" i="5"/>
  <c r="H42" i="5"/>
  <c r="H53" i="5"/>
  <c r="G42" i="5"/>
  <c r="G53" i="5"/>
  <c r="F42" i="5"/>
  <c r="F53" i="5"/>
  <c r="G59" i="14"/>
  <c r="E58" i="14"/>
  <c r="F58" i="14"/>
  <c r="H59" i="14"/>
  <c r="I58" i="14"/>
  <c r="G58" i="14"/>
  <c r="E59" i="14"/>
  <c r="F59" i="14"/>
  <c r="H58" i="14"/>
  <c r="I59" i="14"/>
  <c r="F91" i="5"/>
  <c r="G41" i="5"/>
  <c r="I91" i="5"/>
  <c r="E91" i="5"/>
  <c r="F41" i="5"/>
  <c r="H41" i="5"/>
  <c r="I41" i="5"/>
  <c r="H91" i="5"/>
  <c r="E41" i="5"/>
  <c r="G91" i="5"/>
  <c r="F96" i="5"/>
  <c r="F97" i="5"/>
  <c r="F121" i="5"/>
  <c r="F120" i="5"/>
  <c r="F110" i="5"/>
  <c r="F109" i="5"/>
  <c r="F104" i="5"/>
  <c r="F105" i="5"/>
  <c r="I103" i="5"/>
  <c r="F43" i="5"/>
  <c r="G96" i="5"/>
  <c r="G97" i="5"/>
  <c r="G121" i="5"/>
  <c r="G120" i="5"/>
  <c r="G110" i="5"/>
  <c r="G109" i="5"/>
  <c r="G104" i="5"/>
  <c r="G105" i="5"/>
  <c r="H103" i="5"/>
  <c r="G43" i="5"/>
  <c r="H96" i="5"/>
  <c r="H97" i="5"/>
  <c r="H121" i="5"/>
  <c r="H120" i="5"/>
  <c r="H110" i="5"/>
  <c r="H109" i="5"/>
  <c r="H104" i="5"/>
  <c r="H105" i="5"/>
  <c r="G103" i="5"/>
  <c r="H43" i="5"/>
  <c r="I96" i="5"/>
  <c r="I97" i="5"/>
  <c r="I121" i="5"/>
  <c r="I120" i="5"/>
  <c r="I110" i="5"/>
  <c r="I109" i="5"/>
  <c r="I104" i="5"/>
  <c r="I105" i="5"/>
  <c r="F103" i="5"/>
  <c r="I43" i="5"/>
  <c r="F88" i="5"/>
  <c r="I88" i="5"/>
  <c r="H88" i="5"/>
  <c r="G88" i="5"/>
  <c r="F56" i="14"/>
  <c r="E48" i="14"/>
  <c r="I29" i="14"/>
  <c r="I25" i="14"/>
  <c r="I21" i="14"/>
  <c r="I13" i="14"/>
  <c r="I54" i="14"/>
  <c r="I47" i="14"/>
  <c r="I40" i="14"/>
  <c r="G60" i="5"/>
  <c r="H119" i="5"/>
  <c r="I126" i="5"/>
  <c r="I115" i="5"/>
  <c r="I102" i="5"/>
  <c r="I93" i="5"/>
  <c r="I82" i="5"/>
  <c r="I76" i="5"/>
  <c r="I72" i="5"/>
  <c r="I65" i="5"/>
  <c r="I62" i="5"/>
  <c r="I37" i="5"/>
  <c r="I30" i="5"/>
  <c r="I25" i="5"/>
  <c r="I21" i="5"/>
  <c r="I16" i="5"/>
  <c r="I13" i="5"/>
  <c r="H56" i="14"/>
  <c r="I30" i="14"/>
  <c r="I15" i="14"/>
  <c r="I51" i="14"/>
  <c r="I44" i="14"/>
  <c r="I123" i="5"/>
  <c r="I95" i="5"/>
  <c r="I85" i="5"/>
  <c r="I64" i="5"/>
  <c r="I40" i="5"/>
  <c r="I28" i="5"/>
  <c r="I19" i="5"/>
  <c r="I56" i="14"/>
  <c r="I48" i="14"/>
  <c r="I23" i="14"/>
  <c r="I16" i="14"/>
  <c r="I53" i="14"/>
  <c r="I39" i="14"/>
  <c r="I125" i="5"/>
  <c r="I113" i="5"/>
  <c r="I87" i="5"/>
  <c r="I74" i="5"/>
  <c r="I59" i="5"/>
  <c r="I52" i="5"/>
  <c r="I36" i="5"/>
  <c r="I24" i="5"/>
  <c r="G56" i="14"/>
  <c r="F48" i="14"/>
  <c r="I26" i="14"/>
  <c r="I22" i="14"/>
  <c r="I17" i="14"/>
  <c r="I14" i="14"/>
  <c r="I55" i="14"/>
  <c r="I50" i="14"/>
  <c r="I41" i="14"/>
  <c r="H60" i="5"/>
  <c r="I119" i="5"/>
  <c r="I116" i="5"/>
  <c r="I107" i="5"/>
  <c r="I94" i="5"/>
  <c r="I84" i="5"/>
  <c r="I77" i="5"/>
  <c r="I73" i="5"/>
  <c r="I68" i="5"/>
  <c r="I63" i="5"/>
  <c r="I56" i="5"/>
  <c r="I39" i="5"/>
  <c r="I33" i="5"/>
  <c r="I26" i="5"/>
  <c r="I22" i="5"/>
  <c r="I18" i="5"/>
  <c r="H48" i="14"/>
  <c r="I27" i="14"/>
  <c r="I19" i="14"/>
  <c r="I60" i="5"/>
  <c r="F119" i="5"/>
  <c r="I118" i="5"/>
  <c r="I112" i="5"/>
  <c r="I108" i="5"/>
  <c r="I78" i="5"/>
  <c r="I69" i="5"/>
  <c r="I57" i="5"/>
  <c r="I51" i="5"/>
  <c r="I34" i="5"/>
  <c r="I23" i="5"/>
  <c r="I15" i="5"/>
  <c r="E56" i="14"/>
  <c r="I28" i="14"/>
  <c r="I20" i="14"/>
  <c r="I45" i="14"/>
  <c r="F60" i="5"/>
  <c r="G119" i="5"/>
  <c r="I81" i="5"/>
  <c r="I71" i="5"/>
  <c r="I29" i="5"/>
  <c r="I20" i="5"/>
  <c r="I9" i="5"/>
  <c r="I10" i="5" s="1"/>
  <c r="E55" i="14"/>
  <c r="F55" i="14"/>
  <c r="G55" i="14"/>
  <c r="H55" i="14"/>
  <c r="E26" i="5"/>
  <c r="F26" i="5"/>
  <c r="G26" i="5"/>
  <c r="H26" i="5"/>
  <c r="F40" i="5"/>
  <c r="G40" i="5"/>
  <c r="H40" i="5"/>
  <c r="H24" i="5"/>
  <c r="F24" i="5"/>
  <c r="G24" i="5"/>
  <c r="E24" i="5"/>
  <c r="Z8" i="1"/>
  <c r="AB8" i="1"/>
  <c r="AA8" i="1"/>
  <c r="G48" i="14" s="1"/>
  <c r="AC8" i="1"/>
  <c r="H53" i="14" s="1"/>
  <c r="X8" i="1"/>
  <c r="Y8" i="1"/>
  <c r="E119" i="5" s="1"/>
  <c r="V8" i="1"/>
  <c r="E88" i="5" s="1"/>
  <c r="R8" i="1"/>
  <c r="U8" i="1"/>
  <c r="S8" i="1"/>
  <c r="T8" i="1"/>
  <c r="K8" i="1"/>
  <c r="E60" i="5"/>
  <c r="L8" i="1"/>
  <c r="N8" i="1"/>
  <c r="E40" i="5" s="1"/>
  <c r="M8" i="1"/>
  <c r="H100" i="5" l="1"/>
  <c r="F100" i="5"/>
  <c r="H101" i="5"/>
  <c r="F101" i="5"/>
  <c r="H125" i="5"/>
  <c r="F125" i="5"/>
  <c r="H126" i="5"/>
  <c r="F126" i="5"/>
  <c r="F87" i="5"/>
  <c r="H118" i="5"/>
  <c r="H72" i="5"/>
  <c r="F81" i="5"/>
  <c r="H81" i="5"/>
  <c r="H84" i="5"/>
  <c r="F84" i="5"/>
  <c r="F71" i="5"/>
  <c r="F82" i="5"/>
  <c r="H87" i="5"/>
  <c r="H115" i="5"/>
  <c r="F116" i="5"/>
  <c r="H71" i="5"/>
  <c r="F118" i="5"/>
  <c r="F85" i="5"/>
  <c r="F115" i="5"/>
  <c r="H116" i="5"/>
  <c r="F72" i="5"/>
  <c r="H85" i="5"/>
  <c r="H82" i="5"/>
  <c r="H68" i="5"/>
  <c r="F68" i="5"/>
  <c r="H62" i="5"/>
  <c r="F59" i="5"/>
  <c r="H59" i="5"/>
  <c r="F56" i="5"/>
  <c r="H57" i="5"/>
  <c r="F63" i="5"/>
  <c r="F57" i="5"/>
  <c r="F62" i="5"/>
  <c r="H69" i="5"/>
  <c r="H56" i="5"/>
  <c r="F69" i="5"/>
  <c r="H63" i="5"/>
  <c r="F37" i="5"/>
  <c r="F39" i="5"/>
  <c r="H37" i="5"/>
  <c r="H39" i="5"/>
  <c r="F36" i="5"/>
  <c r="H36" i="5"/>
  <c r="H33" i="5"/>
  <c r="F33" i="5"/>
  <c r="F34" i="5"/>
  <c r="H34" i="5"/>
  <c r="E97" i="5"/>
  <c r="E105" i="5"/>
  <c r="E120" i="5"/>
  <c r="E109" i="5"/>
  <c r="E90" i="5"/>
  <c r="E104" i="5"/>
  <c r="E96" i="5"/>
  <c r="E89" i="5"/>
  <c r="E110" i="5"/>
  <c r="E121" i="5"/>
  <c r="H65" i="5"/>
  <c r="F73" i="5"/>
  <c r="G64" i="5"/>
  <c r="H73" i="5"/>
  <c r="E43" i="5"/>
  <c r="F65" i="5"/>
  <c r="H64" i="5"/>
  <c r="E65" i="5"/>
  <c r="G74" i="5"/>
  <c r="E74" i="5"/>
  <c r="F64" i="5"/>
  <c r="E64" i="5"/>
  <c r="F74" i="5"/>
  <c r="E73" i="5"/>
  <c r="G73" i="5"/>
  <c r="G65" i="5"/>
  <c r="E42" i="5"/>
  <c r="H74" i="5"/>
  <c r="E16" i="5"/>
  <c r="G30" i="14"/>
  <c r="G17" i="14"/>
  <c r="G15" i="5"/>
  <c r="E23" i="14"/>
  <c r="H16" i="5"/>
  <c r="H23" i="14"/>
  <c r="E30" i="14"/>
  <c r="G29" i="14"/>
  <c r="E15" i="5"/>
  <c r="F17" i="14"/>
  <c r="H30" i="14"/>
  <c r="F16" i="5"/>
  <c r="H15" i="5"/>
  <c r="G23" i="14"/>
  <c r="E29" i="14"/>
  <c r="F30" i="14"/>
  <c r="E17" i="14"/>
  <c r="H29" i="14"/>
  <c r="F15" i="5"/>
  <c r="H17" i="14"/>
  <c r="G16" i="5"/>
  <c r="F23" i="14"/>
  <c r="F29" i="14"/>
  <c r="F123" i="5"/>
  <c r="H123" i="5"/>
  <c r="H102" i="5"/>
  <c r="G52" i="5"/>
  <c r="G102" i="5"/>
  <c r="E102" i="5"/>
  <c r="E103" i="5"/>
  <c r="F52" i="5"/>
  <c r="H52" i="5"/>
  <c r="F102" i="5"/>
  <c r="F41" i="14"/>
  <c r="E39" i="14"/>
  <c r="G22" i="14"/>
  <c r="H25" i="14"/>
  <c r="E41" i="14"/>
  <c r="E25" i="14"/>
  <c r="F28" i="14"/>
  <c r="G41" i="14"/>
  <c r="H21" i="14"/>
  <c r="G26" i="14"/>
  <c r="H39" i="14"/>
  <c r="E22" i="14"/>
  <c r="F40" i="14"/>
  <c r="H26" i="14"/>
  <c r="H40" i="14"/>
  <c r="H22" i="14"/>
  <c r="H28" i="14"/>
  <c r="F22" i="14"/>
  <c r="F27" i="14"/>
  <c r="G40" i="14"/>
  <c r="G25" i="14"/>
  <c r="E40" i="14"/>
  <c r="F21" i="14"/>
  <c r="F39" i="14"/>
  <c r="F25" i="14"/>
  <c r="G27" i="14"/>
  <c r="E21" i="14"/>
  <c r="H27" i="14"/>
  <c r="G21" i="14"/>
  <c r="F26" i="14"/>
  <c r="G39" i="14"/>
  <c r="E27" i="14"/>
  <c r="E26" i="14"/>
  <c r="G28" i="14"/>
  <c r="H41" i="14"/>
  <c r="E28" i="14"/>
  <c r="G20" i="14"/>
  <c r="E16" i="14"/>
  <c r="E14" i="14"/>
  <c r="F14" i="14"/>
  <c r="G19" i="14"/>
  <c r="H14" i="14"/>
  <c r="F20" i="14"/>
  <c r="G16" i="14"/>
  <c r="E19" i="14"/>
  <c r="E20" i="14"/>
  <c r="F19" i="14"/>
  <c r="H20" i="14"/>
  <c r="E15" i="14"/>
  <c r="G15" i="14"/>
  <c r="F16" i="14"/>
  <c r="H16" i="14"/>
  <c r="G14" i="14"/>
  <c r="H19" i="14"/>
  <c r="F15" i="14"/>
  <c r="H15" i="14"/>
  <c r="F13" i="14"/>
  <c r="G9" i="14"/>
  <c r="H13" i="14"/>
  <c r="F9" i="14"/>
  <c r="E13" i="14"/>
  <c r="G13" i="14"/>
  <c r="H9" i="14"/>
  <c r="E9" i="14"/>
  <c r="E9" i="5"/>
  <c r="G9" i="5"/>
  <c r="F9" i="5"/>
  <c r="H9" i="5"/>
  <c r="E94" i="5"/>
  <c r="G113" i="5"/>
  <c r="H113" i="5"/>
  <c r="G94" i="5"/>
  <c r="E112" i="5"/>
  <c r="G112" i="5"/>
  <c r="F113" i="5"/>
  <c r="H112" i="5"/>
  <c r="E113" i="5"/>
  <c r="F112" i="5"/>
  <c r="H107" i="5"/>
  <c r="H94" i="5"/>
  <c r="E108" i="5"/>
  <c r="H93" i="5"/>
  <c r="G107" i="5"/>
  <c r="E95" i="5"/>
  <c r="F93" i="5"/>
  <c r="F107" i="5"/>
  <c r="G108" i="5"/>
  <c r="E107" i="5"/>
  <c r="F94" i="5"/>
  <c r="H108" i="5"/>
  <c r="H95" i="5"/>
  <c r="G95" i="5"/>
  <c r="F95" i="5"/>
  <c r="G93" i="5"/>
  <c r="F108" i="5"/>
  <c r="F77" i="5"/>
  <c r="F78" i="5"/>
  <c r="G78" i="5"/>
  <c r="E78" i="5"/>
  <c r="F76" i="5"/>
  <c r="G76" i="5"/>
  <c r="H76" i="5"/>
  <c r="H78" i="5"/>
  <c r="G77" i="5"/>
  <c r="E93" i="5"/>
  <c r="H77" i="5"/>
  <c r="E77" i="5"/>
  <c r="E76" i="5"/>
  <c r="E53" i="5"/>
  <c r="F51" i="5"/>
  <c r="H29" i="5"/>
  <c r="E52" i="5"/>
  <c r="E51" i="5"/>
  <c r="G29" i="5"/>
  <c r="G51" i="5"/>
  <c r="H30" i="5"/>
  <c r="F28" i="5"/>
  <c r="H51" i="5"/>
  <c r="F30" i="5"/>
  <c r="E29" i="5"/>
  <c r="E28" i="5"/>
  <c r="H28" i="5"/>
  <c r="F29" i="5"/>
  <c r="G28" i="5"/>
  <c r="E30" i="5"/>
  <c r="G30" i="5"/>
  <c r="H19" i="5"/>
  <c r="E13" i="5"/>
  <c r="H18" i="5"/>
  <c r="E14" i="5"/>
  <c r="G18" i="5"/>
  <c r="H21" i="5"/>
  <c r="E18" i="5"/>
  <c r="E23" i="5"/>
  <c r="F14" i="5"/>
  <c r="H23" i="5"/>
  <c r="E21" i="5"/>
  <c r="F25" i="5"/>
  <c r="E25" i="5"/>
  <c r="G25" i="5"/>
  <c r="E19" i="5"/>
  <c r="F22" i="5"/>
  <c r="F13" i="5"/>
  <c r="F20" i="5"/>
  <c r="G23" i="5"/>
  <c r="H14" i="5"/>
  <c r="E20" i="5"/>
  <c r="F23" i="5"/>
  <c r="G14" i="5"/>
  <c r="E22" i="5"/>
  <c r="F18" i="5"/>
  <c r="G21" i="5"/>
  <c r="H25" i="5"/>
  <c r="F21" i="5"/>
  <c r="G19" i="5"/>
  <c r="H22" i="5"/>
  <c r="H13" i="5"/>
  <c r="F19" i="5"/>
  <c r="G22" i="5"/>
  <c r="G13" i="5"/>
  <c r="G20" i="5"/>
  <c r="H20" i="5"/>
  <c r="E123" i="5" l="1"/>
  <c r="E34" i="5"/>
  <c r="E126" i="5"/>
  <c r="E68" i="5"/>
  <c r="E84" i="5"/>
  <c r="E39" i="5"/>
  <c r="E82" i="5"/>
  <c r="E116" i="5"/>
  <c r="E57" i="5"/>
  <c r="E100" i="5"/>
  <c r="E63" i="5"/>
  <c r="E72" i="5"/>
  <c r="E33" i="5"/>
  <c r="E37" i="5"/>
  <c r="E69" i="5"/>
  <c r="E125" i="5"/>
  <c r="E87" i="5"/>
  <c r="E71" i="5"/>
  <c r="E56" i="5"/>
  <c r="E62" i="5"/>
  <c r="E59" i="5"/>
  <c r="E81" i="5"/>
  <c r="E118" i="5"/>
  <c r="E101" i="5"/>
  <c r="E36" i="5"/>
  <c r="E85" i="5"/>
  <c r="E115" i="5"/>
  <c r="G36" i="5"/>
  <c r="G39" i="5"/>
  <c r="G125" i="5"/>
  <c r="G68" i="5"/>
  <c r="G85" i="5"/>
  <c r="G81" i="5"/>
  <c r="G116" i="5"/>
  <c r="G37" i="5"/>
  <c r="G123" i="5"/>
  <c r="G33" i="5"/>
  <c r="G56" i="5"/>
  <c r="G101" i="5"/>
  <c r="G87" i="5"/>
  <c r="G63" i="5"/>
  <c r="G71" i="5"/>
  <c r="G118" i="5"/>
  <c r="G34" i="5"/>
  <c r="G59" i="5"/>
  <c r="G62" i="5"/>
  <c r="G82" i="5"/>
  <c r="G115" i="5"/>
  <c r="G126" i="5"/>
  <c r="G57" i="5"/>
  <c r="G72" i="5"/>
  <c r="G100" i="5"/>
  <c r="G69" i="5"/>
  <c r="G84" i="5"/>
  <c r="F53" i="14"/>
  <c r="E53" i="14"/>
  <c r="H51" i="14"/>
  <c r="F51" i="14"/>
  <c r="G44" i="14"/>
  <c r="E50" i="14"/>
  <c r="F44" i="14"/>
  <c r="G51" i="14"/>
  <c r="E44" i="14"/>
  <c r="G54" i="14"/>
  <c r="H44" i="14"/>
  <c r="H45" i="14"/>
  <c r="E51" i="14"/>
  <c r="F45" i="14"/>
  <c r="G53" i="14"/>
  <c r="F54" i="14"/>
  <c r="E45" i="14"/>
  <c r="H50" i="14"/>
  <c r="F50" i="14"/>
  <c r="F47" i="14"/>
  <c r="E47" i="14"/>
  <c r="G47" i="14"/>
  <c r="E54" i="14"/>
  <c r="G45" i="14"/>
  <c r="H54" i="14"/>
  <c r="H47" i="14"/>
  <c r="G50" i="14"/>
  <c r="G90" i="5"/>
  <c r="G89" i="5"/>
  <c r="E10" i="14"/>
  <c r="G10" i="14"/>
  <c r="F10" i="14"/>
  <c r="H10" i="14"/>
  <c r="H10" i="5"/>
  <c r="E10" i="5"/>
  <c r="G10" i="5"/>
  <c r="F10" i="5"/>
</calcChain>
</file>

<file path=xl/sharedStrings.xml><?xml version="1.0" encoding="utf-8"?>
<sst xmlns="http://schemas.openxmlformats.org/spreadsheetml/2006/main" count="2367" uniqueCount="119">
  <si>
    <t>Animal Number</t>
  </si>
  <si>
    <t>Observation</t>
  </si>
  <si>
    <t>Site</t>
  </si>
  <si>
    <t>Prepuce</t>
  </si>
  <si>
    <t>Phallus</t>
  </si>
  <si>
    <t>Testes</t>
  </si>
  <si>
    <t>Epididymides</t>
  </si>
  <si>
    <t>Gubernaculum</t>
  </si>
  <si>
    <t>Vas Deferens</t>
  </si>
  <si>
    <t>Prostate</t>
  </si>
  <si>
    <t>Seminal Vesicles/Coagulating Glands</t>
  </si>
  <si>
    <t>Cowper's Glands</t>
  </si>
  <si>
    <t>LABC Muscle</t>
  </si>
  <si>
    <t>Urinary Tract</t>
  </si>
  <si>
    <t>Cleft</t>
  </si>
  <si>
    <t>Size, Small</t>
  </si>
  <si>
    <t>Vaginal Pouch</t>
  </si>
  <si>
    <t>Hypospadias</t>
  </si>
  <si>
    <t>Exposed Os Penis</t>
  </si>
  <si>
    <t>Fluid or Blood Filled</t>
  </si>
  <si>
    <t>Ectopic</t>
  </si>
  <si>
    <t>Side</t>
  </si>
  <si>
    <t>Left</t>
  </si>
  <si>
    <t>Right</t>
  </si>
  <si>
    <t>Size, Enlarged (or swelling)</t>
  </si>
  <si>
    <t>Hydronephrosis</t>
  </si>
  <si>
    <t>Hydroureter</t>
  </si>
  <si>
    <t>Urolithiasis</t>
  </si>
  <si>
    <t>Hematuria or Discolored Urine</t>
  </si>
  <si>
    <t>Vagina</t>
  </si>
  <si>
    <t>Uterus</t>
  </si>
  <si>
    <t>Ovaries</t>
  </si>
  <si>
    <t>Thread Present</t>
  </si>
  <si>
    <t>Testis</t>
  </si>
  <si>
    <t>Ovotestis</t>
  </si>
  <si>
    <t>Corpora Albicans</t>
  </si>
  <si>
    <t>Follicular Cysts</t>
  </si>
  <si>
    <t>Lexicon</t>
  </si>
  <si>
    <t>No Abnormalities</t>
  </si>
  <si>
    <t>Scrotum</t>
  </si>
  <si>
    <t>Abdominal</t>
  </si>
  <si>
    <t>Inguinal</t>
  </si>
  <si>
    <t>-</t>
  </si>
  <si>
    <t>Male</t>
  </si>
  <si>
    <t>Female</t>
  </si>
  <si>
    <t>Sex</t>
  </si>
  <si>
    <t>Concentration</t>
  </si>
  <si>
    <t>End #</t>
  </si>
  <si>
    <t>Animal Labeling</t>
  </si>
  <si>
    <t>Ventral</t>
  </si>
  <si>
    <t>Lateral</t>
  </si>
  <si>
    <t>Uterine horns</t>
  </si>
  <si>
    <t>Hydrometrocolpus</t>
  </si>
  <si>
    <t>Epididymus</t>
  </si>
  <si>
    <t>Measurement</t>
  </si>
  <si>
    <t>*Enter Start # and End # from low to high or calculations won't work</t>
  </si>
  <si>
    <t>Cauda</t>
  </si>
  <si>
    <t>Corpus</t>
  </si>
  <si>
    <t>Caput</t>
  </si>
  <si>
    <t>Unspecified</t>
  </si>
  <si>
    <t>No Data Collected</t>
  </si>
  <si>
    <t>Not Patent</t>
  </si>
  <si>
    <t>Not Present</t>
  </si>
  <si>
    <t>Location</t>
  </si>
  <si>
    <t>Dorsal</t>
  </si>
  <si>
    <t>Observation Precluded by TGL</t>
  </si>
  <si>
    <t>Agenesis</t>
  </si>
  <si>
    <t>Unique Animal Number</t>
  </si>
  <si>
    <t>Number Gubernaculum Measurements</t>
  </si>
  <si>
    <t>Start</t>
  </si>
  <si>
    <t>Number of Animals Measured</t>
  </si>
  <si>
    <t xml:space="preserve">Gubernaculum &gt;20 mm </t>
  </si>
  <si>
    <t>Presence</t>
  </si>
  <si>
    <t>Unilateral</t>
  </si>
  <si>
    <t>Bilateral</t>
  </si>
  <si>
    <t>Number of Abdominal Testes</t>
  </si>
  <si>
    <t>Number of Inguinal Testes</t>
  </si>
  <si>
    <t>Number of Ectopic Testes</t>
  </si>
  <si>
    <t>Number of Gubernaculum &gt;20</t>
  </si>
  <si>
    <t>Number of Epididymides Agenesis Cauda</t>
  </si>
  <si>
    <t>Number of Epididymides Agenesis Corpus</t>
  </si>
  <si>
    <t>Number of Epididymides Agenesis Caput</t>
  </si>
  <si>
    <t>Number of Vas Deferens Fluid or Blood Filled</t>
  </si>
  <si>
    <t>Number of Vas Deferens Ectopic</t>
  </si>
  <si>
    <t>Number of Prostate Agenesis Ventral</t>
  </si>
  <si>
    <t>Number of Prostate Agenesis Lateral</t>
  </si>
  <si>
    <t>Number of Prostate Agenesis Dorsal</t>
  </si>
  <si>
    <t>Number of Cowper's Glands Size, Small</t>
  </si>
  <si>
    <t>Number of Uriinary Tract Hydroureter</t>
  </si>
  <si>
    <t>Number of Ovaries Presence Testes</t>
  </si>
  <si>
    <t>Number of Ovaries Presence Ovotestes</t>
  </si>
  <si>
    <t>Number of Ovaries Presence Epididymus</t>
  </si>
  <si>
    <t>Number of Ovaries Corpora Albicans</t>
  </si>
  <si>
    <t>Number of Urinary Tract Hydronephrosis</t>
  </si>
  <si>
    <t>Study Number:</t>
  </si>
  <si>
    <t>Test Article:</t>
  </si>
  <si>
    <t>Species:</t>
  </si>
  <si>
    <t>Prolapse</t>
  </si>
  <si>
    <t>Percent of Animals with Abnormalities</t>
  </si>
  <si>
    <t>Number of Animals Examined</t>
  </si>
  <si>
    <t>Epididymis</t>
  </si>
  <si>
    <t>Treatment Group (ppm)</t>
  </si>
  <si>
    <t>Genitourinary (GU) Observation Data</t>
  </si>
  <si>
    <t>Summary of Male Genitourinary (GU) Observations</t>
  </si>
  <si>
    <t>Summary of Female Genitourinary (GU) Observations</t>
  </si>
  <si>
    <t>Rat/Harlan Sprague Dawley</t>
  </si>
  <si>
    <t>Cranial Suspensory Ligament</t>
  </si>
  <si>
    <t>Misshapen</t>
  </si>
  <si>
    <t>G823563-B</t>
  </si>
  <si>
    <t>DI(2-ETHYLHEXYL) PHTHALATE (DEHP, C10188)</t>
  </si>
  <si>
    <t>Crainial Suspensory Ligament</t>
  </si>
  <si>
    <t>prostate</t>
  </si>
  <si>
    <t>uterus</t>
  </si>
  <si>
    <t>ovaries</t>
  </si>
  <si>
    <t>Number of Misshapen Ovaries</t>
  </si>
  <si>
    <t>Incomplete Preputial Separation</t>
  </si>
  <si>
    <t>No GU Data Collected</t>
  </si>
  <si>
    <r>
      <t>Number of Animals with Abnormalities</t>
    </r>
    <r>
      <rPr>
        <vertAlign val="superscript"/>
        <sz val="11"/>
        <color theme="1"/>
        <rFont val="Calibri"/>
        <family val="2"/>
        <scheme val="minor"/>
      </rPr>
      <t>1</t>
    </r>
  </si>
  <si>
    <t>Within Normal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</si>
</sst>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0" xfId="0" applyFont="1" applyFill="1" applyBorder="1"/>
    <xf numFmtId="0" fontId="0" fillId="0" borderId="0" xfId="0" applyNumberFormat="1"/>
    <xf numFmtId="0" fontId="2" fillId="0" borderId="0" xfId="0" applyFont="1"/>
    <xf numFmtId="0" fontId="0" fillId="0" borderId="0" xfId="0" applyFill="1" applyBorder="1"/>
    <xf numFmtId="0" fontId="0" fillId="0" borderId="1" xfId="0" applyFont="1" applyBorder="1"/>
    <xf numFmtId="0" fontId="0" fillId="0" borderId="0" xfId="0" applyFill="1" applyBorder="1" applyAlignment="1">
      <alignment horizontal="left"/>
    </xf>
    <xf numFmtId="0" fontId="0" fillId="0" borderId="0" xfId="0" applyFont="1" applyBorder="1"/>
    <xf numFmtId="0" fontId="0" fillId="0" borderId="0" xfId="0" applyBorder="1"/>
    <xf numFmtId="0" fontId="0" fillId="0" borderId="3" xfId="0" applyFont="1" applyFill="1" applyBorder="1"/>
    <xf numFmtId="0" fontId="0" fillId="0" borderId="3" xfId="0" applyFont="1" applyBorder="1"/>
    <xf numFmtId="0" fontId="0" fillId="0" borderId="1" xfId="0" applyFont="1" applyFill="1" applyBorder="1"/>
    <xf numFmtId="0" fontId="0" fillId="0" borderId="0" xfId="0" applyNumberFormat="1" applyFill="1"/>
    <xf numFmtId="0" fontId="0" fillId="0" borderId="0" xfId="0" applyBorder="1" applyAlignment="1">
      <alignment horizontal="left"/>
    </xf>
    <xf numFmtId="0" fontId="0" fillId="0" borderId="0" xfId="0" applyFont="1"/>
    <xf numFmtId="9" fontId="3" fillId="0" borderId="0" xfId="1" applyFont="1"/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4" xfId="0" applyFont="1" applyBorder="1"/>
    <xf numFmtId="164" fontId="0" fillId="0" borderId="0" xfId="0" applyNumberFormat="1"/>
    <xf numFmtId="0" fontId="0" fillId="0" borderId="0" xfId="0" applyNumberFormat="1" applyFont="1"/>
    <xf numFmtId="9" fontId="0" fillId="0" borderId="0" xfId="1" applyFont="1"/>
    <xf numFmtId="0" fontId="2" fillId="0" borderId="5" xfId="0" applyFont="1" applyBorder="1"/>
    <xf numFmtId="0" fontId="0" fillId="0" borderId="0" xfId="0" applyNumberFormat="1" applyAlignment="1">
      <alignment horizontal="left"/>
    </xf>
    <xf numFmtId="1" fontId="0" fillId="0" borderId="0" xfId="0" applyNumberFormat="1"/>
    <xf numFmtId="0" fontId="4" fillId="0" borderId="0" xfId="0" applyFont="1"/>
    <xf numFmtId="165" fontId="2" fillId="0" borderId="5" xfId="2" applyNumberFormat="1" applyFont="1" applyBorder="1"/>
    <xf numFmtId="0" fontId="0" fillId="0" borderId="3" xfId="0" applyFill="1" applyBorder="1"/>
    <xf numFmtId="0" fontId="0" fillId="0" borderId="0" xfId="0" applyAlignment="1">
      <alignment textRotation="90"/>
    </xf>
    <xf numFmtId="0" fontId="0" fillId="0" borderId="0" xfId="0" applyFill="1" applyAlignment="1">
      <alignment textRotation="90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/>
    <xf numFmtId="0" fontId="2" fillId="0" borderId="0" xfId="0" applyFont="1"/>
    <xf numFmtId="0" fontId="0" fillId="0" borderId="0" xfId="0" applyNumberFormat="1" applyFill="1"/>
    <xf numFmtId="0" fontId="0" fillId="0" borderId="0" xfId="0" applyFont="1"/>
    <xf numFmtId="9" fontId="3" fillId="0" borderId="0" xfId="1" applyFont="1"/>
    <xf numFmtId="0" fontId="0" fillId="0" borderId="0" xfId="0" applyNumberFormat="1" applyFont="1"/>
    <xf numFmtId="9" fontId="0" fillId="0" borderId="0" xfId="1" applyFont="1"/>
    <xf numFmtId="0" fontId="2" fillId="0" borderId="5" xfId="0" applyFont="1" applyBorder="1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NumberFormat="1" applyFill="1"/>
    <xf numFmtId="0" fontId="0" fillId="0" borderId="0" xfId="0" applyNumberFormat="1" applyFont="1"/>
    <xf numFmtId="0" fontId="0" fillId="0" borderId="0" xfId="0" applyFill="1" applyAlignment="1">
      <alignment textRotation="90"/>
    </xf>
    <xf numFmtId="0" fontId="0" fillId="0" borderId="0" xfId="0" applyFill="1"/>
    <xf numFmtId="0" fontId="4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34"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5"/>
        </left>
        <right style="thin">
          <color theme="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5"/>
        </top>
        <bottom/>
      </border>
    </dxf>
    <dxf>
      <border outline="0"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44</xdr:row>
      <xdr:rowOff>9525</xdr:rowOff>
    </xdr:from>
    <xdr:to>
      <xdr:col>9</xdr:col>
      <xdr:colOff>28575</xdr:colOff>
      <xdr:row>48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975" y="7972425"/>
          <a:ext cx="581025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Animals with a site precluded by a TGL and/or a data collection error, with at least one section examined and no abnormal observations will be considered to have no abnormalities.  This was observed in two 0 ppm males.  The “no abnormalities” observation is not reflected in the raw data for these animals. 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31</xdr:row>
      <xdr:rowOff>0</xdr:rowOff>
    </xdr:from>
    <xdr:to>
      <xdr:col>9</xdr:col>
      <xdr:colOff>0</xdr:colOff>
      <xdr:row>36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00025" y="5676900"/>
          <a:ext cx="576262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Animals with a site precluded by a TGL and/or a data collection error, with at least one section examined and no abnormal observations will be considered to have no abnormalities.  This was observed in seven 0 ppm females, one 300 ppm female, three 1,000 ppm females, and one 3,000 ppm female.  The “no abnormalities” observation is not reflected in the raw data for these animals.</a:t>
          </a:r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Lex_Observation" displayName="Lex_Observation" ref="K8:K40" totalsRowShown="0">
  <autoFilter ref="K8:K40" xr:uid="{00000000-0009-0000-0100-000003000000}"/>
  <sortState xmlns:xlrd2="http://schemas.microsoft.com/office/spreadsheetml/2017/richdata2" ref="K9:K37">
    <sortCondition ref="K8:K37"/>
  </sortState>
  <tableColumns count="1">
    <tableColumn id="1" xr3:uid="{00000000-0010-0000-0000-000001000000}" name="Observation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Lex_Site" displayName="Lex_Site" ref="I8:I22" totalsRowShown="0">
  <autoFilter ref="I8:I22" xr:uid="{00000000-0009-0000-0100-000004000000}"/>
  <tableColumns count="1">
    <tableColumn id="1" xr3:uid="{00000000-0010-0000-0100-000001000000}" name="Site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Lex_Side" displayName="Lex_Side" ref="G8:G11" totalsRowShown="0">
  <autoFilter ref="G8:G11" xr:uid="{00000000-0009-0000-0100-000006000000}"/>
  <tableColumns count="1">
    <tableColumn id="1" xr3:uid="{00000000-0010-0000-0200-000001000000}" name="Side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Labeling" displayName="Labeling" ref="A8:E18" totalsRowShown="0" headerRowDxfId="33" tableBorderDxfId="32">
  <autoFilter ref="A8:E18" xr:uid="{00000000-0009-0000-0100-000001000000}"/>
  <tableColumns count="5">
    <tableColumn id="1" xr3:uid="{00000000-0010-0000-0300-000001000000}" name="Start" dataDxfId="31"/>
    <tableColumn id="2" xr3:uid="{00000000-0010-0000-0300-000002000000}" name="-" dataDxfId="30"/>
    <tableColumn id="3" xr3:uid="{00000000-0010-0000-0300-000003000000}" name="End #" dataDxfId="29"/>
    <tableColumn id="4" xr3:uid="{00000000-0010-0000-0300-000004000000}" name="Sex" dataDxfId="28"/>
    <tableColumn id="5" xr3:uid="{00000000-0010-0000-0300-000005000000}" name="Concentration" dataDxfId="27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Lex_Location" displayName="Lex_Location" ref="M8:M21" totalsRowShown="0" dataDxfId="26">
  <autoFilter ref="M8:M21" xr:uid="{00000000-0009-0000-0100-000005000000}"/>
  <sortState xmlns:xlrd2="http://schemas.microsoft.com/office/spreadsheetml/2017/richdata2" ref="M7:M19">
    <sortCondition ref="M6:M19"/>
  </sortState>
  <tableColumns count="1">
    <tableColumn id="1" xr3:uid="{00000000-0010-0000-0400-000001000000}" name="Location" dataDxfId="25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DataEntry" displayName="DataEntry" ref="A7:AD1142" totalsRowShown="0" headerRowCellStyle="Normal" dataCellStyle="Normal">
  <autoFilter ref="A7:AD1142" xr:uid="{00000000-0009-0000-0100-000002000000}"/>
  <tableColumns count="30">
    <tableColumn id="1" xr3:uid="{00000000-0010-0000-0500-000001000000}" name="Animal Number" dataDxfId="24" dataCellStyle="Normal"/>
    <tableColumn id="2" xr3:uid="{00000000-0010-0000-0500-000002000000}" name="Site" dataCellStyle="Normal"/>
    <tableColumn id="3" xr3:uid="{00000000-0010-0000-0500-000003000000}" name="Side" dataCellStyle="Normal"/>
    <tableColumn id="4" xr3:uid="{00000000-0010-0000-0500-000004000000}" name="Observation" dataCellStyle="Normal"/>
    <tableColumn id="8" xr3:uid="{00000000-0010-0000-0500-000008000000}" name="Location" dataDxfId="23"/>
    <tableColumn id="5" xr3:uid="{00000000-0010-0000-0500-000005000000}" name="Measurement" dataCellStyle="Normal"/>
    <tableColumn id="6" xr3:uid="{00000000-0010-0000-0500-000006000000}" name="Sex" dataDxfId="22" dataCellStyle="Normal">
      <calculatedColumnFormula>VLOOKUP(DataEntry[[#This Row],[Animal Number]],Labeling[],4)</calculatedColumnFormula>
    </tableColumn>
    <tableColumn id="7" xr3:uid="{00000000-0010-0000-0500-000007000000}" name="Concentration" dataCellStyle="Normal">
      <calculatedColumnFormula>VLOOKUP(DataEntry[[#This Row],[Animal Number]],Labeling[],5)</calculatedColumnFormula>
    </tableColumn>
    <tableColumn id="9" xr3:uid="{00000000-0010-0000-0500-000009000000}" name="Unique Animal Number" dataDxfId="21" dataCellStyle="Normal">
      <calculatedColumnFormula>IF(COUNTIF($A$8:DataEntry[[#This Row],[Animal Number]],DataEntry[[#This Row],[Animal Number]])=1,1,"")</calculatedColumnFormula>
    </tableColumn>
    <tableColumn id="10" xr3:uid="{00000000-0010-0000-0500-00000A000000}" name="Number Gubernaculum Measurements" dataDxfId="20" dataCellStyle="Normal">
      <calculatedColumnFormula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calculatedColumnFormula>
    </tableColumn>
    <tableColumn id="14" xr3:uid="{00000000-0010-0000-0500-00000E000000}" name="Number of Gubernaculum &gt;20" dataDxfId="19">
      <calculatedColumnFormula>IF(AND(DataEntry[[#This Row],[Unique Animal Number]]=1,DataEntry[[#This Row],[Sex]]="Male"),COUNTIFS(DataEntry[Animal Number],DataEntry[[#This Row],[Animal Number]],DataEntry[Site],"Gubernaculum",DataEntry[Measurement],"&gt;20"),"")</calculatedColumnFormula>
    </tableColumn>
    <tableColumn id="11" xr3:uid="{00000000-0010-0000-0500-00000B000000}" name="Number of Abdominal Testes" dataDxfId="18" dataCellStyle="Normal">
      <calculatedColumnFormula>IF(AND(DataEntry[[#This Row],[Unique Animal Number]]=1,DataEntry[[#This Row],[Sex]]="Male"),COUNTIFS(DataEntry[Animal Number],DataEntry[[#This Row],[Animal Number]],DataEntry[Site],"Testes",DataEntry[Location],"Abdominal"),"")</calculatedColumnFormula>
    </tableColumn>
    <tableColumn id="12" xr3:uid="{00000000-0010-0000-0500-00000C000000}" name="Number of Inguinal Testes" dataDxfId="17" dataCellStyle="Normal">
      <calculatedColumnFormula>IF(AND(DataEntry[[#This Row],[Unique Animal Number]]=1,DataEntry[[#This Row],[Sex]]="Male"),COUNTIFS(DataEntry[Animal Number],DataEntry[[#This Row],[Animal Number]],DataEntry[Site],"Testes",DataEntry[Location],"Inguinal"),"")</calculatedColumnFormula>
    </tableColumn>
    <tableColumn id="13" xr3:uid="{00000000-0010-0000-0500-00000D000000}" name="Number of Ectopic Testes" dataDxfId="16" dataCellStyle="Normal">
      <calculatedColumnFormula>IF(AND(DataEntry[[#This Row],[Unique Animal Number]]=1,DataEntry[[#This Row],[Sex]]="Male"),COUNTIFS(DataEntry[Animal Number],DataEntry[[#This Row],[Animal Number]],DataEntry[Site],"Testes",DataEntry[Location],"Ectopic"),"")</calculatedColumnFormula>
    </tableColumn>
    <tableColumn id="15" xr3:uid="{00000000-0010-0000-0500-00000F000000}" name="Number of Epididymides Agenesis Cauda" dataDxfId="15" dataCellStyle="Normal">
      <calculatedColumnFormula>IF(AND(DataEntry[[#This Row],[Unique Animal Number]]=1,DataEntry[[#This Row],[Sex]]="Male"),COUNTIFS(DataEntry[Animal Number],DataEntry[[#This Row],[Animal Number]],DataEntry[Site],"Epididymides",DataEntry[Observation],"Agenesis",DataEntry[Location],"Cauda"),"")</calculatedColumnFormula>
    </tableColumn>
    <tableColumn id="16" xr3:uid="{00000000-0010-0000-0500-000010000000}" name="Number of Epididymides Agenesis Corpus" dataDxfId="14" dataCellStyle="Normal">
      <calculatedColumnFormula>IF(AND(DataEntry[[#This Row],[Unique Animal Number]]=1,DataEntry[[#This Row],[Sex]]="Male"),COUNTIFS(DataEntry[Animal Number],DataEntry[[#This Row],[Animal Number]],DataEntry[Site],"Epididymides",DataEntry[Observation],"Agenesis",DataEntry[Location],"Corpus"),"")</calculatedColumnFormula>
    </tableColumn>
    <tableColumn id="17" xr3:uid="{00000000-0010-0000-0500-000011000000}" name="Number of Epididymides Agenesis Caput" dataDxfId="13" dataCellStyle="Normal">
      <calculatedColumnFormula>IF(AND(DataEntry[[#This Row],[Unique Animal Number]]=1,DataEntry[[#This Row],[Sex]]="Male"),COUNTIFS(DataEntry[Animal Number],DataEntry[[#This Row],[Animal Number]],DataEntry[Site],"Epididymides",DataEntry[Observation],"Agenesis",DataEntry[Location],"Caput"),"")</calculatedColumnFormula>
    </tableColumn>
    <tableColumn id="18" xr3:uid="{00000000-0010-0000-0500-000012000000}" name="Number of Vas Deferens Fluid or Blood Filled" dataDxfId="12" dataCellStyle="Normal">
      <calculatedColumnFormula>IF(AND(DataEntry[[#This Row],[Unique Animal Number]]=1,DataEntry[[#This Row],[Sex]]="Male"),COUNTIFS(DataEntry[Animal Number],DataEntry[[#This Row],[Animal Number]],DataEntry[Site],"Vas Deferens",DataEntry[Observation],"Fluid or Blood Filled"),"")</calculatedColumnFormula>
    </tableColumn>
    <tableColumn id="19" xr3:uid="{00000000-0010-0000-0500-000013000000}" name="Number of Vas Deferens Ectopic" dataDxfId="11" dataCellStyle="Normal">
      <calculatedColumnFormula>IF(AND(DataEntry[[#This Row],[Unique Animal Number]]=1,DataEntry[[#This Row],[Sex]]="Male"),COUNTIFS(DataEntry[Animal Number],DataEntry[[#This Row],[Animal Number]],DataEntry[Site],"Vas Deferens",DataEntry[Location],"Ectopic"),"")</calculatedColumnFormula>
    </tableColumn>
    <tableColumn id="20" xr3:uid="{00000000-0010-0000-0500-000014000000}" name="Number of Prostate Agenesis Ventral" dataDxfId="10" dataCellStyle="Normal">
      <calculatedColumnFormula>IF(AND(DataEntry[[#This Row],[Unique Animal Number]]=1,DataEntry[[#This Row],[Sex]]="Male"),COUNTIFS(DataEntry[Animal Number],DataEntry[[#This Row],[Animal Number]],DataEntry[Site],"Prostate",DataEntry[Observation],"Agenesis",DataEntry[Location],"Ventral"),"")</calculatedColumnFormula>
    </tableColumn>
    <tableColumn id="21" xr3:uid="{00000000-0010-0000-0500-000015000000}" name="Number of Prostate Agenesis Lateral" dataDxfId="9" dataCellStyle="Normal">
      <calculatedColumnFormula>IF(AND(DataEntry[[#This Row],[Unique Animal Number]]=1,DataEntry[[#This Row],[Sex]]="Male"),COUNTIFS(DataEntry[Animal Number],DataEntry[[#This Row],[Animal Number]],DataEntry[Site],"Prostate",DataEntry[Observation],"Agenesis",DataEntry[Location],"Lateral"),"")</calculatedColumnFormula>
    </tableColumn>
    <tableColumn id="22" xr3:uid="{00000000-0010-0000-0500-000016000000}" name="Number of Prostate Agenesis Dorsal" dataDxfId="8" dataCellStyle="Normal">
      <calculatedColumnFormula>IF(AND(DataEntry[[#This Row],[Unique Animal Number]]=1,DataEntry[[#This Row],[Sex]]="Male"),COUNTIFS(DataEntry[Animal Number],DataEntry[[#This Row],[Animal Number]],DataEntry[Site],"Prostate",DataEntry[Observation],"Agenesis",DataEntry[Location],"Dorsal"),"")</calculatedColumnFormula>
    </tableColumn>
    <tableColumn id="23" xr3:uid="{00000000-0010-0000-0500-000017000000}" name="Number of Cowper's Glands Size, Small" dataDxfId="7" dataCellStyle="Normal">
      <calculatedColumnFormula>IF(AND(DataEntry[[#This Row],[Unique Animal Number]]=1,DataEntry[[#This Row],[Sex]]="Male"),COUNTIFS(DataEntry[Animal Number],DataEntry[[#This Row],[Animal Number]],DataEntry[Site],"Cowper's Glands",DataEntry[Observation],"Size, Small"),"")</calculatedColumnFormula>
    </tableColumn>
    <tableColumn id="24" xr3:uid="{00000000-0010-0000-0500-000018000000}" name="Number of Urinary Tract Hydronephrosis" dataDxfId="6" dataCellStyle="Normal">
      <calculatedColumnFormula>IF(AND(DataEntry[[#This Row],[Unique Animal Number]]=1,DataEntry[[#This Row],[Sex]]="Male"),COUNTIFS(DataEntry[Animal Number],DataEntry[[#This Row],[Animal Number]],DataEntry[Site],"Urinary Tract",DataEntry[Observation],"Hydronephrosis"),"")</calculatedColumnFormula>
    </tableColumn>
    <tableColumn id="25" xr3:uid="{00000000-0010-0000-0500-000019000000}" name="Number of Uriinary Tract Hydroureter" dataDxfId="5" dataCellStyle="Normal">
      <calculatedColumnFormula>IF(AND(DataEntry[[#This Row],[Unique Animal Number]]=1,DataEntry[[#This Row],[Sex]]="Male"),COUNTIFS(DataEntry[Animal Number],DataEntry[[#This Row],[Animal Number]],DataEntry[Site],"Urinary Tract",DataEntry[Observation],"Hydroureter"),"")</calculatedColumnFormula>
    </tableColumn>
    <tableColumn id="26" xr3:uid="{00000000-0010-0000-0500-00001A000000}" name="Number of Ovaries Presence Testes" dataDxfId="4" dataCellStyle="Normal">
      <calculatedColumnFormula>IF(AND(DataEntry[[#This Row],[Unique Animal Number]]=1,DataEntry[[#This Row],[Sex]]="Female"),COUNTIFS(DataEntry[Animal Number],DataEntry[[#This Row],[Animal Number]],DataEntry[Site],"Ovaries",DataEntry[Observation],"Presence",DataEntry[Location],"Testes"),"")</calculatedColumnFormula>
    </tableColumn>
    <tableColumn id="27" xr3:uid="{00000000-0010-0000-0500-00001B000000}" name="Number of Ovaries Presence Ovotestes" dataDxfId="3" dataCellStyle="Normal">
      <calculatedColumnFormula>IF(AND(DataEntry[[#This Row],[Unique Animal Number]]=1,DataEntry[[#This Row],[Sex]]="Female"),COUNTIFS(DataEntry[Animal Number],DataEntry[[#This Row],[Animal Number]],DataEntry[Site],"Ovaries",DataEntry[Observation],"Presence",DataEntry[Location],"Ovotestes"),"")</calculatedColumnFormula>
    </tableColumn>
    <tableColumn id="28" xr3:uid="{00000000-0010-0000-0500-00001C000000}" name="Number of Ovaries Presence Epididymus" dataDxfId="2" dataCellStyle="Normal">
      <calculatedColumnFormula>IF(AND(DataEntry[[#This Row],[Unique Animal Number]]=1,DataEntry[[#This Row],[Sex]]="Female"),COUNTIFS(DataEntry[Animal Number],DataEntry[[#This Row],[Animal Number]],DataEntry[Site],"Ovaries",DataEntry[Observation],"Presence",DataEntry[Location],"Epididymus"),"")</calculatedColumnFormula>
    </tableColumn>
    <tableColumn id="29" xr3:uid="{00000000-0010-0000-0500-00001D000000}" name="Number of Ovaries Corpora Albicans" dataDxfId="1" dataCellStyle="Normal">
      <calculatedColumnFormula>IF(AND(DataEntry[[#This Row],[Unique Animal Number]]=1,DataEntry[[#This Row],[Sex]]="Female"),COUNTIFS(DataEntry[Animal Number],DataEntry[[#This Row],[Animal Number]],DataEntry[Site],"Ovaries",DataEntry[Observation],"Corpora Albicans"),"")</calculatedColumnFormula>
    </tableColumn>
    <tableColumn id="30" xr3:uid="{00000000-0010-0000-0500-00001E000000}" name="Number of Misshapen Ovaries" dataDxfId="0" dataCellStyle="Normal">
      <calculatedColumnFormula>IF(AND(DataEntry[[#This Row],[Unique Animal Number]]=1,DataEntry[[#This Row],[Sex]]="Female"),COUNTIFS(DataEntry[Animal Number],DataEntry[[#This Row],[Animal Number]],DataEntry[Site],"Ovaries",DataEntry[Observation],"Misshapen"),"")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opLeftCell="A7" zoomScaleNormal="100" workbookViewId="0">
      <selection activeCell="K22" sqref="K22"/>
    </sheetView>
  </sheetViews>
  <sheetFormatPr defaultColWidth="8.81640625" defaultRowHeight="14.5" x14ac:dyDescent="0.35"/>
  <cols>
    <col min="1" max="1" width="15" customWidth="1"/>
    <col min="2" max="2" width="5" customWidth="1"/>
    <col min="3" max="3" width="7.81640625" style="4" customWidth="1"/>
    <col min="4" max="4" width="14.1796875" customWidth="1"/>
    <col min="5" max="5" width="17.453125" customWidth="1"/>
    <col min="6" max="6" width="6.1796875" customWidth="1"/>
    <col min="7" max="7" width="11.453125" bestFit="1" customWidth="1"/>
    <col min="8" max="8" width="1.453125" customWidth="1"/>
    <col min="9" max="9" width="34.453125" bestFit="1" customWidth="1"/>
    <col min="10" max="10" width="2.453125" customWidth="1"/>
    <col min="11" max="11" width="30.453125" bestFit="1" customWidth="1"/>
    <col min="12" max="12" width="1.6328125" customWidth="1"/>
    <col min="13" max="13" width="13.1796875" bestFit="1" customWidth="1"/>
  </cols>
  <sheetData>
    <row r="1" spans="1:13" x14ac:dyDescent="0.35">
      <c r="A1" s="6" t="s">
        <v>94</v>
      </c>
      <c r="B1" s="50" t="s">
        <v>108</v>
      </c>
    </row>
    <row r="2" spans="1:13" x14ac:dyDescent="0.35">
      <c r="A2" s="6" t="s">
        <v>95</v>
      </c>
      <c r="B2" s="50" t="s">
        <v>109</v>
      </c>
    </row>
    <row r="3" spans="1:13" x14ac:dyDescent="0.35">
      <c r="A3" s="6" t="s">
        <v>96</v>
      </c>
      <c r="B3" s="50" t="s">
        <v>105</v>
      </c>
    </row>
    <row r="6" spans="1:13" x14ac:dyDescent="0.35">
      <c r="A6" s="5" t="s">
        <v>48</v>
      </c>
      <c r="G6" s="5" t="s">
        <v>37</v>
      </c>
    </row>
    <row r="7" spans="1:13" x14ac:dyDescent="0.35">
      <c r="A7" t="s">
        <v>55</v>
      </c>
    </row>
    <row r="8" spans="1:13" x14ac:dyDescent="0.35">
      <c r="A8" s="7" t="s">
        <v>69</v>
      </c>
      <c r="B8" s="7" t="s">
        <v>42</v>
      </c>
      <c r="C8" s="7" t="s">
        <v>47</v>
      </c>
      <c r="D8" s="8" t="s">
        <v>45</v>
      </c>
      <c r="E8" s="9" t="s">
        <v>46</v>
      </c>
      <c r="G8" t="s">
        <v>21</v>
      </c>
      <c r="I8" t="s">
        <v>2</v>
      </c>
      <c r="K8" t="s">
        <v>1</v>
      </c>
      <c r="M8" t="s">
        <v>63</v>
      </c>
    </row>
    <row r="9" spans="1:13" x14ac:dyDescent="0.35">
      <c r="A9" s="38">
        <v>1</v>
      </c>
      <c r="B9" s="40" t="s">
        <v>42</v>
      </c>
      <c r="C9" s="39">
        <v>50</v>
      </c>
      <c r="D9" s="38" t="s">
        <v>43</v>
      </c>
      <c r="E9" s="38">
        <v>0</v>
      </c>
      <c r="G9" t="s">
        <v>59</v>
      </c>
      <c r="I9" t="s">
        <v>11</v>
      </c>
      <c r="K9" t="s">
        <v>66</v>
      </c>
      <c r="M9" s="13" t="s">
        <v>40</v>
      </c>
    </row>
    <row r="10" spans="1:13" x14ac:dyDescent="0.35">
      <c r="A10" s="38">
        <v>51</v>
      </c>
      <c r="B10" s="40" t="s">
        <v>42</v>
      </c>
      <c r="C10" s="39">
        <v>100</v>
      </c>
      <c r="D10" s="38" t="s">
        <v>43</v>
      </c>
      <c r="E10" s="38">
        <v>300</v>
      </c>
      <c r="G10" t="s">
        <v>22</v>
      </c>
      <c r="I10" t="s">
        <v>6</v>
      </c>
      <c r="K10" t="s">
        <v>14</v>
      </c>
      <c r="M10" s="19" t="s">
        <v>58</v>
      </c>
    </row>
    <row r="11" spans="1:13" x14ac:dyDescent="0.35">
      <c r="A11" s="38">
        <v>101</v>
      </c>
      <c r="B11" s="40" t="s">
        <v>42</v>
      </c>
      <c r="C11" s="39">
        <v>150</v>
      </c>
      <c r="D11" s="38" t="s">
        <v>43</v>
      </c>
      <c r="E11" s="38">
        <v>1000</v>
      </c>
      <c r="G11" t="s">
        <v>23</v>
      </c>
      <c r="I11" t="s">
        <v>7</v>
      </c>
      <c r="K11" t="s">
        <v>35</v>
      </c>
      <c r="M11" s="19" t="s">
        <v>56</v>
      </c>
    </row>
    <row r="12" spans="1:13" x14ac:dyDescent="0.35">
      <c r="A12" s="38">
        <v>151</v>
      </c>
      <c r="B12" s="40" t="s">
        <v>42</v>
      </c>
      <c r="C12" s="39">
        <v>200</v>
      </c>
      <c r="D12" s="38" t="s">
        <v>43</v>
      </c>
      <c r="E12" s="38">
        <v>3000</v>
      </c>
      <c r="I12" t="s">
        <v>12</v>
      </c>
      <c r="K12" s="38" t="s">
        <v>106</v>
      </c>
      <c r="M12" s="19" t="s">
        <v>57</v>
      </c>
    </row>
    <row r="13" spans="1:13" x14ac:dyDescent="0.35">
      <c r="A13" s="38">
        <v>201</v>
      </c>
      <c r="B13" s="40" t="s">
        <v>42</v>
      </c>
      <c r="C13" s="39">
        <v>250</v>
      </c>
      <c r="D13" s="38" t="s">
        <v>43</v>
      </c>
      <c r="E13" s="38">
        <v>10000</v>
      </c>
      <c r="I13" t="s">
        <v>31</v>
      </c>
      <c r="K13" t="s">
        <v>18</v>
      </c>
      <c r="M13" s="19" t="s">
        <v>64</v>
      </c>
    </row>
    <row r="14" spans="1:13" x14ac:dyDescent="0.35">
      <c r="A14" s="38">
        <v>251</v>
      </c>
      <c r="B14" s="40" t="s">
        <v>42</v>
      </c>
      <c r="C14" s="39">
        <v>300</v>
      </c>
      <c r="D14" s="38" t="s">
        <v>44</v>
      </c>
      <c r="E14" s="38">
        <v>0</v>
      </c>
      <c r="I14" t="s">
        <v>4</v>
      </c>
      <c r="K14" t="s">
        <v>19</v>
      </c>
      <c r="M14" s="18" t="s">
        <v>20</v>
      </c>
    </row>
    <row r="15" spans="1:13" x14ac:dyDescent="0.35">
      <c r="A15" s="38">
        <v>301</v>
      </c>
      <c r="B15" s="40" t="s">
        <v>42</v>
      </c>
      <c r="C15" s="39">
        <v>350</v>
      </c>
      <c r="D15" s="38" t="s">
        <v>44</v>
      </c>
      <c r="E15" s="38">
        <v>300</v>
      </c>
      <c r="I15" t="s">
        <v>3</v>
      </c>
      <c r="K15" t="s">
        <v>36</v>
      </c>
      <c r="M15" s="35" t="s">
        <v>100</v>
      </c>
    </row>
    <row r="16" spans="1:13" x14ac:dyDescent="0.35">
      <c r="A16" s="38">
        <v>351</v>
      </c>
      <c r="B16" s="40" t="s">
        <v>42</v>
      </c>
      <c r="C16" s="39">
        <v>400</v>
      </c>
      <c r="D16" s="38" t="s">
        <v>44</v>
      </c>
      <c r="E16" s="38">
        <v>1000</v>
      </c>
      <c r="I16" t="s">
        <v>9</v>
      </c>
      <c r="K16" s="38" t="s">
        <v>28</v>
      </c>
      <c r="M16" s="18" t="s">
        <v>41</v>
      </c>
    </row>
    <row r="17" spans="1:13" x14ac:dyDescent="0.35">
      <c r="A17" s="38">
        <v>401</v>
      </c>
      <c r="B17" s="40" t="s">
        <v>42</v>
      </c>
      <c r="C17" s="39">
        <v>450</v>
      </c>
      <c r="D17" s="38" t="s">
        <v>44</v>
      </c>
      <c r="E17" s="38">
        <v>3000</v>
      </c>
      <c r="I17" t="s">
        <v>10</v>
      </c>
      <c r="K17" t="s">
        <v>52</v>
      </c>
      <c r="M17" s="17" t="s">
        <v>50</v>
      </c>
    </row>
    <row r="18" spans="1:13" x14ac:dyDescent="0.35">
      <c r="A18" s="38">
        <v>451</v>
      </c>
      <c r="B18" s="40" t="s">
        <v>42</v>
      </c>
      <c r="C18" s="39">
        <v>500</v>
      </c>
      <c r="D18" s="38" t="s">
        <v>44</v>
      </c>
      <c r="E18" s="38">
        <v>10000</v>
      </c>
      <c r="I18" t="s">
        <v>5</v>
      </c>
      <c r="K18" t="s">
        <v>25</v>
      </c>
      <c r="M18" s="18" t="s">
        <v>34</v>
      </c>
    </row>
    <row r="19" spans="1:13" x14ac:dyDescent="0.35">
      <c r="A19" s="2"/>
      <c r="I19" t="s">
        <v>13</v>
      </c>
      <c r="K19" t="s">
        <v>26</v>
      </c>
      <c r="M19" s="18" t="s">
        <v>39</v>
      </c>
    </row>
    <row r="20" spans="1:13" x14ac:dyDescent="0.35">
      <c r="I20" t="s">
        <v>30</v>
      </c>
      <c r="K20" t="s">
        <v>17</v>
      </c>
      <c r="M20" s="17" t="s">
        <v>5</v>
      </c>
    </row>
    <row r="21" spans="1:13" x14ac:dyDescent="0.35">
      <c r="I21" t="s">
        <v>29</v>
      </c>
      <c r="K21" s="51" t="s">
        <v>115</v>
      </c>
      <c r="M21" s="17" t="s">
        <v>49</v>
      </c>
    </row>
    <row r="22" spans="1:13" x14ac:dyDescent="0.35">
      <c r="I22" t="s">
        <v>8</v>
      </c>
      <c r="K22" s="38" t="s">
        <v>63</v>
      </c>
    </row>
    <row r="23" spans="1:13" x14ac:dyDescent="0.35">
      <c r="K23" s="38" t="s">
        <v>107</v>
      </c>
    </row>
    <row r="24" spans="1:13" x14ac:dyDescent="0.35">
      <c r="K24" t="s">
        <v>38</v>
      </c>
    </row>
    <row r="25" spans="1:13" x14ac:dyDescent="0.35">
      <c r="K25" t="s">
        <v>60</v>
      </c>
    </row>
    <row r="26" spans="1:13" x14ac:dyDescent="0.35">
      <c r="K26" s="51" t="s">
        <v>116</v>
      </c>
    </row>
    <row r="27" spans="1:13" x14ac:dyDescent="0.35">
      <c r="K27" t="s">
        <v>61</v>
      </c>
    </row>
    <row r="28" spans="1:13" x14ac:dyDescent="0.35">
      <c r="K28" t="s">
        <v>62</v>
      </c>
    </row>
    <row r="29" spans="1:13" x14ac:dyDescent="0.35">
      <c r="K29" t="s">
        <v>65</v>
      </c>
    </row>
    <row r="30" spans="1:13" x14ac:dyDescent="0.35">
      <c r="K30" t="s">
        <v>34</v>
      </c>
    </row>
    <row r="31" spans="1:13" x14ac:dyDescent="0.35">
      <c r="K31" t="s">
        <v>72</v>
      </c>
    </row>
    <row r="32" spans="1:13" x14ac:dyDescent="0.35">
      <c r="K32" t="s">
        <v>97</v>
      </c>
    </row>
    <row r="33" spans="11:11" x14ac:dyDescent="0.35">
      <c r="K33" t="s">
        <v>39</v>
      </c>
    </row>
    <row r="34" spans="11:11" x14ac:dyDescent="0.35">
      <c r="K34" t="s">
        <v>24</v>
      </c>
    </row>
    <row r="35" spans="11:11" x14ac:dyDescent="0.35">
      <c r="K35" t="s">
        <v>15</v>
      </c>
    </row>
    <row r="36" spans="11:11" x14ac:dyDescent="0.35">
      <c r="K36" t="s">
        <v>33</v>
      </c>
    </row>
    <row r="37" spans="11:11" x14ac:dyDescent="0.35">
      <c r="K37" t="s">
        <v>32</v>
      </c>
    </row>
    <row r="38" spans="11:11" x14ac:dyDescent="0.35">
      <c r="K38" t="s">
        <v>27</v>
      </c>
    </row>
    <row r="39" spans="11:11" x14ac:dyDescent="0.35">
      <c r="K39" t="s">
        <v>16</v>
      </c>
    </row>
    <row r="40" spans="11:11" x14ac:dyDescent="0.35">
      <c r="K40" s="51" t="s">
        <v>118</v>
      </c>
    </row>
  </sheetData>
  <sortState xmlns:xlrd2="http://schemas.microsoft.com/office/spreadsheetml/2017/richdata2" ref="K5:K28">
    <sortCondition ref="K4"/>
  </sortState>
  <pageMargins left="0.7" right="0.7" top="0.75" bottom="0.75" header="0.3" footer="0.3"/>
  <pageSetup scale="76" fitToHeight="0" orientation="landscape" r:id="rId1"/>
  <headerFooter differentFirst="1">
    <oddFooter>&amp;LGenerated by:_________________________________________________&amp;CPage &amp;P of &amp;N</oddFooter>
    <firstFooter>&amp;LGenerated by:_________________________________________________</firstFooter>
  </headerFooter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142"/>
  <sheetViews>
    <sheetView tabSelected="1" zoomScaleNormal="100" zoomScaleSheetLayoutView="100" zoomScalePageLayoutView="55" workbookViewId="0">
      <selection activeCell="D203" sqref="D203"/>
    </sheetView>
  </sheetViews>
  <sheetFormatPr defaultColWidth="8.81640625" defaultRowHeight="14.5" x14ac:dyDescent="0.35"/>
  <cols>
    <col min="1" max="1" width="17.1796875" customWidth="1"/>
    <col min="2" max="2" width="15.1796875" customWidth="1"/>
    <col min="3" max="3" width="10.6328125" customWidth="1"/>
    <col min="4" max="4" width="19" bestFit="1" customWidth="1"/>
    <col min="5" max="5" width="19" customWidth="1"/>
    <col min="6" max="6" width="16" bestFit="1" customWidth="1"/>
    <col min="7" max="7" width="7.453125" customWidth="1"/>
    <col min="8" max="8" width="6" bestFit="1" customWidth="1"/>
    <col min="9" max="29" width="5.1796875" customWidth="1"/>
    <col min="30" max="30" width="5.1796875" style="51" customWidth="1"/>
  </cols>
  <sheetData>
    <row r="1" spans="1:30" x14ac:dyDescent="0.35">
      <c r="A1" s="33" t="str">
        <f>Information!A1&amp;" "&amp;Information!B1</f>
        <v>Study Number: G823563-B</v>
      </c>
    </row>
    <row r="2" spans="1:30" x14ac:dyDescent="0.35">
      <c r="A2" s="33" t="str">
        <f>Information!A2&amp;" "&amp;Information!B2</f>
        <v>Test Article: DI(2-ETHYLHEXYL) PHTHALATE (DEHP, C10188)</v>
      </c>
    </row>
    <row r="3" spans="1:30" x14ac:dyDescent="0.35">
      <c r="A3" s="33" t="str">
        <f>Information!A3&amp;" "&amp;Information!B3</f>
        <v>Species: Rat/Harlan Sprague Dawley</v>
      </c>
    </row>
    <row r="5" spans="1:30" x14ac:dyDescent="0.35">
      <c r="A5" s="62" t="s">
        <v>102</v>
      </c>
      <c r="B5" s="62"/>
      <c r="C5" s="62"/>
      <c r="D5" s="62"/>
      <c r="E5" s="62"/>
      <c r="F5" s="62"/>
      <c r="G5" s="62"/>
      <c r="H5" s="62"/>
    </row>
    <row r="7" spans="1:30" ht="212.5" x14ac:dyDescent="0.35">
      <c r="A7" t="s">
        <v>0</v>
      </c>
      <c r="B7" t="s">
        <v>2</v>
      </c>
      <c r="C7" t="s">
        <v>21</v>
      </c>
      <c r="D7" t="s">
        <v>1</v>
      </c>
      <c r="E7" t="s">
        <v>63</v>
      </c>
      <c r="F7" t="s">
        <v>54</v>
      </c>
      <c r="G7" s="38" t="s">
        <v>45</v>
      </c>
      <c r="H7" s="36" t="s">
        <v>46</v>
      </c>
      <c r="I7" s="37" t="s">
        <v>67</v>
      </c>
      <c r="J7" s="37" t="s">
        <v>68</v>
      </c>
      <c r="K7" s="37" t="s">
        <v>78</v>
      </c>
      <c r="L7" s="37" t="s">
        <v>75</v>
      </c>
      <c r="M7" s="37" t="s">
        <v>76</v>
      </c>
      <c r="N7" s="37" t="s">
        <v>77</v>
      </c>
      <c r="O7" s="37" t="s">
        <v>79</v>
      </c>
      <c r="P7" s="37" t="s">
        <v>80</v>
      </c>
      <c r="Q7" s="37" t="s">
        <v>81</v>
      </c>
      <c r="R7" s="37" t="s">
        <v>82</v>
      </c>
      <c r="S7" s="37" t="s">
        <v>83</v>
      </c>
      <c r="T7" s="37" t="s">
        <v>84</v>
      </c>
      <c r="U7" s="37" t="s">
        <v>85</v>
      </c>
      <c r="V7" s="37" t="s">
        <v>86</v>
      </c>
      <c r="W7" s="37" t="s">
        <v>87</v>
      </c>
      <c r="X7" s="37" t="s">
        <v>93</v>
      </c>
      <c r="Y7" s="37" t="s">
        <v>88</v>
      </c>
      <c r="Z7" s="37" t="s">
        <v>89</v>
      </c>
      <c r="AA7" s="37" t="s">
        <v>90</v>
      </c>
      <c r="AB7" s="37" t="s">
        <v>91</v>
      </c>
      <c r="AC7" s="37" t="s">
        <v>92</v>
      </c>
      <c r="AD7" s="60" t="s">
        <v>114</v>
      </c>
    </row>
    <row r="8" spans="1:30" ht="15" customHeight="1" x14ac:dyDescent="0.35">
      <c r="A8" s="55">
        <v>1</v>
      </c>
      <c r="B8" s="55"/>
      <c r="C8" s="55"/>
      <c r="D8" s="56" t="s">
        <v>38</v>
      </c>
      <c r="E8" s="56"/>
      <c r="F8" s="55"/>
      <c r="G8" s="12" t="str">
        <f>VLOOKUP(DataEntry[[#This Row],[Animal Number]],Labeling[],4)</f>
        <v>Male</v>
      </c>
      <c r="H8" s="12">
        <f>VLOOKUP(DataEntry[[#This Row],[Animal Number]],Labeling[],5)</f>
        <v>0</v>
      </c>
      <c r="I8" s="20">
        <f>IF(COUNTIF($A$8:DataEntry[[#This Row],[Animal Number]],DataEntry[[#This Row],[Animal Number]])=1,1,"")</f>
        <v>1</v>
      </c>
      <c r="J8" s="20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8" s="20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8" s="20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8" s="20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8" s="20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8" s="43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8" s="43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8" s="43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8" s="20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8" s="20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8" s="20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8" s="20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8" s="20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8" s="20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8" s="20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8" s="20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8" s="20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" s="20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" s="20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" s="20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" spans="1:30" ht="15" customHeight="1" x14ac:dyDescent="0.35">
      <c r="A9" s="61">
        <v>1</v>
      </c>
      <c r="B9" s="61" t="s">
        <v>7</v>
      </c>
      <c r="C9" s="61" t="s">
        <v>22</v>
      </c>
      <c r="D9" s="61"/>
      <c r="E9" s="56"/>
      <c r="F9" s="61">
        <v>16</v>
      </c>
      <c r="G9" s="58" t="str">
        <f>VLOOKUP(DataEntry[[#This Row],[Animal Number]],Labeling[],4)</f>
        <v>Male</v>
      </c>
      <c r="H9" s="61">
        <f>VLOOKUP(DataEntry[[#This Row],[Animal Number]],Labeling[],5)</f>
        <v>0</v>
      </c>
      <c r="I9" s="58" t="str">
        <f>IF(COUNTIF($A$8:DataEntry[[#This Row],[Animal Number]],DataEntry[[#This Row],[Animal Number]])=1,1,"")</f>
        <v/>
      </c>
      <c r="J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" spans="1:30" ht="15" customHeight="1" x14ac:dyDescent="0.35">
      <c r="A10" s="61">
        <v>1</v>
      </c>
      <c r="B10" s="61" t="s">
        <v>7</v>
      </c>
      <c r="C10" s="61" t="s">
        <v>23</v>
      </c>
      <c r="D10" s="61"/>
      <c r="E10" s="56"/>
      <c r="F10" s="61">
        <v>17</v>
      </c>
      <c r="G10" s="58" t="str">
        <f>VLOOKUP(DataEntry[[#This Row],[Animal Number]],Labeling[],4)</f>
        <v>Male</v>
      </c>
      <c r="H10" s="61">
        <f>VLOOKUP(DataEntry[[#This Row],[Animal Number]],Labeling[],5)</f>
        <v>0</v>
      </c>
      <c r="I10" s="58" t="str">
        <f>IF(COUNTIF($A$8:DataEntry[[#This Row],[Animal Number]],DataEntry[[#This Row],[Animal Number]])=1,1,"")</f>
        <v/>
      </c>
      <c r="J1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1" spans="1:30" ht="15" customHeight="1" x14ac:dyDescent="0.35">
      <c r="A11" s="61">
        <v>2</v>
      </c>
      <c r="B11" s="61"/>
      <c r="C11" s="61"/>
      <c r="D11" s="61" t="s">
        <v>38</v>
      </c>
      <c r="E11" s="56"/>
      <c r="F11" s="61"/>
      <c r="G11" s="58" t="str">
        <f>VLOOKUP(DataEntry[[#This Row],[Animal Number]],Labeling[],4)</f>
        <v>Male</v>
      </c>
      <c r="H11" s="61">
        <f>VLOOKUP(DataEntry[[#This Row],[Animal Number]],Labeling[],5)</f>
        <v>0</v>
      </c>
      <c r="I11" s="58">
        <f>IF(COUNTIF($A$8:DataEntry[[#This Row],[Animal Number]],DataEntry[[#This Row],[Animal Number]])=1,1,"")</f>
        <v>1</v>
      </c>
      <c r="J1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2" spans="1:30" ht="15" customHeight="1" x14ac:dyDescent="0.35">
      <c r="A12" s="61">
        <v>2</v>
      </c>
      <c r="B12" s="61" t="s">
        <v>7</v>
      </c>
      <c r="C12" s="61" t="s">
        <v>22</v>
      </c>
      <c r="D12" s="61"/>
      <c r="E12" s="56"/>
      <c r="F12" s="61">
        <v>8</v>
      </c>
      <c r="G12" s="58" t="str">
        <f>VLOOKUP(DataEntry[[#This Row],[Animal Number]],Labeling[],4)</f>
        <v>Male</v>
      </c>
      <c r="H12" s="61">
        <f>VLOOKUP(DataEntry[[#This Row],[Animal Number]],Labeling[],5)</f>
        <v>0</v>
      </c>
      <c r="I12" s="58" t="str">
        <f>IF(COUNTIF($A$8:DataEntry[[#This Row],[Animal Number]],DataEntry[[#This Row],[Animal Number]])=1,1,"")</f>
        <v/>
      </c>
      <c r="J1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3" spans="1:30" ht="15" customHeight="1" x14ac:dyDescent="0.35">
      <c r="A13" s="61">
        <v>2</v>
      </c>
      <c r="B13" s="61" t="s">
        <v>7</v>
      </c>
      <c r="C13" s="61" t="s">
        <v>23</v>
      </c>
      <c r="D13" s="61"/>
      <c r="E13" s="56"/>
      <c r="F13" s="61">
        <v>11</v>
      </c>
      <c r="G13" s="58" t="str">
        <f>VLOOKUP(DataEntry[[#This Row],[Animal Number]],Labeling[],4)</f>
        <v>Male</v>
      </c>
      <c r="H13" s="61">
        <f>VLOOKUP(DataEntry[[#This Row],[Animal Number]],Labeling[],5)</f>
        <v>0</v>
      </c>
      <c r="I13" s="58" t="str">
        <f>IF(COUNTIF($A$8:DataEntry[[#This Row],[Animal Number]],DataEntry[[#This Row],[Animal Number]])=1,1,"")</f>
        <v/>
      </c>
      <c r="J1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4" spans="1:30" ht="15" customHeight="1" x14ac:dyDescent="0.35">
      <c r="A14" s="61">
        <v>3</v>
      </c>
      <c r="B14" s="61"/>
      <c r="C14" s="61"/>
      <c r="D14" s="61" t="s">
        <v>38</v>
      </c>
      <c r="E14" s="56"/>
      <c r="F14" s="61"/>
      <c r="G14" s="58" t="str">
        <f>VLOOKUP(DataEntry[[#This Row],[Animal Number]],Labeling[],4)</f>
        <v>Male</v>
      </c>
      <c r="H14" s="61">
        <f>VLOOKUP(DataEntry[[#This Row],[Animal Number]],Labeling[],5)</f>
        <v>0</v>
      </c>
      <c r="I14" s="58">
        <f>IF(COUNTIF($A$8:DataEntry[[#This Row],[Animal Number]],DataEntry[[#This Row],[Animal Number]])=1,1,"")</f>
        <v>1</v>
      </c>
      <c r="J1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1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5" spans="1:30" ht="15" customHeight="1" x14ac:dyDescent="0.35">
      <c r="A15" s="61">
        <v>3</v>
      </c>
      <c r="B15" s="61" t="s">
        <v>7</v>
      </c>
      <c r="C15" s="61" t="s">
        <v>22</v>
      </c>
      <c r="D15" s="61" t="s">
        <v>60</v>
      </c>
      <c r="E15" s="56"/>
      <c r="F15" s="61"/>
      <c r="G15" s="58" t="str">
        <f>VLOOKUP(DataEntry[[#This Row],[Animal Number]],Labeling[],4)</f>
        <v>Male</v>
      </c>
      <c r="H15" s="61">
        <f>VLOOKUP(DataEntry[[#This Row],[Animal Number]],Labeling[],5)</f>
        <v>0</v>
      </c>
      <c r="I15" s="58" t="str">
        <f>IF(COUNTIF($A$8:DataEntry[[#This Row],[Animal Number]],DataEntry[[#This Row],[Animal Number]])=1,1,"")</f>
        <v/>
      </c>
      <c r="J1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6" spans="1:30" ht="15" customHeight="1" x14ac:dyDescent="0.35">
      <c r="A16" s="61">
        <v>3</v>
      </c>
      <c r="B16" s="61" t="s">
        <v>7</v>
      </c>
      <c r="C16" s="61" t="s">
        <v>23</v>
      </c>
      <c r="D16" s="61" t="s">
        <v>60</v>
      </c>
      <c r="E16" s="56"/>
      <c r="F16" s="61"/>
      <c r="G16" s="58" t="str">
        <f>VLOOKUP(DataEntry[[#This Row],[Animal Number]],Labeling[],4)</f>
        <v>Male</v>
      </c>
      <c r="H16" s="61">
        <f>VLOOKUP(DataEntry[[#This Row],[Animal Number]],Labeling[],5)</f>
        <v>0</v>
      </c>
      <c r="I16" s="58" t="str">
        <f>IF(COUNTIF($A$8:DataEntry[[#This Row],[Animal Number]],DataEntry[[#This Row],[Animal Number]])=1,1,"")</f>
        <v/>
      </c>
      <c r="J1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7" spans="1:30" ht="15" customHeight="1" x14ac:dyDescent="0.35">
      <c r="A17" s="61">
        <v>4</v>
      </c>
      <c r="B17" s="61"/>
      <c r="C17" s="61"/>
      <c r="D17" s="61" t="s">
        <v>38</v>
      </c>
      <c r="E17" s="56"/>
      <c r="F17" s="61"/>
      <c r="G17" s="58" t="str">
        <f>VLOOKUP(DataEntry[[#This Row],[Animal Number]],Labeling[],4)</f>
        <v>Male</v>
      </c>
      <c r="H17" s="61">
        <f>VLOOKUP(DataEntry[[#This Row],[Animal Number]],Labeling[],5)</f>
        <v>0</v>
      </c>
      <c r="I17" s="58">
        <f>IF(COUNTIF($A$8:DataEntry[[#This Row],[Animal Number]],DataEntry[[#This Row],[Animal Number]])=1,1,"")</f>
        <v>1</v>
      </c>
      <c r="J1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8" spans="1:30" ht="15" customHeight="1" x14ac:dyDescent="0.35">
      <c r="A18" s="61">
        <v>4</v>
      </c>
      <c r="B18" s="61" t="s">
        <v>7</v>
      </c>
      <c r="C18" s="61" t="s">
        <v>22</v>
      </c>
      <c r="D18" s="61"/>
      <c r="E18" s="56"/>
      <c r="F18" s="61">
        <v>15</v>
      </c>
      <c r="G18" s="58" t="str">
        <f>VLOOKUP(DataEntry[[#This Row],[Animal Number]],Labeling[],4)</f>
        <v>Male</v>
      </c>
      <c r="H18" s="61">
        <f>VLOOKUP(DataEntry[[#This Row],[Animal Number]],Labeling[],5)</f>
        <v>0</v>
      </c>
      <c r="I18" s="58" t="str">
        <f>IF(COUNTIF($A$8:DataEntry[[#This Row],[Animal Number]],DataEntry[[#This Row],[Animal Number]])=1,1,"")</f>
        <v/>
      </c>
      <c r="J1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9" spans="1:30" ht="15" customHeight="1" x14ac:dyDescent="0.35">
      <c r="A19" s="61">
        <v>4</v>
      </c>
      <c r="B19" s="61" t="s">
        <v>7</v>
      </c>
      <c r="C19" s="61" t="s">
        <v>23</v>
      </c>
      <c r="D19" s="61"/>
      <c r="E19" s="56"/>
      <c r="F19" s="61">
        <v>15</v>
      </c>
      <c r="G19" s="58" t="str">
        <f>VLOOKUP(DataEntry[[#This Row],[Animal Number]],Labeling[],4)</f>
        <v>Male</v>
      </c>
      <c r="H19" s="61">
        <f>VLOOKUP(DataEntry[[#This Row],[Animal Number]],Labeling[],5)</f>
        <v>0</v>
      </c>
      <c r="I19" s="58" t="str">
        <f>IF(COUNTIF($A$8:DataEntry[[#This Row],[Animal Number]],DataEntry[[#This Row],[Animal Number]])=1,1,"")</f>
        <v/>
      </c>
      <c r="J1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0" spans="1:30" ht="15" customHeight="1" x14ac:dyDescent="0.35">
      <c r="A20" s="61">
        <v>5</v>
      </c>
      <c r="B20" s="61"/>
      <c r="C20" s="61"/>
      <c r="D20" s="61" t="s">
        <v>38</v>
      </c>
      <c r="E20" s="56"/>
      <c r="F20" s="61"/>
      <c r="G20" s="58" t="str">
        <f>VLOOKUP(DataEntry[[#This Row],[Animal Number]],Labeling[],4)</f>
        <v>Male</v>
      </c>
      <c r="H20" s="61">
        <f>VLOOKUP(DataEntry[[#This Row],[Animal Number]],Labeling[],5)</f>
        <v>0</v>
      </c>
      <c r="I20" s="58">
        <f>IF(COUNTIF($A$8:DataEntry[[#This Row],[Animal Number]],DataEntry[[#This Row],[Animal Number]])=1,1,"")</f>
        <v>1</v>
      </c>
      <c r="J2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1" spans="1:30" ht="15" customHeight="1" x14ac:dyDescent="0.35">
      <c r="A21" s="61">
        <v>5</v>
      </c>
      <c r="B21" s="61" t="s">
        <v>7</v>
      </c>
      <c r="C21" s="61" t="s">
        <v>22</v>
      </c>
      <c r="D21" s="61"/>
      <c r="E21" s="56"/>
      <c r="F21" s="61">
        <v>17</v>
      </c>
      <c r="G21" s="58" t="str">
        <f>VLOOKUP(DataEntry[[#This Row],[Animal Number]],Labeling[],4)</f>
        <v>Male</v>
      </c>
      <c r="H21" s="61">
        <f>VLOOKUP(DataEntry[[#This Row],[Animal Number]],Labeling[],5)</f>
        <v>0</v>
      </c>
      <c r="I21" s="58" t="str">
        <f>IF(COUNTIF($A$8:DataEntry[[#This Row],[Animal Number]],DataEntry[[#This Row],[Animal Number]])=1,1,"")</f>
        <v/>
      </c>
      <c r="J2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2" spans="1:30" ht="15" customHeight="1" x14ac:dyDescent="0.35">
      <c r="A22" s="61">
        <v>5</v>
      </c>
      <c r="B22" s="61" t="s">
        <v>7</v>
      </c>
      <c r="C22" s="61" t="s">
        <v>23</v>
      </c>
      <c r="D22" s="61"/>
      <c r="E22" s="56"/>
      <c r="F22" s="61">
        <v>17</v>
      </c>
      <c r="G22" s="58" t="str">
        <f>VLOOKUP(DataEntry[[#This Row],[Animal Number]],Labeling[],4)</f>
        <v>Male</v>
      </c>
      <c r="H22" s="61">
        <f>VLOOKUP(DataEntry[[#This Row],[Animal Number]],Labeling[],5)</f>
        <v>0</v>
      </c>
      <c r="I22" s="58" t="str">
        <f>IF(COUNTIF($A$8:DataEntry[[#This Row],[Animal Number]],DataEntry[[#This Row],[Animal Number]])=1,1,"")</f>
        <v/>
      </c>
      <c r="J2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3" spans="1:30" ht="15" customHeight="1" x14ac:dyDescent="0.35">
      <c r="A23" s="61">
        <v>6</v>
      </c>
      <c r="B23" s="61"/>
      <c r="C23" s="61"/>
      <c r="D23" s="61" t="s">
        <v>38</v>
      </c>
      <c r="E23" s="56"/>
      <c r="F23" s="61"/>
      <c r="G23" s="58" t="str">
        <f>VLOOKUP(DataEntry[[#This Row],[Animal Number]],Labeling[],4)</f>
        <v>Male</v>
      </c>
      <c r="H23" s="61">
        <f>VLOOKUP(DataEntry[[#This Row],[Animal Number]],Labeling[],5)</f>
        <v>0</v>
      </c>
      <c r="I23" s="58">
        <f>IF(COUNTIF($A$8:DataEntry[[#This Row],[Animal Number]],DataEntry[[#This Row],[Animal Number]])=1,1,"")</f>
        <v>1</v>
      </c>
      <c r="J2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4" spans="1:30" ht="15" customHeight="1" x14ac:dyDescent="0.35">
      <c r="A24" s="61">
        <v>6</v>
      </c>
      <c r="B24" s="61" t="s">
        <v>7</v>
      </c>
      <c r="C24" s="61" t="s">
        <v>22</v>
      </c>
      <c r="D24" s="61"/>
      <c r="E24" s="56"/>
      <c r="F24" s="61">
        <v>15</v>
      </c>
      <c r="G24" s="58" t="str">
        <f>VLOOKUP(DataEntry[[#This Row],[Animal Number]],Labeling[],4)</f>
        <v>Male</v>
      </c>
      <c r="H24" s="61">
        <f>VLOOKUP(DataEntry[[#This Row],[Animal Number]],Labeling[],5)</f>
        <v>0</v>
      </c>
      <c r="I24" s="58" t="str">
        <f>IF(COUNTIF($A$8:DataEntry[[#This Row],[Animal Number]],DataEntry[[#This Row],[Animal Number]])=1,1,"")</f>
        <v/>
      </c>
      <c r="J2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5" spans="1:30" ht="15" customHeight="1" x14ac:dyDescent="0.35">
      <c r="A25" s="61">
        <v>6</v>
      </c>
      <c r="B25" s="61" t="s">
        <v>7</v>
      </c>
      <c r="C25" s="61" t="s">
        <v>23</v>
      </c>
      <c r="D25" s="61"/>
      <c r="E25" s="56"/>
      <c r="F25" s="61">
        <v>18</v>
      </c>
      <c r="G25" s="58" t="str">
        <f>VLOOKUP(DataEntry[[#This Row],[Animal Number]],Labeling[],4)</f>
        <v>Male</v>
      </c>
      <c r="H25" s="61">
        <f>VLOOKUP(DataEntry[[#This Row],[Animal Number]],Labeling[],5)</f>
        <v>0</v>
      </c>
      <c r="I25" s="58" t="str">
        <f>IF(COUNTIF($A$8:DataEntry[[#This Row],[Animal Number]],DataEntry[[#This Row],[Animal Number]])=1,1,"")</f>
        <v/>
      </c>
      <c r="J2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6" spans="1:30" ht="15" customHeight="1" x14ac:dyDescent="0.35">
      <c r="A26" s="61">
        <v>7</v>
      </c>
      <c r="B26" s="61"/>
      <c r="C26" s="61"/>
      <c r="D26" s="61" t="s">
        <v>38</v>
      </c>
      <c r="E26" s="56"/>
      <c r="F26" s="61"/>
      <c r="G26" s="58" t="str">
        <f>VLOOKUP(DataEntry[[#This Row],[Animal Number]],Labeling[],4)</f>
        <v>Male</v>
      </c>
      <c r="H26" s="61">
        <f>VLOOKUP(DataEntry[[#This Row],[Animal Number]],Labeling[],5)</f>
        <v>0</v>
      </c>
      <c r="I26" s="58">
        <f>IF(COUNTIF($A$8:DataEntry[[#This Row],[Animal Number]],DataEntry[[#This Row],[Animal Number]])=1,1,"")</f>
        <v>1</v>
      </c>
      <c r="J2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7" spans="1:30" ht="15" customHeight="1" x14ac:dyDescent="0.35">
      <c r="A27" s="61">
        <v>7</v>
      </c>
      <c r="B27" s="61" t="s">
        <v>7</v>
      </c>
      <c r="C27" s="61" t="s">
        <v>22</v>
      </c>
      <c r="D27" s="61"/>
      <c r="E27" s="56"/>
      <c r="F27" s="61">
        <v>13</v>
      </c>
      <c r="G27" s="58" t="str">
        <f>VLOOKUP(DataEntry[[#This Row],[Animal Number]],Labeling[],4)</f>
        <v>Male</v>
      </c>
      <c r="H27" s="61">
        <f>VLOOKUP(DataEntry[[#This Row],[Animal Number]],Labeling[],5)</f>
        <v>0</v>
      </c>
      <c r="I27" s="58" t="str">
        <f>IF(COUNTIF($A$8:DataEntry[[#This Row],[Animal Number]],DataEntry[[#This Row],[Animal Number]])=1,1,"")</f>
        <v/>
      </c>
      <c r="J2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8" spans="1:30" ht="15" customHeight="1" x14ac:dyDescent="0.35">
      <c r="A28" s="61">
        <v>7</v>
      </c>
      <c r="B28" s="61" t="s">
        <v>7</v>
      </c>
      <c r="C28" s="61" t="s">
        <v>23</v>
      </c>
      <c r="D28" s="61"/>
      <c r="E28" s="56"/>
      <c r="F28" s="61">
        <v>18</v>
      </c>
      <c r="G28" s="58" t="str">
        <f>VLOOKUP(DataEntry[[#This Row],[Animal Number]],Labeling[],4)</f>
        <v>Male</v>
      </c>
      <c r="H28" s="61">
        <f>VLOOKUP(DataEntry[[#This Row],[Animal Number]],Labeling[],5)</f>
        <v>0</v>
      </c>
      <c r="I28" s="58" t="str">
        <f>IF(COUNTIF($A$8:DataEntry[[#This Row],[Animal Number]],DataEntry[[#This Row],[Animal Number]])=1,1,"")</f>
        <v/>
      </c>
      <c r="J2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9" spans="1:30" ht="15" customHeight="1" x14ac:dyDescent="0.35">
      <c r="A29" s="61">
        <v>8</v>
      </c>
      <c r="B29" s="61"/>
      <c r="C29" s="61"/>
      <c r="D29" s="61" t="s">
        <v>38</v>
      </c>
      <c r="E29" s="56"/>
      <c r="F29" s="61"/>
      <c r="G29" s="58" t="str">
        <f>VLOOKUP(DataEntry[[#This Row],[Animal Number]],Labeling[],4)</f>
        <v>Male</v>
      </c>
      <c r="H29" s="61">
        <f>VLOOKUP(DataEntry[[#This Row],[Animal Number]],Labeling[],5)</f>
        <v>0</v>
      </c>
      <c r="I29" s="58">
        <f>IF(COUNTIF($A$8:DataEntry[[#This Row],[Animal Number]],DataEntry[[#This Row],[Animal Number]])=1,1,"")</f>
        <v>1</v>
      </c>
      <c r="J2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0" spans="1:30" ht="15" customHeight="1" x14ac:dyDescent="0.35">
      <c r="A30" s="61">
        <v>8</v>
      </c>
      <c r="B30" s="61" t="s">
        <v>7</v>
      </c>
      <c r="C30" s="61" t="s">
        <v>22</v>
      </c>
      <c r="D30" s="61"/>
      <c r="E30" s="56"/>
      <c r="F30" s="61">
        <v>10</v>
      </c>
      <c r="G30" s="58" t="str">
        <f>VLOOKUP(DataEntry[[#This Row],[Animal Number]],Labeling[],4)</f>
        <v>Male</v>
      </c>
      <c r="H30" s="61">
        <f>VLOOKUP(DataEntry[[#This Row],[Animal Number]],Labeling[],5)</f>
        <v>0</v>
      </c>
      <c r="I30" s="58" t="str">
        <f>IF(COUNTIF($A$8:DataEntry[[#This Row],[Animal Number]],DataEntry[[#This Row],[Animal Number]])=1,1,"")</f>
        <v/>
      </c>
      <c r="J3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1" spans="1:30" ht="15" customHeight="1" x14ac:dyDescent="0.35">
      <c r="A31" s="61">
        <v>8</v>
      </c>
      <c r="B31" s="61" t="s">
        <v>7</v>
      </c>
      <c r="C31" s="61" t="s">
        <v>23</v>
      </c>
      <c r="D31" s="61"/>
      <c r="E31" s="56"/>
      <c r="F31" s="61">
        <v>10</v>
      </c>
      <c r="G31" s="58" t="str">
        <f>VLOOKUP(DataEntry[[#This Row],[Animal Number]],Labeling[],4)</f>
        <v>Male</v>
      </c>
      <c r="H31" s="61">
        <f>VLOOKUP(DataEntry[[#This Row],[Animal Number]],Labeling[],5)</f>
        <v>0</v>
      </c>
      <c r="I31" s="58" t="str">
        <f>IF(COUNTIF($A$8:DataEntry[[#This Row],[Animal Number]],DataEntry[[#This Row],[Animal Number]])=1,1,"")</f>
        <v/>
      </c>
      <c r="J3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2" spans="1:30" ht="15" customHeight="1" x14ac:dyDescent="0.35">
      <c r="A32" s="61">
        <v>9</v>
      </c>
      <c r="B32" s="61"/>
      <c r="C32" s="61"/>
      <c r="D32" s="61" t="s">
        <v>38</v>
      </c>
      <c r="E32" s="56"/>
      <c r="F32" s="61"/>
      <c r="G32" s="58" t="str">
        <f>VLOOKUP(DataEntry[[#This Row],[Animal Number]],Labeling[],4)</f>
        <v>Male</v>
      </c>
      <c r="H32" s="61">
        <f>VLOOKUP(DataEntry[[#This Row],[Animal Number]],Labeling[],5)</f>
        <v>0</v>
      </c>
      <c r="I32" s="58">
        <f>IF(COUNTIF($A$8:DataEntry[[#This Row],[Animal Number]],DataEntry[[#This Row],[Animal Number]])=1,1,"")</f>
        <v>1</v>
      </c>
      <c r="J3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3" spans="1:30" ht="15" customHeight="1" x14ac:dyDescent="0.35">
      <c r="A33" s="61">
        <v>9</v>
      </c>
      <c r="B33" s="61" t="s">
        <v>7</v>
      </c>
      <c r="C33" s="61" t="s">
        <v>22</v>
      </c>
      <c r="D33" s="61"/>
      <c r="E33" s="56"/>
      <c r="F33" s="61">
        <v>17</v>
      </c>
      <c r="G33" s="58" t="str">
        <f>VLOOKUP(DataEntry[[#This Row],[Animal Number]],Labeling[],4)</f>
        <v>Male</v>
      </c>
      <c r="H33" s="61">
        <f>VLOOKUP(DataEntry[[#This Row],[Animal Number]],Labeling[],5)</f>
        <v>0</v>
      </c>
      <c r="I33" s="58" t="str">
        <f>IF(COUNTIF($A$8:DataEntry[[#This Row],[Animal Number]],DataEntry[[#This Row],[Animal Number]])=1,1,"")</f>
        <v/>
      </c>
      <c r="J3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4" spans="1:30" ht="15" customHeight="1" x14ac:dyDescent="0.35">
      <c r="A34" s="61">
        <v>9</v>
      </c>
      <c r="B34" s="61" t="s">
        <v>7</v>
      </c>
      <c r="C34" s="61" t="s">
        <v>23</v>
      </c>
      <c r="D34" s="61"/>
      <c r="E34" s="56"/>
      <c r="F34" s="61">
        <v>17</v>
      </c>
      <c r="G34" s="58" t="str">
        <f>VLOOKUP(DataEntry[[#This Row],[Animal Number]],Labeling[],4)</f>
        <v>Male</v>
      </c>
      <c r="H34" s="61">
        <f>VLOOKUP(DataEntry[[#This Row],[Animal Number]],Labeling[],5)</f>
        <v>0</v>
      </c>
      <c r="I34" s="58" t="str">
        <f>IF(COUNTIF($A$8:DataEntry[[#This Row],[Animal Number]],DataEntry[[#This Row],[Animal Number]])=1,1,"")</f>
        <v/>
      </c>
      <c r="J3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5" spans="1:30" ht="15" customHeight="1" x14ac:dyDescent="0.35">
      <c r="A35" s="61">
        <v>10</v>
      </c>
      <c r="B35" s="61"/>
      <c r="C35" s="61"/>
      <c r="D35" s="61" t="s">
        <v>38</v>
      </c>
      <c r="E35" s="56"/>
      <c r="F35" s="61"/>
      <c r="G35" s="58" t="str">
        <f>VLOOKUP(DataEntry[[#This Row],[Animal Number]],Labeling[],4)</f>
        <v>Male</v>
      </c>
      <c r="H35" s="61">
        <f>VLOOKUP(DataEntry[[#This Row],[Animal Number]],Labeling[],5)</f>
        <v>0</v>
      </c>
      <c r="I35" s="58">
        <f>IF(COUNTIF($A$8:DataEntry[[#This Row],[Animal Number]],DataEntry[[#This Row],[Animal Number]])=1,1,"")</f>
        <v>1</v>
      </c>
      <c r="J3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6" spans="1:30" ht="15" customHeight="1" x14ac:dyDescent="0.35">
      <c r="A36" s="61">
        <v>10</v>
      </c>
      <c r="B36" s="61" t="s">
        <v>7</v>
      </c>
      <c r="C36" s="61" t="s">
        <v>22</v>
      </c>
      <c r="D36" s="61"/>
      <c r="E36" s="56"/>
      <c r="F36" s="61">
        <v>9</v>
      </c>
      <c r="G36" s="58" t="str">
        <f>VLOOKUP(DataEntry[[#This Row],[Animal Number]],Labeling[],4)</f>
        <v>Male</v>
      </c>
      <c r="H36" s="61">
        <f>VLOOKUP(DataEntry[[#This Row],[Animal Number]],Labeling[],5)</f>
        <v>0</v>
      </c>
      <c r="I36" s="58" t="str">
        <f>IF(COUNTIF($A$8:DataEntry[[#This Row],[Animal Number]],DataEntry[[#This Row],[Animal Number]])=1,1,"")</f>
        <v/>
      </c>
      <c r="J3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7" spans="1:30" ht="15" customHeight="1" x14ac:dyDescent="0.35">
      <c r="A37" s="61">
        <v>10</v>
      </c>
      <c r="B37" s="61" t="s">
        <v>7</v>
      </c>
      <c r="C37" s="61" t="s">
        <v>23</v>
      </c>
      <c r="D37" s="61"/>
      <c r="E37" s="56"/>
      <c r="F37" s="61">
        <v>10</v>
      </c>
      <c r="G37" s="58" t="str">
        <f>VLOOKUP(DataEntry[[#This Row],[Animal Number]],Labeling[],4)</f>
        <v>Male</v>
      </c>
      <c r="H37" s="61">
        <f>VLOOKUP(DataEntry[[#This Row],[Animal Number]],Labeling[],5)</f>
        <v>0</v>
      </c>
      <c r="I37" s="58" t="str">
        <f>IF(COUNTIF($A$8:DataEntry[[#This Row],[Animal Number]],DataEntry[[#This Row],[Animal Number]])=1,1,"")</f>
        <v/>
      </c>
      <c r="J3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8" spans="1:30" ht="15" customHeight="1" x14ac:dyDescent="0.35">
      <c r="A38" s="61">
        <v>11</v>
      </c>
      <c r="B38" s="61"/>
      <c r="C38" s="61"/>
      <c r="D38" s="61" t="s">
        <v>38</v>
      </c>
      <c r="E38" s="56"/>
      <c r="F38" s="61"/>
      <c r="G38" s="58" t="str">
        <f>VLOOKUP(DataEntry[[#This Row],[Animal Number]],Labeling[],4)</f>
        <v>Male</v>
      </c>
      <c r="H38" s="61">
        <f>VLOOKUP(DataEntry[[#This Row],[Animal Number]],Labeling[],5)</f>
        <v>0</v>
      </c>
      <c r="I38" s="58">
        <f>IF(COUNTIF($A$8:DataEntry[[#This Row],[Animal Number]],DataEntry[[#This Row],[Animal Number]])=1,1,"")</f>
        <v>1</v>
      </c>
      <c r="J3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9" spans="1:30" ht="15" customHeight="1" x14ac:dyDescent="0.35">
      <c r="A39" s="61">
        <v>11</v>
      </c>
      <c r="B39" s="61" t="s">
        <v>7</v>
      </c>
      <c r="C39" s="61" t="s">
        <v>22</v>
      </c>
      <c r="D39" s="61"/>
      <c r="E39" s="56"/>
      <c r="F39" s="61">
        <v>12</v>
      </c>
      <c r="G39" s="58" t="str">
        <f>VLOOKUP(DataEntry[[#This Row],[Animal Number]],Labeling[],4)</f>
        <v>Male</v>
      </c>
      <c r="H39" s="61">
        <f>VLOOKUP(DataEntry[[#This Row],[Animal Number]],Labeling[],5)</f>
        <v>0</v>
      </c>
      <c r="I39" s="58" t="str">
        <f>IF(COUNTIF($A$8:DataEntry[[#This Row],[Animal Number]],DataEntry[[#This Row],[Animal Number]])=1,1,"")</f>
        <v/>
      </c>
      <c r="J3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0" spans="1:30" ht="15" customHeight="1" x14ac:dyDescent="0.35">
      <c r="A40" s="61">
        <v>11</v>
      </c>
      <c r="B40" s="61" t="s">
        <v>7</v>
      </c>
      <c r="C40" s="61" t="s">
        <v>23</v>
      </c>
      <c r="D40" s="61"/>
      <c r="E40" s="56"/>
      <c r="F40" s="61">
        <v>15</v>
      </c>
      <c r="G40" s="58" t="str">
        <f>VLOOKUP(DataEntry[[#This Row],[Animal Number]],Labeling[],4)</f>
        <v>Male</v>
      </c>
      <c r="H40" s="61">
        <f>VLOOKUP(DataEntry[[#This Row],[Animal Number]],Labeling[],5)</f>
        <v>0</v>
      </c>
      <c r="I40" s="58" t="str">
        <f>IF(COUNTIF($A$8:DataEntry[[#This Row],[Animal Number]],DataEntry[[#This Row],[Animal Number]])=1,1,"")</f>
        <v/>
      </c>
      <c r="J4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1" spans="1:30" ht="15" customHeight="1" x14ac:dyDescent="0.35">
      <c r="A41" s="61">
        <v>12</v>
      </c>
      <c r="B41" s="61"/>
      <c r="C41" s="61"/>
      <c r="D41" s="61" t="s">
        <v>38</v>
      </c>
      <c r="E41" s="56"/>
      <c r="F41" s="61"/>
      <c r="G41" s="58" t="str">
        <f>VLOOKUP(DataEntry[[#This Row],[Animal Number]],Labeling[],4)</f>
        <v>Male</v>
      </c>
      <c r="H41" s="61">
        <f>VLOOKUP(DataEntry[[#This Row],[Animal Number]],Labeling[],5)</f>
        <v>0</v>
      </c>
      <c r="I41" s="58">
        <f>IF(COUNTIF($A$8:DataEntry[[#This Row],[Animal Number]],DataEntry[[#This Row],[Animal Number]])=1,1,"")</f>
        <v>1</v>
      </c>
      <c r="J4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2" spans="1:30" ht="15" customHeight="1" x14ac:dyDescent="0.35">
      <c r="A42" s="61">
        <v>12</v>
      </c>
      <c r="B42" s="61" t="s">
        <v>7</v>
      </c>
      <c r="C42" s="61" t="s">
        <v>22</v>
      </c>
      <c r="D42" s="61"/>
      <c r="E42" s="56"/>
      <c r="F42" s="61">
        <v>12</v>
      </c>
      <c r="G42" s="58" t="str">
        <f>VLOOKUP(DataEntry[[#This Row],[Animal Number]],Labeling[],4)</f>
        <v>Male</v>
      </c>
      <c r="H42" s="61">
        <f>VLOOKUP(DataEntry[[#This Row],[Animal Number]],Labeling[],5)</f>
        <v>0</v>
      </c>
      <c r="I42" s="58" t="str">
        <f>IF(COUNTIF($A$8:DataEntry[[#This Row],[Animal Number]],DataEntry[[#This Row],[Animal Number]])=1,1,"")</f>
        <v/>
      </c>
      <c r="J4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3" spans="1:30" ht="15" customHeight="1" x14ac:dyDescent="0.35">
      <c r="A43" s="61">
        <v>12</v>
      </c>
      <c r="B43" s="61" t="s">
        <v>7</v>
      </c>
      <c r="C43" s="61" t="s">
        <v>23</v>
      </c>
      <c r="D43" s="61"/>
      <c r="E43" s="56"/>
      <c r="F43" s="61">
        <v>12</v>
      </c>
      <c r="G43" s="58" t="str">
        <f>VLOOKUP(DataEntry[[#This Row],[Animal Number]],Labeling[],4)</f>
        <v>Male</v>
      </c>
      <c r="H43" s="61">
        <f>VLOOKUP(DataEntry[[#This Row],[Animal Number]],Labeling[],5)</f>
        <v>0</v>
      </c>
      <c r="I43" s="58" t="str">
        <f>IF(COUNTIF($A$8:DataEntry[[#This Row],[Animal Number]],DataEntry[[#This Row],[Animal Number]])=1,1,"")</f>
        <v/>
      </c>
      <c r="J4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4" spans="1:30" ht="15" customHeight="1" x14ac:dyDescent="0.35">
      <c r="A44" s="61">
        <v>13</v>
      </c>
      <c r="B44" s="61" t="s">
        <v>5</v>
      </c>
      <c r="C44" s="61" t="s">
        <v>23</v>
      </c>
      <c r="D44" s="61" t="s">
        <v>63</v>
      </c>
      <c r="E44" s="56" t="s">
        <v>40</v>
      </c>
      <c r="F44" s="61"/>
      <c r="G44" s="58" t="str">
        <f>VLOOKUP(DataEntry[[#This Row],[Animal Number]],Labeling[],4)</f>
        <v>Male</v>
      </c>
      <c r="H44" s="61">
        <f>VLOOKUP(DataEntry[[#This Row],[Animal Number]],Labeling[],5)</f>
        <v>0</v>
      </c>
      <c r="I44" s="58">
        <f>IF(COUNTIF($A$8:DataEntry[[#This Row],[Animal Number]],DataEntry[[#This Row],[Animal Number]])=1,1,"")</f>
        <v>1</v>
      </c>
      <c r="J4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4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4" s="58">
        <f>IF(AND(DataEntry[[#This Row],[Unique Animal Number]]=1,DataEntry[[#This Row],[Sex]]="Male"),COUNTIFS(DataEntry[Animal Number],DataEntry[[#This Row],[Animal Number]],DataEntry[Site],"Testes",DataEntry[Location],"Abdominal"),"")</f>
        <v>2</v>
      </c>
      <c r="M4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5" spans="1:30" ht="15" customHeight="1" x14ac:dyDescent="0.35">
      <c r="A45" s="61">
        <v>13</v>
      </c>
      <c r="B45" s="61" t="s">
        <v>5</v>
      </c>
      <c r="C45" s="61" t="s">
        <v>22</v>
      </c>
      <c r="D45" s="61" t="s">
        <v>63</v>
      </c>
      <c r="E45" s="56" t="s">
        <v>40</v>
      </c>
      <c r="F45" s="61"/>
      <c r="G45" s="58" t="str">
        <f>VLOOKUP(DataEntry[[#This Row],[Animal Number]],Labeling[],4)</f>
        <v>Male</v>
      </c>
      <c r="H45" s="61">
        <f>VLOOKUP(DataEntry[[#This Row],[Animal Number]],Labeling[],5)</f>
        <v>0</v>
      </c>
      <c r="I45" s="58" t="str">
        <f>IF(COUNTIF($A$8:DataEntry[[#This Row],[Animal Number]],DataEntry[[#This Row],[Animal Number]])=1,1,"")</f>
        <v/>
      </c>
      <c r="J4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6" spans="1:30" ht="15" customHeight="1" x14ac:dyDescent="0.35">
      <c r="A46" s="61">
        <v>13</v>
      </c>
      <c r="B46" s="61" t="s">
        <v>7</v>
      </c>
      <c r="C46" s="61" t="s">
        <v>22</v>
      </c>
      <c r="D46" s="61" t="s">
        <v>60</v>
      </c>
      <c r="E46" s="56"/>
      <c r="F46" s="61"/>
      <c r="G46" s="58" t="str">
        <f>VLOOKUP(DataEntry[[#This Row],[Animal Number]],Labeling[],4)</f>
        <v>Male</v>
      </c>
      <c r="H46" s="61">
        <f>VLOOKUP(DataEntry[[#This Row],[Animal Number]],Labeling[],5)</f>
        <v>0</v>
      </c>
      <c r="I46" s="58" t="str">
        <f>IF(COUNTIF($A$8:DataEntry[[#This Row],[Animal Number]],DataEntry[[#This Row],[Animal Number]])=1,1,"")</f>
        <v/>
      </c>
      <c r="J4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7" spans="1:30" ht="15" customHeight="1" x14ac:dyDescent="0.35">
      <c r="A47" s="61">
        <v>13</v>
      </c>
      <c r="B47" s="61" t="s">
        <v>7</v>
      </c>
      <c r="C47" s="61" t="s">
        <v>23</v>
      </c>
      <c r="D47" s="61" t="s">
        <v>60</v>
      </c>
      <c r="E47" s="56"/>
      <c r="F47" s="61"/>
      <c r="G47" s="58" t="str">
        <f>VLOOKUP(DataEntry[[#This Row],[Animal Number]],Labeling[],4)</f>
        <v>Male</v>
      </c>
      <c r="H47" s="61">
        <f>VLOOKUP(DataEntry[[#This Row],[Animal Number]],Labeling[],5)</f>
        <v>0</v>
      </c>
      <c r="I47" s="58" t="str">
        <f>IF(COUNTIF($A$8:DataEntry[[#This Row],[Animal Number]],DataEntry[[#This Row],[Animal Number]])=1,1,"")</f>
        <v/>
      </c>
      <c r="J4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8" spans="1:30" ht="15" customHeight="1" x14ac:dyDescent="0.35">
      <c r="A48" s="61">
        <v>14</v>
      </c>
      <c r="B48" s="61"/>
      <c r="C48" s="61"/>
      <c r="D48" s="61" t="s">
        <v>38</v>
      </c>
      <c r="E48" s="56"/>
      <c r="F48" s="61"/>
      <c r="G48" s="58" t="str">
        <f>VLOOKUP(DataEntry[[#This Row],[Animal Number]],Labeling[],4)</f>
        <v>Male</v>
      </c>
      <c r="H48" s="61">
        <f>VLOOKUP(DataEntry[[#This Row],[Animal Number]],Labeling[],5)</f>
        <v>0</v>
      </c>
      <c r="I48" s="58">
        <f>IF(COUNTIF($A$8:DataEntry[[#This Row],[Animal Number]],DataEntry[[#This Row],[Animal Number]])=1,1,"")</f>
        <v>1</v>
      </c>
      <c r="J4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9" spans="1:30" ht="15" customHeight="1" x14ac:dyDescent="0.35">
      <c r="A49" s="61">
        <v>14</v>
      </c>
      <c r="B49" s="61" t="s">
        <v>7</v>
      </c>
      <c r="C49" s="61" t="s">
        <v>22</v>
      </c>
      <c r="D49" s="61"/>
      <c r="E49" s="56"/>
      <c r="F49" s="61">
        <v>18</v>
      </c>
      <c r="G49" s="58" t="str">
        <f>VLOOKUP(DataEntry[[#This Row],[Animal Number]],Labeling[],4)</f>
        <v>Male</v>
      </c>
      <c r="H49" s="61">
        <f>VLOOKUP(DataEntry[[#This Row],[Animal Number]],Labeling[],5)</f>
        <v>0</v>
      </c>
      <c r="I49" s="58" t="str">
        <f>IF(COUNTIF($A$8:DataEntry[[#This Row],[Animal Number]],DataEntry[[#This Row],[Animal Number]])=1,1,"")</f>
        <v/>
      </c>
      <c r="J4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0" spans="1:30" ht="15" customHeight="1" x14ac:dyDescent="0.35">
      <c r="A50" s="61">
        <v>14</v>
      </c>
      <c r="B50" s="61" t="s">
        <v>7</v>
      </c>
      <c r="C50" s="61" t="s">
        <v>23</v>
      </c>
      <c r="D50" s="61"/>
      <c r="E50" s="56"/>
      <c r="F50" s="61">
        <v>18</v>
      </c>
      <c r="G50" s="58" t="str">
        <f>VLOOKUP(DataEntry[[#This Row],[Animal Number]],Labeling[],4)</f>
        <v>Male</v>
      </c>
      <c r="H50" s="61">
        <f>VLOOKUP(DataEntry[[#This Row],[Animal Number]],Labeling[],5)</f>
        <v>0</v>
      </c>
      <c r="I50" s="58" t="str">
        <f>IF(COUNTIF($A$8:DataEntry[[#This Row],[Animal Number]],DataEntry[[#This Row],[Animal Number]])=1,1,"")</f>
        <v/>
      </c>
      <c r="J5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1" spans="1:30" ht="15" customHeight="1" x14ac:dyDescent="0.35">
      <c r="A51" s="61">
        <v>15</v>
      </c>
      <c r="B51" s="61" t="s">
        <v>7</v>
      </c>
      <c r="C51" s="61" t="s">
        <v>22</v>
      </c>
      <c r="D51" s="61"/>
      <c r="E51" s="56"/>
      <c r="F51" s="61">
        <v>20</v>
      </c>
      <c r="G51" s="58" t="str">
        <f>VLOOKUP(DataEntry[[#This Row],[Animal Number]],Labeling[],4)</f>
        <v>Male</v>
      </c>
      <c r="H51" s="61">
        <f>VLOOKUP(DataEntry[[#This Row],[Animal Number]],Labeling[],5)</f>
        <v>0</v>
      </c>
      <c r="I51" s="58">
        <f>IF(COUNTIF($A$8:DataEntry[[#This Row],[Animal Number]],DataEntry[[#This Row],[Animal Number]])=1,1,"")</f>
        <v>1</v>
      </c>
      <c r="J5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1" s="58">
        <f>IF(AND(DataEntry[[#This Row],[Unique Animal Number]]=1,DataEntry[[#This Row],[Sex]]="Male"),COUNTIFS(DataEntry[Animal Number],DataEntry[[#This Row],[Animal Number]],DataEntry[Site],"Gubernaculum",DataEntry[Measurement],"&gt;20"),"")</f>
        <v>1</v>
      </c>
      <c r="L5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2" spans="1:30" ht="15" customHeight="1" x14ac:dyDescent="0.35">
      <c r="A52" s="61">
        <v>15</v>
      </c>
      <c r="B52" s="61" t="s">
        <v>7</v>
      </c>
      <c r="C52" s="61" t="s">
        <v>23</v>
      </c>
      <c r="D52" s="61"/>
      <c r="E52" s="56"/>
      <c r="F52" s="61">
        <v>23</v>
      </c>
      <c r="G52" s="58" t="str">
        <f>VLOOKUP(DataEntry[[#This Row],[Animal Number]],Labeling[],4)</f>
        <v>Male</v>
      </c>
      <c r="H52" s="61">
        <f>VLOOKUP(DataEntry[[#This Row],[Animal Number]],Labeling[],5)</f>
        <v>0</v>
      </c>
      <c r="I52" s="58" t="str">
        <f>IF(COUNTIF($A$8:DataEntry[[#This Row],[Animal Number]],DataEntry[[#This Row],[Animal Number]])=1,1,"")</f>
        <v/>
      </c>
      <c r="J5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3" spans="1:30" ht="15" customHeight="1" x14ac:dyDescent="0.35">
      <c r="A53" s="61">
        <v>16</v>
      </c>
      <c r="B53" s="61"/>
      <c r="C53" s="61"/>
      <c r="D53" s="61" t="s">
        <v>38</v>
      </c>
      <c r="E53" s="56"/>
      <c r="F53" s="61"/>
      <c r="G53" s="58" t="str">
        <f>VLOOKUP(DataEntry[[#This Row],[Animal Number]],Labeling[],4)</f>
        <v>Male</v>
      </c>
      <c r="H53" s="61">
        <f>VLOOKUP(DataEntry[[#This Row],[Animal Number]],Labeling[],5)</f>
        <v>0</v>
      </c>
      <c r="I53" s="58">
        <f>IF(COUNTIF($A$8:DataEntry[[#This Row],[Animal Number]],DataEntry[[#This Row],[Animal Number]])=1,1,"")</f>
        <v>1</v>
      </c>
      <c r="J5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4" spans="1:30" ht="15" customHeight="1" x14ac:dyDescent="0.35">
      <c r="A54" s="61">
        <v>16</v>
      </c>
      <c r="B54" s="61" t="s">
        <v>7</v>
      </c>
      <c r="C54" s="61" t="s">
        <v>22</v>
      </c>
      <c r="D54" s="61"/>
      <c r="E54" s="56"/>
      <c r="F54" s="61">
        <v>12</v>
      </c>
      <c r="G54" s="58" t="str">
        <f>VLOOKUP(DataEntry[[#This Row],[Animal Number]],Labeling[],4)</f>
        <v>Male</v>
      </c>
      <c r="H54" s="61">
        <f>VLOOKUP(DataEntry[[#This Row],[Animal Number]],Labeling[],5)</f>
        <v>0</v>
      </c>
      <c r="I54" s="58" t="str">
        <f>IF(COUNTIF($A$8:DataEntry[[#This Row],[Animal Number]],DataEntry[[#This Row],[Animal Number]])=1,1,"")</f>
        <v/>
      </c>
      <c r="J5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5" spans="1:30" ht="15" customHeight="1" x14ac:dyDescent="0.35">
      <c r="A55" s="61">
        <v>16</v>
      </c>
      <c r="B55" s="61" t="s">
        <v>7</v>
      </c>
      <c r="C55" s="61" t="s">
        <v>23</v>
      </c>
      <c r="D55" s="61"/>
      <c r="E55" s="56"/>
      <c r="F55" s="61">
        <v>11</v>
      </c>
      <c r="G55" s="58" t="str">
        <f>VLOOKUP(DataEntry[[#This Row],[Animal Number]],Labeling[],4)</f>
        <v>Male</v>
      </c>
      <c r="H55" s="61">
        <f>VLOOKUP(DataEntry[[#This Row],[Animal Number]],Labeling[],5)</f>
        <v>0</v>
      </c>
      <c r="I55" s="58" t="str">
        <f>IF(COUNTIF($A$8:DataEntry[[#This Row],[Animal Number]],DataEntry[[#This Row],[Animal Number]])=1,1,"")</f>
        <v/>
      </c>
      <c r="J5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6" spans="1:30" ht="15" customHeight="1" x14ac:dyDescent="0.35">
      <c r="A56" s="61">
        <v>17</v>
      </c>
      <c r="B56" s="61"/>
      <c r="C56" s="61"/>
      <c r="D56" s="61" t="s">
        <v>38</v>
      </c>
      <c r="E56" s="56"/>
      <c r="F56" s="61"/>
      <c r="G56" s="58" t="str">
        <f>VLOOKUP(DataEntry[[#This Row],[Animal Number]],Labeling[],4)</f>
        <v>Male</v>
      </c>
      <c r="H56" s="61">
        <f>VLOOKUP(DataEntry[[#This Row],[Animal Number]],Labeling[],5)</f>
        <v>0</v>
      </c>
      <c r="I56" s="58">
        <f>IF(COUNTIF($A$8:DataEntry[[#This Row],[Animal Number]],DataEntry[[#This Row],[Animal Number]])=1,1,"")</f>
        <v>1</v>
      </c>
      <c r="J5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7" spans="1:30" ht="15" customHeight="1" x14ac:dyDescent="0.35">
      <c r="A57" s="61">
        <v>17</v>
      </c>
      <c r="B57" s="61" t="s">
        <v>7</v>
      </c>
      <c r="C57" s="61" t="s">
        <v>22</v>
      </c>
      <c r="D57" s="61"/>
      <c r="E57" s="56"/>
      <c r="F57" s="61">
        <v>16</v>
      </c>
      <c r="G57" s="58" t="str">
        <f>VLOOKUP(DataEntry[[#This Row],[Animal Number]],Labeling[],4)</f>
        <v>Male</v>
      </c>
      <c r="H57" s="61">
        <f>VLOOKUP(DataEntry[[#This Row],[Animal Number]],Labeling[],5)</f>
        <v>0</v>
      </c>
      <c r="I57" s="58" t="str">
        <f>IF(COUNTIF($A$8:DataEntry[[#This Row],[Animal Number]],DataEntry[[#This Row],[Animal Number]])=1,1,"")</f>
        <v/>
      </c>
      <c r="J5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8" spans="1:30" ht="15" customHeight="1" x14ac:dyDescent="0.35">
      <c r="A58" s="61">
        <v>17</v>
      </c>
      <c r="B58" s="61" t="s">
        <v>7</v>
      </c>
      <c r="C58" s="61" t="s">
        <v>23</v>
      </c>
      <c r="D58" s="61"/>
      <c r="E58" s="56"/>
      <c r="F58" s="61">
        <v>17</v>
      </c>
      <c r="G58" s="58" t="str">
        <f>VLOOKUP(DataEntry[[#This Row],[Animal Number]],Labeling[],4)</f>
        <v>Male</v>
      </c>
      <c r="H58" s="61">
        <f>VLOOKUP(DataEntry[[#This Row],[Animal Number]],Labeling[],5)</f>
        <v>0</v>
      </c>
      <c r="I58" s="58" t="str">
        <f>IF(COUNTIF($A$8:DataEntry[[#This Row],[Animal Number]],DataEntry[[#This Row],[Animal Number]])=1,1,"")</f>
        <v/>
      </c>
      <c r="J5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9" spans="1:30" ht="15" customHeight="1" x14ac:dyDescent="0.35">
      <c r="A59" s="61">
        <v>18</v>
      </c>
      <c r="B59" s="61"/>
      <c r="C59" s="61"/>
      <c r="D59" s="61" t="s">
        <v>38</v>
      </c>
      <c r="E59" s="56"/>
      <c r="F59" s="61"/>
      <c r="G59" s="58" t="str">
        <f>VLOOKUP(DataEntry[[#This Row],[Animal Number]],Labeling[],4)</f>
        <v>Male</v>
      </c>
      <c r="H59" s="61">
        <f>VLOOKUP(DataEntry[[#This Row],[Animal Number]],Labeling[],5)</f>
        <v>0</v>
      </c>
      <c r="I59" s="58">
        <f>IF(COUNTIF($A$8:DataEntry[[#This Row],[Animal Number]],DataEntry[[#This Row],[Animal Number]])=1,1,"")</f>
        <v>1</v>
      </c>
      <c r="J5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0" spans="1:30" ht="15" customHeight="1" x14ac:dyDescent="0.35">
      <c r="A60" s="61">
        <v>18</v>
      </c>
      <c r="B60" s="61" t="s">
        <v>7</v>
      </c>
      <c r="C60" s="61" t="s">
        <v>22</v>
      </c>
      <c r="D60" s="61"/>
      <c r="E60" s="56"/>
      <c r="F60" s="61">
        <v>17</v>
      </c>
      <c r="G60" s="58" t="str">
        <f>VLOOKUP(DataEntry[[#This Row],[Animal Number]],Labeling[],4)</f>
        <v>Male</v>
      </c>
      <c r="H60" s="61">
        <f>VLOOKUP(DataEntry[[#This Row],[Animal Number]],Labeling[],5)</f>
        <v>0</v>
      </c>
      <c r="I60" s="58" t="str">
        <f>IF(COUNTIF($A$8:DataEntry[[#This Row],[Animal Number]],DataEntry[[#This Row],[Animal Number]])=1,1,"")</f>
        <v/>
      </c>
      <c r="J6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1" spans="1:30" ht="15" customHeight="1" x14ac:dyDescent="0.35">
      <c r="A61" s="61">
        <v>18</v>
      </c>
      <c r="B61" s="61" t="s">
        <v>7</v>
      </c>
      <c r="C61" s="61" t="s">
        <v>23</v>
      </c>
      <c r="D61" s="61"/>
      <c r="E61" s="56"/>
      <c r="F61" s="61">
        <v>17</v>
      </c>
      <c r="G61" s="58" t="str">
        <f>VLOOKUP(DataEntry[[#This Row],[Animal Number]],Labeling[],4)</f>
        <v>Male</v>
      </c>
      <c r="H61" s="61">
        <f>VLOOKUP(DataEntry[[#This Row],[Animal Number]],Labeling[],5)</f>
        <v>0</v>
      </c>
      <c r="I61" s="58" t="str">
        <f>IF(COUNTIF($A$8:DataEntry[[#This Row],[Animal Number]],DataEntry[[#This Row],[Animal Number]])=1,1,"")</f>
        <v/>
      </c>
      <c r="J6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2" spans="1:30" ht="15" customHeight="1" x14ac:dyDescent="0.35">
      <c r="A62" s="61">
        <v>19</v>
      </c>
      <c r="B62" s="61"/>
      <c r="C62" s="61"/>
      <c r="D62" s="61" t="s">
        <v>38</v>
      </c>
      <c r="E62" s="56"/>
      <c r="F62" s="61"/>
      <c r="G62" s="58" t="str">
        <f>VLOOKUP(DataEntry[[#This Row],[Animal Number]],Labeling[],4)</f>
        <v>Male</v>
      </c>
      <c r="H62" s="61">
        <f>VLOOKUP(DataEntry[[#This Row],[Animal Number]],Labeling[],5)</f>
        <v>0</v>
      </c>
      <c r="I62" s="58">
        <f>IF(COUNTIF($A$8:DataEntry[[#This Row],[Animal Number]],DataEntry[[#This Row],[Animal Number]])=1,1,"")</f>
        <v>1</v>
      </c>
      <c r="J6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6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6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3" spans="1:30" ht="15" customHeight="1" x14ac:dyDescent="0.35">
      <c r="A63" s="61">
        <v>19</v>
      </c>
      <c r="B63" s="61" t="s">
        <v>7</v>
      </c>
      <c r="C63" s="61" t="s">
        <v>22</v>
      </c>
      <c r="D63" s="61"/>
      <c r="E63" s="56"/>
      <c r="F63" s="61">
        <v>16</v>
      </c>
      <c r="G63" s="58" t="str">
        <f>VLOOKUP(DataEntry[[#This Row],[Animal Number]],Labeling[],4)</f>
        <v>Male</v>
      </c>
      <c r="H63" s="61">
        <f>VLOOKUP(DataEntry[[#This Row],[Animal Number]],Labeling[],5)</f>
        <v>0</v>
      </c>
      <c r="I63" s="58" t="str">
        <f>IF(COUNTIF($A$8:DataEntry[[#This Row],[Animal Number]],DataEntry[[#This Row],[Animal Number]])=1,1,"")</f>
        <v/>
      </c>
      <c r="J6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4" spans="1:30" ht="15" customHeight="1" x14ac:dyDescent="0.35">
      <c r="A64" s="61">
        <v>19</v>
      </c>
      <c r="B64" s="61" t="s">
        <v>7</v>
      </c>
      <c r="C64" s="61" t="s">
        <v>23</v>
      </c>
      <c r="D64" s="61"/>
      <c r="E64" s="56"/>
      <c r="F64" s="61">
        <v>15</v>
      </c>
      <c r="G64" s="58" t="str">
        <f>VLOOKUP(DataEntry[[#This Row],[Animal Number]],Labeling[],4)</f>
        <v>Male</v>
      </c>
      <c r="H64" s="61">
        <f>VLOOKUP(DataEntry[[#This Row],[Animal Number]],Labeling[],5)</f>
        <v>0</v>
      </c>
      <c r="I64" s="58" t="str">
        <f>IF(COUNTIF($A$8:DataEntry[[#This Row],[Animal Number]],DataEntry[[#This Row],[Animal Number]])=1,1,"")</f>
        <v/>
      </c>
      <c r="J6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5" spans="1:30" ht="15" customHeight="1" x14ac:dyDescent="0.35">
      <c r="A65" s="61">
        <v>20</v>
      </c>
      <c r="B65" s="61"/>
      <c r="C65" s="61"/>
      <c r="D65" s="61" t="s">
        <v>38</v>
      </c>
      <c r="E65" s="56"/>
      <c r="F65" s="61"/>
      <c r="G65" s="58" t="str">
        <f>VLOOKUP(DataEntry[[#This Row],[Animal Number]],Labeling[],4)</f>
        <v>Male</v>
      </c>
      <c r="H65" s="61">
        <f>VLOOKUP(DataEntry[[#This Row],[Animal Number]],Labeling[],5)</f>
        <v>0</v>
      </c>
      <c r="I65" s="58">
        <f>IF(COUNTIF($A$8:DataEntry[[#This Row],[Animal Number]],DataEntry[[#This Row],[Animal Number]])=1,1,"")</f>
        <v>1</v>
      </c>
      <c r="J6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6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6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6" spans="1:30" ht="15" customHeight="1" x14ac:dyDescent="0.35">
      <c r="A66" s="61">
        <v>20</v>
      </c>
      <c r="B66" s="61" t="s">
        <v>7</v>
      </c>
      <c r="C66" s="61" t="s">
        <v>22</v>
      </c>
      <c r="D66" s="61"/>
      <c r="E66" s="56"/>
      <c r="F66" s="61">
        <v>8</v>
      </c>
      <c r="G66" s="58" t="str">
        <f>VLOOKUP(DataEntry[[#This Row],[Animal Number]],Labeling[],4)</f>
        <v>Male</v>
      </c>
      <c r="H66" s="61">
        <f>VLOOKUP(DataEntry[[#This Row],[Animal Number]],Labeling[],5)</f>
        <v>0</v>
      </c>
      <c r="I66" s="58" t="str">
        <f>IF(COUNTIF($A$8:DataEntry[[#This Row],[Animal Number]],DataEntry[[#This Row],[Animal Number]])=1,1,"")</f>
        <v/>
      </c>
      <c r="J6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7" spans="1:30" ht="15" customHeight="1" x14ac:dyDescent="0.35">
      <c r="A67" s="61">
        <v>20</v>
      </c>
      <c r="B67" s="61" t="s">
        <v>7</v>
      </c>
      <c r="C67" s="61" t="s">
        <v>23</v>
      </c>
      <c r="D67" s="61"/>
      <c r="E67" s="56"/>
      <c r="F67" s="61">
        <v>5</v>
      </c>
      <c r="G67" s="58" t="str">
        <f>VLOOKUP(DataEntry[[#This Row],[Animal Number]],Labeling[],4)</f>
        <v>Male</v>
      </c>
      <c r="H67" s="61">
        <f>VLOOKUP(DataEntry[[#This Row],[Animal Number]],Labeling[],5)</f>
        <v>0</v>
      </c>
      <c r="I67" s="58" t="str">
        <f>IF(COUNTIF($A$8:DataEntry[[#This Row],[Animal Number]],DataEntry[[#This Row],[Animal Number]])=1,1,"")</f>
        <v/>
      </c>
      <c r="J6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8" spans="1:30" ht="15" customHeight="1" x14ac:dyDescent="0.35">
      <c r="A68" s="61">
        <v>21</v>
      </c>
      <c r="B68" s="61"/>
      <c r="C68" s="61"/>
      <c r="D68" s="61" t="s">
        <v>38</v>
      </c>
      <c r="E68" s="56"/>
      <c r="F68" s="61"/>
      <c r="G68" s="58" t="str">
        <f>VLOOKUP(DataEntry[[#This Row],[Animal Number]],Labeling[],4)</f>
        <v>Male</v>
      </c>
      <c r="H68" s="61">
        <f>VLOOKUP(DataEntry[[#This Row],[Animal Number]],Labeling[],5)</f>
        <v>0</v>
      </c>
      <c r="I68" s="58">
        <f>IF(COUNTIF($A$8:DataEntry[[#This Row],[Animal Number]],DataEntry[[#This Row],[Animal Number]])=1,1,"")</f>
        <v>1</v>
      </c>
      <c r="J6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6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6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9" spans="1:30" ht="15" customHeight="1" x14ac:dyDescent="0.35">
      <c r="A69" s="61">
        <v>21</v>
      </c>
      <c r="B69" s="61" t="s">
        <v>7</v>
      </c>
      <c r="C69" s="61" t="s">
        <v>22</v>
      </c>
      <c r="D69" s="61"/>
      <c r="E69" s="56"/>
      <c r="F69" s="61">
        <v>17</v>
      </c>
      <c r="G69" s="58" t="str">
        <f>VLOOKUP(DataEntry[[#This Row],[Animal Number]],Labeling[],4)</f>
        <v>Male</v>
      </c>
      <c r="H69" s="61">
        <f>VLOOKUP(DataEntry[[#This Row],[Animal Number]],Labeling[],5)</f>
        <v>0</v>
      </c>
      <c r="I69" s="58" t="str">
        <f>IF(COUNTIF($A$8:DataEntry[[#This Row],[Animal Number]],DataEntry[[#This Row],[Animal Number]])=1,1,"")</f>
        <v/>
      </c>
      <c r="J6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0" spans="1:30" ht="15" customHeight="1" x14ac:dyDescent="0.35">
      <c r="A70" s="61">
        <v>21</v>
      </c>
      <c r="B70" s="61" t="s">
        <v>7</v>
      </c>
      <c r="C70" s="61" t="s">
        <v>23</v>
      </c>
      <c r="D70" s="61"/>
      <c r="E70" s="56"/>
      <c r="F70" s="61">
        <v>20</v>
      </c>
      <c r="G70" s="58" t="str">
        <f>VLOOKUP(DataEntry[[#This Row],[Animal Number]],Labeling[],4)</f>
        <v>Male</v>
      </c>
      <c r="H70" s="61">
        <f>VLOOKUP(DataEntry[[#This Row],[Animal Number]],Labeling[],5)</f>
        <v>0</v>
      </c>
      <c r="I70" s="58" t="str">
        <f>IF(COUNTIF($A$8:DataEntry[[#This Row],[Animal Number]],DataEntry[[#This Row],[Animal Number]])=1,1,"")</f>
        <v/>
      </c>
      <c r="J7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1" spans="1:30" ht="15" customHeight="1" x14ac:dyDescent="0.35">
      <c r="A71" s="61">
        <v>22</v>
      </c>
      <c r="B71" s="61"/>
      <c r="C71" s="61"/>
      <c r="D71" s="61" t="s">
        <v>38</v>
      </c>
      <c r="E71" s="56"/>
      <c r="F71" s="61"/>
      <c r="G71" s="58" t="str">
        <f>VLOOKUP(DataEntry[[#This Row],[Animal Number]],Labeling[],4)</f>
        <v>Male</v>
      </c>
      <c r="H71" s="61">
        <f>VLOOKUP(DataEntry[[#This Row],[Animal Number]],Labeling[],5)</f>
        <v>0</v>
      </c>
      <c r="I71" s="58">
        <f>IF(COUNTIF($A$8:DataEntry[[#This Row],[Animal Number]],DataEntry[[#This Row],[Animal Number]])=1,1,"")</f>
        <v>1</v>
      </c>
      <c r="J7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7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2" spans="1:30" ht="15" customHeight="1" x14ac:dyDescent="0.35">
      <c r="A72" s="61">
        <v>22</v>
      </c>
      <c r="B72" s="61" t="s">
        <v>7</v>
      </c>
      <c r="C72" s="61" t="s">
        <v>22</v>
      </c>
      <c r="D72" s="61"/>
      <c r="E72" s="56"/>
      <c r="F72" s="61">
        <v>12</v>
      </c>
      <c r="G72" s="58" t="str">
        <f>VLOOKUP(DataEntry[[#This Row],[Animal Number]],Labeling[],4)</f>
        <v>Male</v>
      </c>
      <c r="H72" s="61">
        <f>VLOOKUP(DataEntry[[#This Row],[Animal Number]],Labeling[],5)</f>
        <v>0</v>
      </c>
      <c r="I72" s="58" t="str">
        <f>IF(COUNTIF($A$8:DataEntry[[#This Row],[Animal Number]],DataEntry[[#This Row],[Animal Number]])=1,1,"")</f>
        <v/>
      </c>
      <c r="J7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3" spans="1:30" ht="15" customHeight="1" x14ac:dyDescent="0.35">
      <c r="A73" s="61">
        <v>22</v>
      </c>
      <c r="B73" s="61" t="s">
        <v>7</v>
      </c>
      <c r="C73" s="61" t="s">
        <v>23</v>
      </c>
      <c r="D73" s="61"/>
      <c r="E73" s="56"/>
      <c r="F73" s="61">
        <v>14</v>
      </c>
      <c r="G73" s="58" t="str">
        <f>VLOOKUP(DataEntry[[#This Row],[Animal Number]],Labeling[],4)</f>
        <v>Male</v>
      </c>
      <c r="H73" s="61">
        <f>VLOOKUP(DataEntry[[#This Row],[Animal Number]],Labeling[],5)</f>
        <v>0</v>
      </c>
      <c r="I73" s="58" t="str">
        <f>IF(COUNTIF($A$8:DataEntry[[#This Row],[Animal Number]],DataEntry[[#This Row],[Animal Number]])=1,1,"")</f>
        <v/>
      </c>
      <c r="J7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4" spans="1:30" ht="15" customHeight="1" x14ac:dyDescent="0.35">
      <c r="A74" s="61">
        <v>23</v>
      </c>
      <c r="B74" s="61"/>
      <c r="C74" s="61"/>
      <c r="D74" s="61" t="s">
        <v>38</v>
      </c>
      <c r="E74" s="56"/>
      <c r="F74" s="61"/>
      <c r="G74" s="58" t="str">
        <f>VLOOKUP(DataEntry[[#This Row],[Animal Number]],Labeling[],4)</f>
        <v>Male</v>
      </c>
      <c r="H74" s="61">
        <f>VLOOKUP(DataEntry[[#This Row],[Animal Number]],Labeling[],5)</f>
        <v>0</v>
      </c>
      <c r="I74" s="58">
        <f>IF(COUNTIF($A$8:DataEntry[[#This Row],[Animal Number]],DataEntry[[#This Row],[Animal Number]])=1,1,"")</f>
        <v>1</v>
      </c>
      <c r="J7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7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5" spans="1:30" ht="15" customHeight="1" x14ac:dyDescent="0.35">
      <c r="A75" s="61">
        <v>23</v>
      </c>
      <c r="B75" s="61" t="s">
        <v>7</v>
      </c>
      <c r="C75" s="61" t="s">
        <v>22</v>
      </c>
      <c r="D75" s="61"/>
      <c r="E75" s="56"/>
      <c r="F75" s="61">
        <v>18</v>
      </c>
      <c r="G75" s="58" t="str">
        <f>VLOOKUP(DataEntry[[#This Row],[Animal Number]],Labeling[],4)</f>
        <v>Male</v>
      </c>
      <c r="H75" s="61">
        <f>VLOOKUP(DataEntry[[#This Row],[Animal Number]],Labeling[],5)</f>
        <v>0</v>
      </c>
      <c r="I75" s="58" t="str">
        <f>IF(COUNTIF($A$8:DataEntry[[#This Row],[Animal Number]],DataEntry[[#This Row],[Animal Number]])=1,1,"")</f>
        <v/>
      </c>
      <c r="J7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6" spans="1:30" ht="15" customHeight="1" x14ac:dyDescent="0.35">
      <c r="A76" s="61">
        <v>23</v>
      </c>
      <c r="B76" s="61" t="s">
        <v>7</v>
      </c>
      <c r="C76" s="61" t="s">
        <v>23</v>
      </c>
      <c r="D76" s="61"/>
      <c r="E76" s="56"/>
      <c r="F76" s="61">
        <v>15</v>
      </c>
      <c r="G76" s="58" t="str">
        <f>VLOOKUP(DataEntry[[#This Row],[Animal Number]],Labeling[],4)</f>
        <v>Male</v>
      </c>
      <c r="H76" s="61">
        <f>VLOOKUP(DataEntry[[#This Row],[Animal Number]],Labeling[],5)</f>
        <v>0</v>
      </c>
      <c r="I76" s="58" t="str">
        <f>IF(COUNTIF($A$8:DataEntry[[#This Row],[Animal Number]],DataEntry[[#This Row],[Animal Number]])=1,1,"")</f>
        <v/>
      </c>
      <c r="J7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7" spans="1:30" ht="15" customHeight="1" x14ac:dyDescent="0.35">
      <c r="A77" s="61">
        <v>24</v>
      </c>
      <c r="B77" s="61"/>
      <c r="C77" s="61"/>
      <c r="D77" s="61" t="s">
        <v>38</v>
      </c>
      <c r="E77" s="56"/>
      <c r="F77" s="61"/>
      <c r="G77" s="58" t="str">
        <f>VLOOKUP(DataEntry[[#This Row],[Animal Number]],Labeling[],4)</f>
        <v>Male</v>
      </c>
      <c r="H77" s="61">
        <f>VLOOKUP(DataEntry[[#This Row],[Animal Number]],Labeling[],5)</f>
        <v>0</v>
      </c>
      <c r="I77" s="58">
        <f>IF(COUNTIF($A$8:DataEntry[[#This Row],[Animal Number]],DataEntry[[#This Row],[Animal Number]])=1,1,"")</f>
        <v>1</v>
      </c>
      <c r="J7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7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8" spans="1:30" ht="15" customHeight="1" x14ac:dyDescent="0.35">
      <c r="A78" s="61">
        <v>24</v>
      </c>
      <c r="B78" s="61" t="s">
        <v>7</v>
      </c>
      <c r="C78" s="61" t="s">
        <v>22</v>
      </c>
      <c r="D78" s="61"/>
      <c r="E78" s="56"/>
      <c r="F78" s="61">
        <v>18</v>
      </c>
      <c r="G78" s="58" t="str">
        <f>VLOOKUP(DataEntry[[#This Row],[Animal Number]],Labeling[],4)</f>
        <v>Male</v>
      </c>
      <c r="H78" s="61">
        <f>VLOOKUP(DataEntry[[#This Row],[Animal Number]],Labeling[],5)</f>
        <v>0</v>
      </c>
      <c r="I78" s="58" t="str">
        <f>IF(COUNTIF($A$8:DataEntry[[#This Row],[Animal Number]],DataEntry[[#This Row],[Animal Number]])=1,1,"")</f>
        <v/>
      </c>
      <c r="J7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9" spans="1:30" ht="15" customHeight="1" x14ac:dyDescent="0.35">
      <c r="A79" s="61">
        <v>24</v>
      </c>
      <c r="B79" s="61" t="s">
        <v>7</v>
      </c>
      <c r="C79" s="61" t="s">
        <v>23</v>
      </c>
      <c r="D79" s="61"/>
      <c r="E79" s="56"/>
      <c r="F79" s="61">
        <v>18</v>
      </c>
      <c r="G79" s="58" t="str">
        <f>VLOOKUP(DataEntry[[#This Row],[Animal Number]],Labeling[],4)</f>
        <v>Male</v>
      </c>
      <c r="H79" s="61">
        <f>VLOOKUP(DataEntry[[#This Row],[Animal Number]],Labeling[],5)</f>
        <v>0</v>
      </c>
      <c r="I79" s="58" t="str">
        <f>IF(COUNTIF($A$8:DataEntry[[#This Row],[Animal Number]],DataEntry[[#This Row],[Animal Number]])=1,1,"")</f>
        <v/>
      </c>
      <c r="J7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0" spans="1:30" ht="15" customHeight="1" x14ac:dyDescent="0.35">
      <c r="A80" s="61">
        <v>25</v>
      </c>
      <c r="B80" s="61"/>
      <c r="C80" s="61"/>
      <c r="D80" s="61" t="s">
        <v>38</v>
      </c>
      <c r="E80" s="56"/>
      <c r="F80" s="61"/>
      <c r="G80" s="58" t="str">
        <f>VLOOKUP(DataEntry[[#This Row],[Animal Number]],Labeling[],4)</f>
        <v>Male</v>
      </c>
      <c r="H80" s="61">
        <f>VLOOKUP(DataEntry[[#This Row],[Animal Number]],Labeling[],5)</f>
        <v>0</v>
      </c>
      <c r="I80" s="58">
        <f>IF(COUNTIF($A$8:DataEntry[[#This Row],[Animal Number]],DataEntry[[#This Row],[Animal Number]])=1,1,"")</f>
        <v>1</v>
      </c>
      <c r="J8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8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8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8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8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8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8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8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8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8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8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8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8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8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8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8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8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1" spans="1:30" ht="15" customHeight="1" x14ac:dyDescent="0.35">
      <c r="A81" s="61">
        <v>25</v>
      </c>
      <c r="B81" s="61" t="s">
        <v>7</v>
      </c>
      <c r="C81" s="61" t="s">
        <v>22</v>
      </c>
      <c r="D81" s="61"/>
      <c r="E81" s="56"/>
      <c r="F81" s="61">
        <v>10</v>
      </c>
      <c r="G81" s="58" t="str">
        <f>VLOOKUP(DataEntry[[#This Row],[Animal Number]],Labeling[],4)</f>
        <v>Male</v>
      </c>
      <c r="H81" s="61">
        <f>VLOOKUP(DataEntry[[#This Row],[Animal Number]],Labeling[],5)</f>
        <v>0</v>
      </c>
      <c r="I81" s="58" t="str">
        <f>IF(COUNTIF($A$8:DataEntry[[#This Row],[Animal Number]],DataEntry[[#This Row],[Animal Number]])=1,1,"")</f>
        <v/>
      </c>
      <c r="J8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2" spans="1:30" ht="15" customHeight="1" x14ac:dyDescent="0.35">
      <c r="A82" s="61">
        <v>25</v>
      </c>
      <c r="B82" s="61" t="s">
        <v>7</v>
      </c>
      <c r="C82" s="61" t="s">
        <v>23</v>
      </c>
      <c r="D82" s="61"/>
      <c r="E82" s="56"/>
      <c r="F82" s="61">
        <v>11</v>
      </c>
      <c r="G82" s="58" t="str">
        <f>VLOOKUP(DataEntry[[#This Row],[Animal Number]],Labeling[],4)</f>
        <v>Male</v>
      </c>
      <c r="H82" s="61">
        <f>VLOOKUP(DataEntry[[#This Row],[Animal Number]],Labeling[],5)</f>
        <v>0</v>
      </c>
      <c r="I82" s="58" t="str">
        <f>IF(COUNTIF($A$8:DataEntry[[#This Row],[Animal Number]],DataEntry[[#This Row],[Animal Number]])=1,1,"")</f>
        <v/>
      </c>
      <c r="J8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3" spans="1:30" ht="15" customHeight="1" x14ac:dyDescent="0.35">
      <c r="A83" s="61">
        <v>26</v>
      </c>
      <c r="B83" s="61" t="s">
        <v>7</v>
      </c>
      <c r="C83" s="61" t="s">
        <v>22</v>
      </c>
      <c r="D83" s="61"/>
      <c r="E83" s="56"/>
      <c r="F83" s="61">
        <v>22</v>
      </c>
      <c r="G83" s="58" t="str">
        <f>VLOOKUP(DataEntry[[#This Row],[Animal Number]],Labeling[],4)</f>
        <v>Male</v>
      </c>
      <c r="H83" s="61">
        <f>VLOOKUP(DataEntry[[#This Row],[Animal Number]],Labeling[],5)</f>
        <v>0</v>
      </c>
      <c r="I83" s="58">
        <f>IF(COUNTIF($A$8:DataEntry[[#This Row],[Animal Number]],DataEntry[[#This Row],[Animal Number]])=1,1,"")</f>
        <v>1</v>
      </c>
      <c r="J8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83" s="58">
        <f>IF(AND(DataEntry[[#This Row],[Unique Animal Number]]=1,DataEntry[[#This Row],[Sex]]="Male"),COUNTIFS(DataEntry[Animal Number],DataEntry[[#This Row],[Animal Number]],DataEntry[Site],"Gubernaculum",DataEntry[Measurement],"&gt;20"),"")</f>
        <v>2</v>
      </c>
      <c r="L8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8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8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8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8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8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8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8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8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8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8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8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8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8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8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4" spans="1:30" ht="15" customHeight="1" x14ac:dyDescent="0.35">
      <c r="A84" s="61">
        <v>26</v>
      </c>
      <c r="B84" s="61" t="s">
        <v>7</v>
      </c>
      <c r="C84" s="61" t="s">
        <v>23</v>
      </c>
      <c r="D84" s="61"/>
      <c r="E84" s="56"/>
      <c r="F84" s="61">
        <v>24</v>
      </c>
      <c r="G84" s="58" t="str">
        <f>VLOOKUP(DataEntry[[#This Row],[Animal Number]],Labeling[],4)</f>
        <v>Male</v>
      </c>
      <c r="H84" s="61">
        <f>VLOOKUP(DataEntry[[#This Row],[Animal Number]],Labeling[],5)</f>
        <v>0</v>
      </c>
      <c r="I84" s="58" t="str">
        <f>IF(COUNTIF($A$8:DataEntry[[#This Row],[Animal Number]],DataEntry[[#This Row],[Animal Number]])=1,1,"")</f>
        <v/>
      </c>
      <c r="J8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5" spans="1:30" ht="15" customHeight="1" x14ac:dyDescent="0.35">
      <c r="A85" s="61">
        <v>27</v>
      </c>
      <c r="B85" s="61"/>
      <c r="C85" s="61"/>
      <c r="D85" s="61" t="s">
        <v>38</v>
      </c>
      <c r="E85" s="56"/>
      <c r="F85" s="61"/>
      <c r="G85" s="58" t="str">
        <f>VLOOKUP(DataEntry[[#This Row],[Animal Number]],Labeling[],4)</f>
        <v>Male</v>
      </c>
      <c r="H85" s="61">
        <f>VLOOKUP(DataEntry[[#This Row],[Animal Number]],Labeling[],5)</f>
        <v>0</v>
      </c>
      <c r="I85" s="58">
        <f>IF(COUNTIF($A$8:DataEntry[[#This Row],[Animal Number]],DataEntry[[#This Row],[Animal Number]])=1,1,"")</f>
        <v>1</v>
      </c>
      <c r="J8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8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8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8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8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8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8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8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8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8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8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8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8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8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8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8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8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6" spans="1:30" ht="15" customHeight="1" x14ac:dyDescent="0.35">
      <c r="A86" s="61">
        <v>27</v>
      </c>
      <c r="B86" s="61" t="s">
        <v>7</v>
      </c>
      <c r="C86" s="61" t="s">
        <v>22</v>
      </c>
      <c r="D86" s="61"/>
      <c r="E86" s="56"/>
      <c r="F86" s="61">
        <v>16</v>
      </c>
      <c r="G86" s="58" t="str">
        <f>VLOOKUP(DataEntry[[#This Row],[Animal Number]],Labeling[],4)</f>
        <v>Male</v>
      </c>
      <c r="H86" s="61">
        <f>VLOOKUP(DataEntry[[#This Row],[Animal Number]],Labeling[],5)</f>
        <v>0</v>
      </c>
      <c r="I86" s="58" t="str">
        <f>IF(COUNTIF($A$8:DataEntry[[#This Row],[Animal Number]],DataEntry[[#This Row],[Animal Number]])=1,1,"")</f>
        <v/>
      </c>
      <c r="J8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7" spans="1:30" ht="15" customHeight="1" x14ac:dyDescent="0.35">
      <c r="A87" s="61">
        <v>27</v>
      </c>
      <c r="B87" s="61" t="s">
        <v>7</v>
      </c>
      <c r="C87" s="61" t="s">
        <v>23</v>
      </c>
      <c r="D87" s="61"/>
      <c r="E87" s="56"/>
      <c r="F87" s="61">
        <v>14</v>
      </c>
      <c r="G87" s="58" t="str">
        <f>VLOOKUP(DataEntry[[#This Row],[Animal Number]],Labeling[],4)</f>
        <v>Male</v>
      </c>
      <c r="H87" s="61">
        <f>VLOOKUP(DataEntry[[#This Row],[Animal Number]],Labeling[],5)</f>
        <v>0</v>
      </c>
      <c r="I87" s="58" t="str">
        <f>IF(COUNTIF($A$8:DataEntry[[#This Row],[Animal Number]],DataEntry[[#This Row],[Animal Number]])=1,1,"")</f>
        <v/>
      </c>
      <c r="J8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8" spans="1:30" ht="15" customHeight="1" x14ac:dyDescent="0.35">
      <c r="A88" s="61">
        <v>28</v>
      </c>
      <c r="B88" s="61"/>
      <c r="C88" s="61"/>
      <c r="D88" s="61" t="s">
        <v>38</v>
      </c>
      <c r="E88" s="56"/>
      <c r="F88" s="61"/>
      <c r="G88" s="58" t="str">
        <f>VLOOKUP(DataEntry[[#This Row],[Animal Number]],Labeling[],4)</f>
        <v>Male</v>
      </c>
      <c r="H88" s="61">
        <f>VLOOKUP(DataEntry[[#This Row],[Animal Number]],Labeling[],5)</f>
        <v>0</v>
      </c>
      <c r="I88" s="58">
        <f>IF(COUNTIF($A$8:DataEntry[[#This Row],[Animal Number]],DataEntry[[#This Row],[Animal Number]])=1,1,"")</f>
        <v>1</v>
      </c>
      <c r="J8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8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8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8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8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8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8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8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8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8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8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8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8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8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8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8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8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9" spans="1:30" ht="15" customHeight="1" x14ac:dyDescent="0.35">
      <c r="A89" s="61">
        <v>28</v>
      </c>
      <c r="B89" s="61" t="s">
        <v>7</v>
      </c>
      <c r="C89" s="61" t="s">
        <v>22</v>
      </c>
      <c r="D89" s="61"/>
      <c r="E89" s="56"/>
      <c r="F89" s="61">
        <v>14</v>
      </c>
      <c r="G89" s="58" t="str">
        <f>VLOOKUP(DataEntry[[#This Row],[Animal Number]],Labeling[],4)</f>
        <v>Male</v>
      </c>
      <c r="H89" s="61">
        <f>VLOOKUP(DataEntry[[#This Row],[Animal Number]],Labeling[],5)</f>
        <v>0</v>
      </c>
      <c r="I89" s="58" t="str">
        <f>IF(COUNTIF($A$8:DataEntry[[#This Row],[Animal Number]],DataEntry[[#This Row],[Animal Number]])=1,1,"")</f>
        <v/>
      </c>
      <c r="J8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0" spans="1:30" ht="15" customHeight="1" x14ac:dyDescent="0.35">
      <c r="A90" s="61">
        <v>28</v>
      </c>
      <c r="B90" s="61" t="s">
        <v>7</v>
      </c>
      <c r="C90" s="61" t="s">
        <v>23</v>
      </c>
      <c r="D90" s="61"/>
      <c r="E90" s="56"/>
      <c r="F90" s="61">
        <v>12</v>
      </c>
      <c r="G90" s="58" t="str">
        <f>VLOOKUP(DataEntry[[#This Row],[Animal Number]],Labeling[],4)</f>
        <v>Male</v>
      </c>
      <c r="H90" s="61">
        <f>VLOOKUP(DataEntry[[#This Row],[Animal Number]],Labeling[],5)</f>
        <v>0</v>
      </c>
      <c r="I90" s="58" t="str">
        <f>IF(COUNTIF($A$8:DataEntry[[#This Row],[Animal Number]],DataEntry[[#This Row],[Animal Number]])=1,1,"")</f>
        <v/>
      </c>
      <c r="J9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1" spans="1:30" ht="15" customHeight="1" x14ac:dyDescent="0.35">
      <c r="A91" s="61">
        <v>29</v>
      </c>
      <c r="B91" s="61"/>
      <c r="C91" s="61"/>
      <c r="D91" s="61" t="s">
        <v>38</v>
      </c>
      <c r="E91" s="56"/>
      <c r="F91" s="61"/>
      <c r="G91" s="58" t="str">
        <f>VLOOKUP(DataEntry[[#This Row],[Animal Number]],Labeling[],4)</f>
        <v>Male</v>
      </c>
      <c r="H91" s="61">
        <f>VLOOKUP(DataEntry[[#This Row],[Animal Number]],Labeling[],5)</f>
        <v>0</v>
      </c>
      <c r="I91" s="58">
        <f>IF(COUNTIF($A$8:DataEntry[[#This Row],[Animal Number]],DataEntry[[#This Row],[Animal Number]])=1,1,"")</f>
        <v>1</v>
      </c>
      <c r="J9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9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9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9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9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9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9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9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9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9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9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9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9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9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9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9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9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2" spans="1:30" ht="15" customHeight="1" x14ac:dyDescent="0.35">
      <c r="A92" s="61">
        <v>29</v>
      </c>
      <c r="B92" s="61" t="s">
        <v>7</v>
      </c>
      <c r="C92" s="61" t="s">
        <v>22</v>
      </c>
      <c r="D92" s="61"/>
      <c r="E92" s="56"/>
      <c r="F92" s="61">
        <v>17</v>
      </c>
      <c r="G92" s="58" t="str">
        <f>VLOOKUP(DataEntry[[#This Row],[Animal Number]],Labeling[],4)</f>
        <v>Male</v>
      </c>
      <c r="H92" s="61">
        <f>VLOOKUP(DataEntry[[#This Row],[Animal Number]],Labeling[],5)</f>
        <v>0</v>
      </c>
      <c r="I92" s="58" t="str">
        <f>IF(COUNTIF($A$8:DataEntry[[#This Row],[Animal Number]],DataEntry[[#This Row],[Animal Number]])=1,1,"")</f>
        <v/>
      </c>
      <c r="J9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3" spans="1:30" ht="15" customHeight="1" x14ac:dyDescent="0.35">
      <c r="A93" s="61">
        <v>29</v>
      </c>
      <c r="B93" s="61" t="s">
        <v>7</v>
      </c>
      <c r="C93" s="61" t="s">
        <v>23</v>
      </c>
      <c r="D93" s="61"/>
      <c r="E93" s="56"/>
      <c r="F93" s="61">
        <v>16</v>
      </c>
      <c r="G93" s="58" t="str">
        <f>VLOOKUP(DataEntry[[#This Row],[Animal Number]],Labeling[],4)</f>
        <v>Male</v>
      </c>
      <c r="H93" s="61">
        <f>VLOOKUP(DataEntry[[#This Row],[Animal Number]],Labeling[],5)</f>
        <v>0</v>
      </c>
      <c r="I93" s="58" t="str">
        <f>IF(COUNTIF($A$8:DataEntry[[#This Row],[Animal Number]],DataEntry[[#This Row],[Animal Number]])=1,1,"")</f>
        <v/>
      </c>
      <c r="J9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4" spans="1:30" ht="15" customHeight="1" x14ac:dyDescent="0.35">
      <c r="A94" s="61">
        <v>30</v>
      </c>
      <c r="B94" s="61"/>
      <c r="C94" s="61"/>
      <c r="D94" s="61" t="s">
        <v>38</v>
      </c>
      <c r="E94" s="56"/>
      <c r="F94" s="61"/>
      <c r="G94" s="58" t="str">
        <f>VLOOKUP(DataEntry[[#This Row],[Animal Number]],Labeling[],4)</f>
        <v>Male</v>
      </c>
      <c r="H94" s="61">
        <f>VLOOKUP(DataEntry[[#This Row],[Animal Number]],Labeling[],5)</f>
        <v>0</v>
      </c>
      <c r="I94" s="58">
        <f>IF(COUNTIF($A$8:DataEntry[[#This Row],[Animal Number]],DataEntry[[#This Row],[Animal Number]])=1,1,"")</f>
        <v>1</v>
      </c>
      <c r="J9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9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9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9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9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9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9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9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9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9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9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9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9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9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9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9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9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5" spans="1:30" ht="15" customHeight="1" x14ac:dyDescent="0.35">
      <c r="A95" s="61">
        <v>30</v>
      </c>
      <c r="B95" s="61" t="s">
        <v>7</v>
      </c>
      <c r="C95" s="61" t="s">
        <v>22</v>
      </c>
      <c r="D95" s="61"/>
      <c r="E95" s="56"/>
      <c r="F95" s="61">
        <v>15</v>
      </c>
      <c r="G95" s="58" t="str">
        <f>VLOOKUP(DataEntry[[#This Row],[Animal Number]],Labeling[],4)</f>
        <v>Male</v>
      </c>
      <c r="H95" s="61">
        <f>VLOOKUP(DataEntry[[#This Row],[Animal Number]],Labeling[],5)</f>
        <v>0</v>
      </c>
      <c r="I95" s="58" t="str">
        <f>IF(COUNTIF($A$8:DataEntry[[#This Row],[Animal Number]],DataEntry[[#This Row],[Animal Number]])=1,1,"")</f>
        <v/>
      </c>
      <c r="J9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6" spans="1:30" ht="15" customHeight="1" x14ac:dyDescent="0.35">
      <c r="A96" s="61">
        <v>30</v>
      </c>
      <c r="B96" s="61" t="s">
        <v>7</v>
      </c>
      <c r="C96" s="61" t="s">
        <v>23</v>
      </c>
      <c r="D96" s="61"/>
      <c r="E96" s="56"/>
      <c r="F96" s="61">
        <v>20</v>
      </c>
      <c r="G96" s="58" t="str">
        <f>VLOOKUP(DataEntry[[#This Row],[Animal Number]],Labeling[],4)</f>
        <v>Male</v>
      </c>
      <c r="H96" s="61">
        <f>VLOOKUP(DataEntry[[#This Row],[Animal Number]],Labeling[],5)</f>
        <v>0</v>
      </c>
      <c r="I96" s="58" t="str">
        <f>IF(COUNTIF($A$8:DataEntry[[#This Row],[Animal Number]],DataEntry[[#This Row],[Animal Number]])=1,1,"")</f>
        <v/>
      </c>
      <c r="J9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7" spans="1:30" ht="15" customHeight="1" x14ac:dyDescent="0.35">
      <c r="A97" s="61">
        <v>31</v>
      </c>
      <c r="B97" s="61"/>
      <c r="C97" s="61"/>
      <c r="D97" s="61" t="s">
        <v>38</v>
      </c>
      <c r="E97" s="56"/>
      <c r="F97" s="61"/>
      <c r="G97" s="58" t="str">
        <f>VLOOKUP(DataEntry[[#This Row],[Animal Number]],Labeling[],4)</f>
        <v>Male</v>
      </c>
      <c r="H97" s="61">
        <f>VLOOKUP(DataEntry[[#This Row],[Animal Number]],Labeling[],5)</f>
        <v>0</v>
      </c>
      <c r="I97" s="58">
        <f>IF(COUNTIF($A$8:DataEntry[[#This Row],[Animal Number]],DataEntry[[#This Row],[Animal Number]])=1,1,"")</f>
        <v>1</v>
      </c>
      <c r="J9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9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9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9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9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9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9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9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9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9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9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9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9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9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9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9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9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8" spans="1:30" ht="15" customHeight="1" x14ac:dyDescent="0.35">
      <c r="A98" s="61">
        <v>31</v>
      </c>
      <c r="B98" s="61" t="s">
        <v>7</v>
      </c>
      <c r="C98" s="61" t="s">
        <v>22</v>
      </c>
      <c r="D98" s="61"/>
      <c r="E98" s="56"/>
      <c r="F98" s="61">
        <v>18</v>
      </c>
      <c r="G98" s="58" t="str">
        <f>VLOOKUP(DataEntry[[#This Row],[Animal Number]],Labeling[],4)</f>
        <v>Male</v>
      </c>
      <c r="H98" s="61">
        <f>VLOOKUP(DataEntry[[#This Row],[Animal Number]],Labeling[],5)</f>
        <v>0</v>
      </c>
      <c r="I98" s="58" t="str">
        <f>IF(COUNTIF($A$8:DataEntry[[#This Row],[Animal Number]],DataEntry[[#This Row],[Animal Number]])=1,1,"")</f>
        <v/>
      </c>
      <c r="J9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9" spans="1:30" ht="15" customHeight="1" x14ac:dyDescent="0.35">
      <c r="A99" s="61">
        <v>31</v>
      </c>
      <c r="B99" s="61" t="s">
        <v>7</v>
      </c>
      <c r="C99" s="61" t="s">
        <v>23</v>
      </c>
      <c r="D99" s="61"/>
      <c r="E99" s="56"/>
      <c r="F99" s="61">
        <v>17</v>
      </c>
      <c r="G99" s="58" t="str">
        <f>VLOOKUP(DataEntry[[#This Row],[Animal Number]],Labeling[],4)</f>
        <v>Male</v>
      </c>
      <c r="H99" s="61">
        <f>VLOOKUP(DataEntry[[#This Row],[Animal Number]],Labeling[],5)</f>
        <v>0</v>
      </c>
      <c r="I99" s="58" t="str">
        <f>IF(COUNTIF($A$8:DataEntry[[#This Row],[Animal Number]],DataEntry[[#This Row],[Animal Number]])=1,1,"")</f>
        <v/>
      </c>
      <c r="J9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0" spans="1:30" ht="15" customHeight="1" x14ac:dyDescent="0.35">
      <c r="A100" s="61">
        <v>32</v>
      </c>
      <c r="B100" s="61"/>
      <c r="C100" s="61"/>
      <c r="D100" s="61" t="s">
        <v>38</v>
      </c>
      <c r="E100" s="56"/>
      <c r="F100" s="61"/>
      <c r="G100" s="58" t="str">
        <f>VLOOKUP(DataEntry[[#This Row],[Animal Number]],Labeling[],4)</f>
        <v>Male</v>
      </c>
      <c r="H100" s="61">
        <f>VLOOKUP(DataEntry[[#This Row],[Animal Number]],Labeling[],5)</f>
        <v>0</v>
      </c>
      <c r="I100" s="58">
        <f>IF(COUNTIF($A$8:DataEntry[[#This Row],[Animal Number]],DataEntry[[#This Row],[Animal Number]])=1,1,"")</f>
        <v>1</v>
      </c>
      <c r="J10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0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0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0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0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0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0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0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0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0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0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0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0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0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0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0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0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1" spans="1:30" ht="15" customHeight="1" x14ac:dyDescent="0.35">
      <c r="A101" s="61">
        <v>32</v>
      </c>
      <c r="B101" s="61" t="s">
        <v>7</v>
      </c>
      <c r="C101" s="61" t="s">
        <v>22</v>
      </c>
      <c r="D101" s="61"/>
      <c r="E101" s="56"/>
      <c r="F101" s="61">
        <v>8</v>
      </c>
      <c r="G101" s="58" t="str">
        <f>VLOOKUP(DataEntry[[#This Row],[Animal Number]],Labeling[],4)</f>
        <v>Male</v>
      </c>
      <c r="H101" s="61">
        <f>VLOOKUP(DataEntry[[#This Row],[Animal Number]],Labeling[],5)</f>
        <v>0</v>
      </c>
      <c r="I101" s="58" t="str">
        <f>IF(COUNTIF($A$8:DataEntry[[#This Row],[Animal Number]],DataEntry[[#This Row],[Animal Number]])=1,1,"")</f>
        <v/>
      </c>
      <c r="J10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2" spans="1:30" ht="15" customHeight="1" x14ac:dyDescent="0.35">
      <c r="A102" s="61">
        <v>32</v>
      </c>
      <c r="B102" s="61" t="s">
        <v>7</v>
      </c>
      <c r="C102" s="61" t="s">
        <v>23</v>
      </c>
      <c r="D102" s="61"/>
      <c r="E102" s="56"/>
      <c r="F102" s="61">
        <v>8</v>
      </c>
      <c r="G102" s="58" t="str">
        <f>VLOOKUP(DataEntry[[#This Row],[Animal Number]],Labeling[],4)</f>
        <v>Male</v>
      </c>
      <c r="H102" s="61">
        <f>VLOOKUP(DataEntry[[#This Row],[Animal Number]],Labeling[],5)</f>
        <v>0</v>
      </c>
      <c r="I102" s="58" t="str">
        <f>IF(COUNTIF($A$8:DataEntry[[#This Row],[Animal Number]],DataEntry[[#This Row],[Animal Number]])=1,1,"")</f>
        <v/>
      </c>
      <c r="J10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3" spans="1:30" ht="15" customHeight="1" x14ac:dyDescent="0.35">
      <c r="A103" s="61">
        <v>33</v>
      </c>
      <c r="B103" s="61"/>
      <c r="C103" s="61"/>
      <c r="D103" s="61" t="s">
        <v>38</v>
      </c>
      <c r="E103" s="56"/>
      <c r="F103" s="61"/>
      <c r="G103" s="58" t="str">
        <f>VLOOKUP(DataEntry[[#This Row],[Animal Number]],Labeling[],4)</f>
        <v>Male</v>
      </c>
      <c r="H103" s="61">
        <f>VLOOKUP(DataEntry[[#This Row],[Animal Number]],Labeling[],5)</f>
        <v>0</v>
      </c>
      <c r="I103" s="58">
        <f>IF(COUNTIF($A$8:DataEntry[[#This Row],[Animal Number]],DataEntry[[#This Row],[Animal Number]])=1,1,"")</f>
        <v>1</v>
      </c>
      <c r="J10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0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0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0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0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0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0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0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0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0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0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0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0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0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0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0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0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4" spans="1:30" ht="15" customHeight="1" x14ac:dyDescent="0.35">
      <c r="A104" s="61">
        <v>33</v>
      </c>
      <c r="B104" s="61" t="s">
        <v>7</v>
      </c>
      <c r="C104" s="61" t="s">
        <v>22</v>
      </c>
      <c r="D104" s="61"/>
      <c r="E104" s="56"/>
      <c r="F104" s="61">
        <v>12</v>
      </c>
      <c r="G104" s="58" t="str">
        <f>VLOOKUP(DataEntry[[#This Row],[Animal Number]],Labeling[],4)</f>
        <v>Male</v>
      </c>
      <c r="H104" s="61">
        <f>VLOOKUP(DataEntry[[#This Row],[Animal Number]],Labeling[],5)</f>
        <v>0</v>
      </c>
      <c r="I104" s="58" t="str">
        <f>IF(COUNTIF($A$8:DataEntry[[#This Row],[Animal Number]],DataEntry[[#This Row],[Animal Number]])=1,1,"")</f>
        <v/>
      </c>
      <c r="J10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5" spans="1:30" ht="15" customHeight="1" x14ac:dyDescent="0.35">
      <c r="A105" s="61">
        <v>33</v>
      </c>
      <c r="B105" s="61" t="s">
        <v>7</v>
      </c>
      <c r="C105" s="61" t="s">
        <v>23</v>
      </c>
      <c r="D105" s="61"/>
      <c r="E105" s="56"/>
      <c r="F105" s="61">
        <v>12</v>
      </c>
      <c r="G105" s="58" t="str">
        <f>VLOOKUP(DataEntry[[#This Row],[Animal Number]],Labeling[],4)</f>
        <v>Male</v>
      </c>
      <c r="H105" s="61">
        <f>VLOOKUP(DataEntry[[#This Row],[Animal Number]],Labeling[],5)</f>
        <v>0</v>
      </c>
      <c r="I105" s="58" t="str">
        <f>IF(COUNTIF($A$8:DataEntry[[#This Row],[Animal Number]],DataEntry[[#This Row],[Animal Number]])=1,1,"")</f>
        <v/>
      </c>
      <c r="J10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6" spans="1:30" ht="15" customHeight="1" x14ac:dyDescent="0.35">
      <c r="A106" s="61">
        <v>34</v>
      </c>
      <c r="B106" s="61" t="s">
        <v>4</v>
      </c>
      <c r="C106" s="61"/>
      <c r="D106" s="61" t="s">
        <v>65</v>
      </c>
      <c r="E106" s="56"/>
      <c r="F106" s="61"/>
      <c r="G106" s="58" t="str">
        <f>VLOOKUP(DataEntry[[#This Row],[Animal Number]],Labeling[],4)</f>
        <v>Male</v>
      </c>
      <c r="H106" s="61">
        <f>VLOOKUP(DataEntry[[#This Row],[Animal Number]],Labeling[],5)</f>
        <v>0</v>
      </c>
      <c r="I106" s="58">
        <f>IF(COUNTIF($A$8:DataEntry[[#This Row],[Animal Number]],DataEntry[[#This Row],[Animal Number]])=1,1,"")</f>
        <v>1</v>
      </c>
      <c r="J10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0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0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0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0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0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0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0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0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0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0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0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0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0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0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0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0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7" spans="1:30" ht="15" customHeight="1" x14ac:dyDescent="0.35">
      <c r="A107" s="61">
        <v>34</v>
      </c>
      <c r="B107" s="61" t="s">
        <v>5</v>
      </c>
      <c r="C107" s="61"/>
      <c r="D107" s="61" t="s">
        <v>15</v>
      </c>
      <c r="E107" s="56"/>
      <c r="F107" s="61"/>
      <c r="G107" s="58" t="str">
        <f>VLOOKUP(DataEntry[[#This Row],[Animal Number]],Labeling[],4)</f>
        <v>Male</v>
      </c>
      <c r="H107" s="61">
        <f>VLOOKUP(DataEntry[[#This Row],[Animal Number]],Labeling[],5)</f>
        <v>0</v>
      </c>
      <c r="I107" s="58" t="str">
        <f>IF(COUNTIF($A$8:DataEntry[[#This Row],[Animal Number]],DataEntry[[#This Row],[Animal Number]])=1,1,"")</f>
        <v/>
      </c>
      <c r="J10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8" spans="1:30" ht="15" customHeight="1" x14ac:dyDescent="0.35">
      <c r="A108" s="61">
        <v>34</v>
      </c>
      <c r="B108" s="61" t="s">
        <v>7</v>
      </c>
      <c r="C108" s="61" t="s">
        <v>22</v>
      </c>
      <c r="D108" s="61"/>
      <c r="E108" s="56"/>
      <c r="F108" s="61">
        <v>17</v>
      </c>
      <c r="G108" s="58" t="str">
        <f>VLOOKUP(DataEntry[[#This Row],[Animal Number]],Labeling[],4)</f>
        <v>Male</v>
      </c>
      <c r="H108" s="61">
        <f>VLOOKUP(DataEntry[[#This Row],[Animal Number]],Labeling[],5)</f>
        <v>0</v>
      </c>
      <c r="I108" s="58" t="str">
        <f>IF(COUNTIF($A$8:DataEntry[[#This Row],[Animal Number]],DataEntry[[#This Row],[Animal Number]])=1,1,"")</f>
        <v/>
      </c>
      <c r="J10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9" spans="1:30" ht="15" customHeight="1" x14ac:dyDescent="0.35">
      <c r="A109" s="61">
        <v>34</v>
      </c>
      <c r="B109" s="61" t="s">
        <v>7</v>
      </c>
      <c r="C109" s="61" t="s">
        <v>23</v>
      </c>
      <c r="D109" s="61"/>
      <c r="E109" s="56"/>
      <c r="F109" s="61">
        <v>16</v>
      </c>
      <c r="G109" s="58" t="str">
        <f>VLOOKUP(DataEntry[[#This Row],[Animal Number]],Labeling[],4)</f>
        <v>Male</v>
      </c>
      <c r="H109" s="61">
        <f>VLOOKUP(DataEntry[[#This Row],[Animal Number]],Labeling[],5)</f>
        <v>0</v>
      </c>
      <c r="I109" s="58" t="str">
        <f>IF(COUNTIF($A$8:DataEntry[[#This Row],[Animal Number]],DataEntry[[#This Row],[Animal Number]])=1,1,"")</f>
        <v/>
      </c>
      <c r="J10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10" spans="1:30" ht="15" customHeight="1" x14ac:dyDescent="0.35">
      <c r="A110" s="61">
        <v>35</v>
      </c>
      <c r="B110" s="61" t="s">
        <v>7</v>
      </c>
      <c r="C110" s="61" t="s">
        <v>22</v>
      </c>
      <c r="D110" s="61"/>
      <c r="E110" s="56"/>
      <c r="F110" s="61">
        <v>25</v>
      </c>
      <c r="G110" s="58" t="str">
        <f>VLOOKUP(DataEntry[[#This Row],[Animal Number]],Labeling[],4)</f>
        <v>Male</v>
      </c>
      <c r="H110" s="61">
        <f>VLOOKUP(DataEntry[[#This Row],[Animal Number]],Labeling[],5)</f>
        <v>0</v>
      </c>
      <c r="I110" s="58">
        <f>IF(COUNTIF($A$8:DataEntry[[#This Row],[Animal Number]],DataEntry[[#This Row],[Animal Number]])=1,1,"")</f>
        <v>1</v>
      </c>
      <c r="J11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10" s="58">
        <f>IF(AND(DataEntry[[#This Row],[Unique Animal Number]]=1,DataEntry[[#This Row],[Sex]]="Male"),COUNTIFS(DataEntry[Animal Number],DataEntry[[#This Row],[Animal Number]],DataEntry[Site],"Gubernaculum",DataEntry[Measurement],"&gt;20"),"")</f>
        <v>2</v>
      </c>
      <c r="L11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1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1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1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1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1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1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1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1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1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1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1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1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1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1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1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1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1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1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11" spans="1:30" ht="15" customHeight="1" x14ac:dyDescent="0.35">
      <c r="A111" s="61">
        <v>35</v>
      </c>
      <c r="B111" s="61" t="s">
        <v>7</v>
      </c>
      <c r="C111" s="61" t="s">
        <v>23</v>
      </c>
      <c r="D111" s="61"/>
      <c r="E111" s="56"/>
      <c r="F111" s="61">
        <v>25</v>
      </c>
      <c r="G111" s="58" t="str">
        <f>VLOOKUP(DataEntry[[#This Row],[Animal Number]],Labeling[],4)</f>
        <v>Male</v>
      </c>
      <c r="H111" s="61">
        <f>VLOOKUP(DataEntry[[#This Row],[Animal Number]],Labeling[],5)</f>
        <v>0</v>
      </c>
      <c r="I111" s="58" t="str">
        <f>IF(COUNTIF($A$8:DataEntry[[#This Row],[Animal Number]],DataEntry[[#This Row],[Animal Number]])=1,1,"")</f>
        <v/>
      </c>
      <c r="J11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1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1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1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1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12" spans="1:30" ht="15" customHeight="1" x14ac:dyDescent="0.35">
      <c r="A112" s="61">
        <v>36</v>
      </c>
      <c r="B112" s="61"/>
      <c r="C112" s="61"/>
      <c r="D112" s="61" t="s">
        <v>38</v>
      </c>
      <c r="E112" s="56"/>
      <c r="F112" s="61"/>
      <c r="G112" s="58" t="str">
        <f>VLOOKUP(DataEntry[[#This Row],[Animal Number]],Labeling[],4)</f>
        <v>Male</v>
      </c>
      <c r="H112" s="61">
        <f>VLOOKUP(DataEntry[[#This Row],[Animal Number]],Labeling[],5)</f>
        <v>0</v>
      </c>
      <c r="I112" s="58">
        <f>IF(COUNTIF($A$8:DataEntry[[#This Row],[Animal Number]],DataEntry[[#This Row],[Animal Number]])=1,1,"")</f>
        <v>1</v>
      </c>
      <c r="J11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1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1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1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1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1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1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1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1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1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1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1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1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1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1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1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1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1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1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1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1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13" spans="1:30" ht="15" customHeight="1" x14ac:dyDescent="0.35">
      <c r="A113" s="61">
        <v>36</v>
      </c>
      <c r="B113" s="61" t="s">
        <v>7</v>
      </c>
      <c r="C113" s="61" t="s">
        <v>22</v>
      </c>
      <c r="D113" s="61"/>
      <c r="E113" s="56"/>
      <c r="F113" s="61">
        <v>17</v>
      </c>
      <c r="G113" s="58" t="str">
        <f>VLOOKUP(DataEntry[[#This Row],[Animal Number]],Labeling[],4)</f>
        <v>Male</v>
      </c>
      <c r="H113" s="61">
        <f>VLOOKUP(DataEntry[[#This Row],[Animal Number]],Labeling[],5)</f>
        <v>0</v>
      </c>
      <c r="I113" s="58" t="str">
        <f>IF(COUNTIF($A$8:DataEntry[[#This Row],[Animal Number]],DataEntry[[#This Row],[Animal Number]])=1,1,"")</f>
        <v/>
      </c>
      <c r="J11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1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1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1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1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14" spans="1:30" ht="15" customHeight="1" x14ac:dyDescent="0.35">
      <c r="A114" s="61">
        <v>36</v>
      </c>
      <c r="B114" s="61" t="s">
        <v>7</v>
      </c>
      <c r="C114" s="61" t="s">
        <v>23</v>
      </c>
      <c r="D114" s="61"/>
      <c r="E114" s="56"/>
      <c r="F114" s="61">
        <v>16</v>
      </c>
      <c r="G114" s="58" t="str">
        <f>VLOOKUP(DataEntry[[#This Row],[Animal Number]],Labeling[],4)</f>
        <v>Male</v>
      </c>
      <c r="H114" s="61">
        <f>VLOOKUP(DataEntry[[#This Row],[Animal Number]],Labeling[],5)</f>
        <v>0</v>
      </c>
      <c r="I114" s="58" t="str">
        <f>IF(COUNTIF($A$8:DataEntry[[#This Row],[Animal Number]],DataEntry[[#This Row],[Animal Number]])=1,1,"")</f>
        <v/>
      </c>
      <c r="J11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1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1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1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1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15" spans="1:30" ht="15" customHeight="1" x14ac:dyDescent="0.35">
      <c r="A115" s="61">
        <v>37</v>
      </c>
      <c r="B115" s="61" t="s">
        <v>7</v>
      </c>
      <c r="C115" s="61" t="s">
        <v>22</v>
      </c>
      <c r="D115" s="61"/>
      <c r="E115" s="56"/>
      <c r="F115" s="61">
        <v>21</v>
      </c>
      <c r="G115" s="58" t="str">
        <f>VLOOKUP(DataEntry[[#This Row],[Animal Number]],Labeling[],4)</f>
        <v>Male</v>
      </c>
      <c r="H115" s="61">
        <f>VLOOKUP(DataEntry[[#This Row],[Animal Number]],Labeling[],5)</f>
        <v>0</v>
      </c>
      <c r="I115" s="58">
        <f>IF(COUNTIF($A$8:DataEntry[[#This Row],[Animal Number]],DataEntry[[#This Row],[Animal Number]])=1,1,"")</f>
        <v>1</v>
      </c>
      <c r="J11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15" s="58">
        <f>IF(AND(DataEntry[[#This Row],[Unique Animal Number]]=1,DataEntry[[#This Row],[Sex]]="Male"),COUNTIFS(DataEntry[Animal Number],DataEntry[[#This Row],[Animal Number]],DataEntry[Site],"Gubernaculum",DataEntry[Measurement],"&gt;20"),"")</f>
        <v>2</v>
      </c>
      <c r="L11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1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1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1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1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1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1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1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1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1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1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1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1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1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1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1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1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1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1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16" spans="1:30" ht="15" customHeight="1" x14ac:dyDescent="0.35">
      <c r="A116" s="61">
        <v>37</v>
      </c>
      <c r="B116" s="61" t="s">
        <v>7</v>
      </c>
      <c r="C116" s="61" t="s">
        <v>23</v>
      </c>
      <c r="D116" s="61"/>
      <c r="E116" s="56"/>
      <c r="F116" s="61">
        <v>21</v>
      </c>
      <c r="G116" s="58" t="str">
        <f>VLOOKUP(DataEntry[[#This Row],[Animal Number]],Labeling[],4)</f>
        <v>Male</v>
      </c>
      <c r="H116" s="61">
        <f>VLOOKUP(DataEntry[[#This Row],[Animal Number]],Labeling[],5)</f>
        <v>0</v>
      </c>
      <c r="I116" s="58" t="str">
        <f>IF(COUNTIF($A$8:DataEntry[[#This Row],[Animal Number]],DataEntry[[#This Row],[Animal Number]])=1,1,"")</f>
        <v/>
      </c>
      <c r="J11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1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1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1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1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17" spans="1:30" ht="15" customHeight="1" x14ac:dyDescent="0.35">
      <c r="A117" s="61">
        <v>38</v>
      </c>
      <c r="B117" s="61"/>
      <c r="C117" s="61"/>
      <c r="D117" s="61" t="s">
        <v>38</v>
      </c>
      <c r="E117" s="56"/>
      <c r="F117" s="61"/>
      <c r="G117" s="58" t="str">
        <f>VLOOKUP(DataEntry[[#This Row],[Animal Number]],Labeling[],4)</f>
        <v>Male</v>
      </c>
      <c r="H117" s="61">
        <f>VLOOKUP(DataEntry[[#This Row],[Animal Number]],Labeling[],5)</f>
        <v>0</v>
      </c>
      <c r="I117" s="58">
        <f>IF(COUNTIF($A$8:DataEntry[[#This Row],[Animal Number]],DataEntry[[#This Row],[Animal Number]])=1,1,"")</f>
        <v>1</v>
      </c>
      <c r="J11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1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1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1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1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1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1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1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1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1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1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1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1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1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1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1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1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1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1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1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1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18" spans="1:30" ht="15" customHeight="1" x14ac:dyDescent="0.35">
      <c r="A118" s="61">
        <v>38</v>
      </c>
      <c r="B118" s="61" t="s">
        <v>7</v>
      </c>
      <c r="C118" s="61" t="s">
        <v>22</v>
      </c>
      <c r="D118" s="61"/>
      <c r="E118" s="56"/>
      <c r="F118" s="61">
        <v>15</v>
      </c>
      <c r="G118" s="58" t="str">
        <f>VLOOKUP(DataEntry[[#This Row],[Animal Number]],Labeling[],4)</f>
        <v>Male</v>
      </c>
      <c r="H118" s="61">
        <f>VLOOKUP(DataEntry[[#This Row],[Animal Number]],Labeling[],5)</f>
        <v>0</v>
      </c>
      <c r="I118" s="58" t="str">
        <f>IF(COUNTIF($A$8:DataEntry[[#This Row],[Animal Number]],DataEntry[[#This Row],[Animal Number]])=1,1,"")</f>
        <v/>
      </c>
      <c r="J11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1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1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1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1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19" spans="1:30" ht="15" customHeight="1" x14ac:dyDescent="0.35">
      <c r="A119" s="61">
        <v>38</v>
      </c>
      <c r="B119" s="61" t="s">
        <v>7</v>
      </c>
      <c r="C119" s="61" t="s">
        <v>23</v>
      </c>
      <c r="D119" s="61"/>
      <c r="E119" s="56"/>
      <c r="F119" s="61">
        <v>17</v>
      </c>
      <c r="G119" s="58" t="str">
        <f>VLOOKUP(DataEntry[[#This Row],[Animal Number]],Labeling[],4)</f>
        <v>Male</v>
      </c>
      <c r="H119" s="61">
        <f>VLOOKUP(DataEntry[[#This Row],[Animal Number]],Labeling[],5)</f>
        <v>0</v>
      </c>
      <c r="I119" s="58" t="str">
        <f>IF(COUNTIF($A$8:DataEntry[[#This Row],[Animal Number]],DataEntry[[#This Row],[Animal Number]])=1,1,"")</f>
        <v/>
      </c>
      <c r="J11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1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1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1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1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20" spans="1:30" ht="15" customHeight="1" x14ac:dyDescent="0.35">
      <c r="A120" s="61">
        <v>39</v>
      </c>
      <c r="B120" s="61" t="s">
        <v>10</v>
      </c>
      <c r="C120" s="61"/>
      <c r="D120" s="61" t="s">
        <v>15</v>
      </c>
      <c r="E120" s="56"/>
      <c r="F120" s="61"/>
      <c r="G120" s="58" t="str">
        <f>VLOOKUP(DataEntry[[#This Row],[Animal Number]],Labeling[],4)</f>
        <v>Male</v>
      </c>
      <c r="H120" s="61">
        <f>VLOOKUP(DataEntry[[#This Row],[Animal Number]],Labeling[],5)</f>
        <v>0</v>
      </c>
      <c r="I120" s="58">
        <f>IF(COUNTIF($A$8:DataEntry[[#This Row],[Animal Number]],DataEntry[[#This Row],[Animal Number]])=1,1,"")</f>
        <v>1</v>
      </c>
      <c r="J12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2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2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2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2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2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2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2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2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2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2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2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2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2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2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2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2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2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2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2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2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21" spans="1:30" ht="15" customHeight="1" x14ac:dyDescent="0.35">
      <c r="A121" s="61">
        <v>39</v>
      </c>
      <c r="B121" s="61" t="s">
        <v>7</v>
      </c>
      <c r="C121" s="61" t="s">
        <v>22</v>
      </c>
      <c r="D121" s="61"/>
      <c r="E121" s="56"/>
      <c r="F121" s="61">
        <v>20</v>
      </c>
      <c r="G121" s="58" t="str">
        <f>VLOOKUP(DataEntry[[#This Row],[Animal Number]],Labeling[],4)</f>
        <v>Male</v>
      </c>
      <c r="H121" s="61">
        <f>VLOOKUP(DataEntry[[#This Row],[Animal Number]],Labeling[],5)</f>
        <v>0</v>
      </c>
      <c r="I121" s="58" t="str">
        <f>IF(COUNTIF($A$8:DataEntry[[#This Row],[Animal Number]],DataEntry[[#This Row],[Animal Number]])=1,1,"")</f>
        <v/>
      </c>
      <c r="J12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2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2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2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2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2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2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2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2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2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2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2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2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2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2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2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2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2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22" spans="1:30" ht="15" customHeight="1" x14ac:dyDescent="0.35">
      <c r="A122" s="61">
        <v>39</v>
      </c>
      <c r="B122" s="61" t="s">
        <v>7</v>
      </c>
      <c r="C122" s="61" t="s">
        <v>23</v>
      </c>
      <c r="D122" s="61"/>
      <c r="E122" s="56"/>
      <c r="F122" s="61">
        <v>20</v>
      </c>
      <c r="G122" s="58" t="str">
        <f>VLOOKUP(DataEntry[[#This Row],[Animal Number]],Labeling[],4)</f>
        <v>Male</v>
      </c>
      <c r="H122" s="61">
        <f>VLOOKUP(DataEntry[[#This Row],[Animal Number]],Labeling[],5)</f>
        <v>0</v>
      </c>
      <c r="I122" s="58" t="str">
        <f>IF(COUNTIF($A$8:DataEntry[[#This Row],[Animal Number]],DataEntry[[#This Row],[Animal Number]])=1,1,"")</f>
        <v/>
      </c>
      <c r="J12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2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2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2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2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2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2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2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2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2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2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2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2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2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2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2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2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2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23" spans="1:30" ht="15" customHeight="1" x14ac:dyDescent="0.35">
      <c r="A123" s="61">
        <v>40</v>
      </c>
      <c r="B123" s="61"/>
      <c r="C123" s="61"/>
      <c r="D123" s="61" t="s">
        <v>38</v>
      </c>
      <c r="E123" s="56"/>
      <c r="F123" s="61"/>
      <c r="G123" s="58" t="str">
        <f>VLOOKUP(DataEntry[[#This Row],[Animal Number]],Labeling[],4)</f>
        <v>Male</v>
      </c>
      <c r="H123" s="61">
        <f>VLOOKUP(DataEntry[[#This Row],[Animal Number]],Labeling[],5)</f>
        <v>0</v>
      </c>
      <c r="I123" s="58">
        <f>IF(COUNTIF($A$8:DataEntry[[#This Row],[Animal Number]],DataEntry[[#This Row],[Animal Number]])=1,1,"")</f>
        <v>1</v>
      </c>
      <c r="J12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2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2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2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2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2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2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2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2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2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2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2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2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2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2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2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2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2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2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2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2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24" spans="1:30" ht="15" customHeight="1" x14ac:dyDescent="0.35">
      <c r="A124" s="61">
        <v>40</v>
      </c>
      <c r="B124" s="61" t="s">
        <v>7</v>
      </c>
      <c r="C124" s="61" t="s">
        <v>22</v>
      </c>
      <c r="D124" s="61"/>
      <c r="E124" s="56"/>
      <c r="F124" s="61">
        <v>17</v>
      </c>
      <c r="G124" s="58" t="str">
        <f>VLOOKUP(DataEntry[[#This Row],[Animal Number]],Labeling[],4)</f>
        <v>Male</v>
      </c>
      <c r="H124" s="61">
        <f>VLOOKUP(DataEntry[[#This Row],[Animal Number]],Labeling[],5)</f>
        <v>0</v>
      </c>
      <c r="I124" s="58" t="str">
        <f>IF(COUNTIF($A$8:DataEntry[[#This Row],[Animal Number]],DataEntry[[#This Row],[Animal Number]])=1,1,"")</f>
        <v/>
      </c>
      <c r="J12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2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2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2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2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2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2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2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2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2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2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2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2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2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2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2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2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2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25" spans="1:30" ht="15" customHeight="1" x14ac:dyDescent="0.35">
      <c r="A125" s="61">
        <v>40</v>
      </c>
      <c r="B125" s="61" t="s">
        <v>7</v>
      </c>
      <c r="C125" s="61" t="s">
        <v>23</v>
      </c>
      <c r="D125" s="61"/>
      <c r="E125" s="56"/>
      <c r="F125" s="61">
        <v>14</v>
      </c>
      <c r="G125" s="58" t="str">
        <f>VLOOKUP(DataEntry[[#This Row],[Animal Number]],Labeling[],4)</f>
        <v>Male</v>
      </c>
      <c r="H125" s="61">
        <f>VLOOKUP(DataEntry[[#This Row],[Animal Number]],Labeling[],5)</f>
        <v>0</v>
      </c>
      <c r="I125" s="58" t="str">
        <f>IF(COUNTIF($A$8:DataEntry[[#This Row],[Animal Number]],DataEntry[[#This Row],[Animal Number]])=1,1,"")</f>
        <v/>
      </c>
      <c r="J12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2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2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2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2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2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2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2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2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2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2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2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2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2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2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2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2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2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26" spans="1:30" ht="15" customHeight="1" x14ac:dyDescent="0.35">
      <c r="A126" s="61">
        <v>41</v>
      </c>
      <c r="B126" s="61"/>
      <c r="C126" s="61"/>
      <c r="D126" s="61" t="s">
        <v>38</v>
      </c>
      <c r="E126" s="56"/>
      <c r="F126" s="61"/>
      <c r="G126" s="58" t="str">
        <f>VLOOKUP(DataEntry[[#This Row],[Animal Number]],Labeling[],4)</f>
        <v>Male</v>
      </c>
      <c r="H126" s="61">
        <f>VLOOKUP(DataEntry[[#This Row],[Animal Number]],Labeling[],5)</f>
        <v>0</v>
      </c>
      <c r="I126" s="58">
        <f>IF(COUNTIF($A$8:DataEntry[[#This Row],[Animal Number]],DataEntry[[#This Row],[Animal Number]])=1,1,"")</f>
        <v>1</v>
      </c>
      <c r="J12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2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2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2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2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2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2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2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2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2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2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2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2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2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2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2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2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2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2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2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2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27" spans="1:30" ht="15" customHeight="1" x14ac:dyDescent="0.35">
      <c r="A127" s="61">
        <v>41</v>
      </c>
      <c r="B127" s="61" t="s">
        <v>7</v>
      </c>
      <c r="C127" s="61" t="s">
        <v>22</v>
      </c>
      <c r="D127" s="61"/>
      <c r="E127" s="56"/>
      <c r="F127" s="61">
        <v>15</v>
      </c>
      <c r="G127" s="58" t="str">
        <f>VLOOKUP(DataEntry[[#This Row],[Animal Number]],Labeling[],4)</f>
        <v>Male</v>
      </c>
      <c r="H127" s="61">
        <f>VLOOKUP(DataEntry[[#This Row],[Animal Number]],Labeling[],5)</f>
        <v>0</v>
      </c>
      <c r="I127" s="58" t="str">
        <f>IF(COUNTIF($A$8:DataEntry[[#This Row],[Animal Number]],DataEntry[[#This Row],[Animal Number]])=1,1,"")</f>
        <v/>
      </c>
      <c r="J12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2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2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2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2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2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2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2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2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2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2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2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2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2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2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2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2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2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28" spans="1:30" ht="15" customHeight="1" x14ac:dyDescent="0.35">
      <c r="A128" s="61">
        <v>41</v>
      </c>
      <c r="B128" s="61" t="s">
        <v>7</v>
      </c>
      <c r="C128" s="61" t="s">
        <v>23</v>
      </c>
      <c r="D128" s="61"/>
      <c r="E128" s="56"/>
      <c r="F128" s="61">
        <v>15</v>
      </c>
      <c r="G128" s="58" t="str">
        <f>VLOOKUP(DataEntry[[#This Row],[Animal Number]],Labeling[],4)</f>
        <v>Male</v>
      </c>
      <c r="H128" s="61">
        <f>VLOOKUP(DataEntry[[#This Row],[Animal Number]],Labeling[],5)</f>
        <v>0</v>
      </c>
      <c r="I128" s="58" t="str">
        <f>IF(COUNTIF($A$8:DataEntry[[#This Row],[Animal Number]],DataEntry[[#This Row],[Animal Number]])=1,1,"")</f>
        <v/>
      </c>
      <c r="J12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2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2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2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2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2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2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2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2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2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2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2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2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2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2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2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2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2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29" spans="1:30" ht="15" customHeight="1" x14ac:dyDescent="0.35">
      <c r="A129" s="61">
        <v>42</v>
      </c>
      <c r="B129" s="61"/>
      <c r="C129" s="61"/>
      <c r="D129" s="61" t="s">
        <v>38</v>
      </c>
      <c r="E129" s="56"/>
      <c r="F129" s="61"/>
      <c r="G129" s="58" t="str">
        <f>VLOOKUP(DataEntry[[#This Row],[Animal Number]],Labeling[],4)</f>
        <v>Male</v>
      </c>
      <c r="H129" s="61">
        <f>VLOOKUP(DataEntry[[#This Row],[Animal Number]],Labeling[],5)</f>
        <v>0</v>
      </c>
      <c r="I129" s="58">
        <f>IF(COUNTIF($A$8:DataEntry[[#This Row],[Animal Number]],DataEntry[[#This Row],[Animal Number]])=1,1,"")</f>
        <v>1</v>
      </c>
      <c r="J12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2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2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2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2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2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2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2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2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2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2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2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2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2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2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2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2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2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2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2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2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30" spans="1:30" ht="15" customHeight="1" x14ac:dyDescent="0.35">
      <c r="A130" s="61">
        <v>42</v>
      </c>
      <c r="B130" s="61" t="s">
        <v>7</v>
      </c>
      <c r="C130" s="61" t="s">
        <v>22</v>
      </c>
      <c r="D130" s="61"/>
      <c r="E130" s="56"/>
      <c r="F130" s="61">
        <v>13</v>
      </c>
      <c r="G130" s="58" t="str">
        <f>VLOOKUP(DataEntry[[#This Row],[Animal Number]],Labeling[],4)</f>
        <v>Male</v>
      </c>
      <c r="H130" s="61">
        <f>VLOOKUP(DataEntry[[#This Row],[Animal Number]],Labeling[],5)</f>
        <v>0</v>
      </c>
      <c r="I130" s="58" t="str">
        <f>IF(COUNTIF($A$8:DataEntry[[#This Row],[Animal Number]],DataEntry[[#This Row],[Animal Number]])=1,1,"")</f>
        <v/>
      </c>
      <c r="J13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3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3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3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3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3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3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3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3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3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3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3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3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3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3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3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3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3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31" spans="1:30" ht="15" customHeight="1" x14ac:dyDescent="0.35">
      <c r="A131" s="61">
        <v>42</v>
      </c>
      <c r="B131" s="61" t="s">
        <v>7</v>
      </c>
      <c r="C131" s="61" t="s">
        <v>23</v>
      </c>
      <c r="D131" s="61"/>
      <c r="E131" s="56"/>
      <c r="F131" s="61">
        <v>12</v>
      </c>
      <c r="G131" s="58" t="str">
        <f>VLOOKUP(DataEntry[[#This Row],[Animal Number]],Labeling[],4)</f>
        <v>Male</v>
      </c>
      <c r="H131" s="61">
        <f>VLOOKUP(DataEntry[[#This Row],[Animal Number]],Labeling[],5)</f>
        <v>0</v>
      </c>
      <c r="I131" s="58" t="str">
        <f>IF(COUNTIF($A$8:DataEntry[[#This Row],[Animal Number]],DataEntry[[#This Row],[Animal Number]])=1,1,"")</f>
        <v/>
      </c>
      <c r="J13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3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3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3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3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3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3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3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3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3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3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3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3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3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3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3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3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3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32" spans="1:30" ht="15" customHeight="1" x14ac:dyDescent="0.35">
      <c r="A132" s="61">
        <v>43</v>
      </c>
      <c r="B132" s="61"/>
      <c r="C132" s="61"/>
      <c r="D132" s="61" t="s">
        <v>38</v>
      </c>
      <c r="E132" s="56"/>
      <c r="F132" s="61"/>
      <c r="G132" s="58" t="str">
        <f>VLOOKUP(DataEntry[[#This Row],[Animal Number]],Labeling[],4)</f>
        <v>Male</v>
      </c>
      <c r="H132" s="61">
        <f>VLOOKUP(DataEntry[[#This Row],[Animal Number]],Labeling[],5)</f>
        <v>0</v>
      </c>
      <c r="I132" s="58">
        <f>IF(COUNTIF($A$8:DataEntry[[#This Row],[Animal Number]],DataEntry[[#This Row],[Animal Number]])=1,1,"")</f>
        <v>1</v>
      </c>
      <c r="J13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3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3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3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3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3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3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3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3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3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3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3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3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3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3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3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3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3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3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3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3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33" spans="1:30" ht="15" customHeight="1" x14ac:dyDescent="0.35">
      <c r="A133" s="61">
        <v>43</v>
      </c>
      <c r="B133" s="61" t="s">
        <v>7</v>
      </c>
      <c r="C133" s="61" t="s">
        <v>22</v>
      </c>
      <c r="D133" s="61"/>
      <c r="E133" s="56"/>
      <c r="F133" s="61">
        <v>14</v>
      </c>
      <c r="G133" s="58" t="str">
        <f>VLOOKUP(DataEntry[[#This Row],[Animal Number]],Labeling[],4)</f>
        <v>Male</v>
      </c>
      <c r="H133" s="61">
        <f>VLOOKUP(DataEntry[[#This Row],[Animal Number]],Labeling[],5)</f>
        <v>0</v>
      </c>
      <c r="I133" s="58" t="str">
        <f>IF(COUNTIF($A$8:DataEntry[[#This Row],[Animal Number]],DataEntry[[#This Row],[Animal Number]])=1,1,"")</f>
        <v/>
      </c>
      <c r="J13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3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3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3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3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3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3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3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3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3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3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3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3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3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3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3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3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3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34" spans="1:30" ht="15" customHeight="1" x14ac:dyDescent="0.35">
      <c r="A134" s="61">
        <v>43</v>
      </c>
      <c r="B134" s="61" t="s">
        <v>7</v>
      </c>
      <c r="C134" s="61" t="s">
        <v>23</v>
      </c>
      <c r="D134" s="61"/>
      <c r="E134" s="56"/>
      <c r="F134" s="61">
        <v>15</v>
      </c>
      <c r="G134" s="58" t="str">
        <f>VLOOKUP(DataEntry[[#This Row],[Animal Number]],Labeling[],4)</f>
        <v>Male</v>
      </c>
      <c r="H134" s="61">
        <f>VLOOKUP(DataEntry[[#This Row],[Animal Number]],Labeling[],5)</f>
        <v>0</v>
      </c>
      <c r="I134" s="58" t="str">
        <f>IF(COUNTIF($A$8:DataEntry[[#This Row],[Animal Number]],DataEntry[[#This Row],[Animal Number]])=1,1,"")</f>
        <v/>
      </c>
      <c r="J13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3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3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3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3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3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3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3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3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3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3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3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3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3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3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3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3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3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35" spans="1:30" ht="15" customHeight="1" x14ac:dyDescent="0.35">
      <c r="A135" s="61">
        <v>44</v>
      </c>
      <c r="B135" s="61"/>
      <c r="C135" s="61"/>
      <c r="D135" s="61" t="s">
        <v>38</v>
      </c>
      <c r="E135" s="56"/>
      <c r="F135" s="61"/>
      <c r="G135" s="58" t="str">
        <f>VLOOKUP(DataEntry[[#This Row],[Animal Number]],Labeling[],4)</f>
        <v>Male</v>
      </c>
      <c r="H135" s="61">
        <f>VLOOKUP(DataEntry[[#This Row],[Animal Number]],Labeling[],5)</f>
        <v>0</v>
      </c>
      <c r="I135" s="58">
        <f>IF(COUNTIF($A$8:DataEntry[[#This Row],[Animal Number]],DataEntry[[#This Row],[Animal Number]])=1,1,"")</f>
        <v>1</v>
      </c>
      <c r="J13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3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3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3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3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3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3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3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3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3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3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3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3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3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3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3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3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3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3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3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3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36" spans="1:30" ht="15" customHeight="1" x14ac:dyDescent="0.35">
      <c r="A136" s="61">
        <v>44</v>
      </c>
      <c r="B136" s="61" t="s">
        <v>7</v>
      </c>
      <c r="C136" s="61" t="s">
        <v>22</v>
      </c>
      <c r="D136" s="61"/>
      <c r="E136" s="56"/>
      <c r="F136" s="61">
        <v>12</v>
      </c>
      <c r="G136" s="58" t="str">
        <f>VLOOKUP(DataEntry[[#This Row],[Animal Number]],Labeling[],4)</f>
        <v>Male</v>
      </c>
      <c r="H136" s="61">
        <f>VLOOKUP(DataEntry[[#This Row],[Animal Number]],Labeling[],5)</f>
        <v>0</v>
      </c>
      <c r="I136" s="58" t="str">
        <f>IF(COUNTIF($A$8:DataEntry[[#This Row],[Animal Number]],DataEntry[[#This Row],[Animal Number]])=1,1,"")</f>
        <v/>
      </c>
      <c r="J13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3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3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3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3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3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3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3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3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3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3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3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3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3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3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3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3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3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37" spans="1:30" ht="15" customHeight="1" x14ac:dyDescent="0.35">
      <c r="A137" s="61">
        <v>44</v>
      </c>
      <c r="B137" s="61" t="s">
        <v>7</v>
      </c>
      <c r="C137" s="61" t="s">
        <v>23</v>
      </c>
      <c r="D137" s="61"/>
      <c r="E137" s="56"/>
      <c r="F137" s="61">
        <v>14</v>
      </c>
      <c r="G137" s="58" t="str">
        <f>VLOOKUP(DataEntry[[#This Row],[Animal Number]],Labeling[],4)</f>
        <v>Male</v>
      </c>
      <c r="H137" s="61">
        <f>VLOOKUP(DataEntry[[#This Row],[Animal Number]],Labeling[],5)</f>
        <v>0</v>
      </c>
      <c r="I137" s="58" t="str">
        <f>IF(COUNTIF($A$8:DataEntry[[#This Row],[Animal Number]],DataEntry[[#This Row],[Animal Number]])=1,1,"")</f>
        <v/>
      </c>
      <c r="J13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3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3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3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3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3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3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3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3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3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3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3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3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3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3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3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3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3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38" spans="1:30" ht="15" customHeight="1" x14ac:dyDescent="0.35">
      <c r="A138" s="61">
        <v>45</v>
      </c>
      <c r="B138" s="61"/>
      <c r="C138" s="61"/>
      <c r="D138" s="61" t="s">
        <v>38</v>
      </c>
      <c r="E138" s="56"/>
      <c r="F138" s="61"/>
      <c r="G138" s="58" t="str">
        <f>VLOOKUP(DataEntry[[#This Row],[Animal Number]],Labeling[],4)</f>
        <v>Male</v>
      </c>
      <c r="H138" s="61">
        <f>VLOOKUP(DataEntry[[#This Row],[Animal Number]],Labeling[],5)</f>
        <v>0</v>
      </c>
      <c r="I138" s="58">
        <f>IF(COUNTIF($A$8:DataEntry[[#This Row],[Animal Number]],DataEntry[[#This Row],[Animal Number]])=1,1,"")</f>
        <v>1</v>
      </c>
      <c r="J13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13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3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3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3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3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3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3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3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3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3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3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3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3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3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3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3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3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3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3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3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39" spans="1:30" ht="15" customHeight="1" x14ac:dyDescent="0.35">
      <c r="A139" s="61">
        <v>45</v>
      </c>
      <c r="B139" s="61" t="s">
        <v>5</v>
      </c>
      <c r="C139" s="61"/>
      <c r="D139" s="61" t="s">
        <v>60</v>
      </c>
      <c r="E139" s="56"/>
      <c r="F139" s="61"/>
      <c r="G139" s="58" t="str">
        <f>VLOOKUP(DataEntry[[#This Row],[Animal Number]],Labeling[],4)</f>
        <v>Male</v>
      </c>
      <c r="H139" s="61">
        <f>VLOOKUP(DataEntry[[#This Row],[Animal Number]],Labeling[],5)</f>
        <v>0</v>
      </c>
      <c r="I139" s="58" t="str">
        <f>IF(COUNTIF($A$8:DataEntry[[#This Row],[Animal Number]],DataEntry[[#This Row],[Animal Number]])=1,1,"")</f>
        <v/>
      </c>
      <c r="J13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3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3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3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3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3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3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3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3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3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3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3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3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3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3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3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3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3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40" spans="1:30" ht="15" customHeight="1" x14ac:dyDescent="0.35">
      <c r="A140" s="61">
        <v>45</v>
      </c>
      <c r="B140" s="61" t="s">
        <v>6</v>
      </c>
      <c r="C140" s="61"/>
      <c r="D140" s="61" t="s">
        <v>60</v>
      </c>
      <c r="E140" s="56"/>
      <c r="F140" s="61"/>
      <c r="G140" s="58" t="str">
        <f>VLOOKUP(DataEntry[[#This Row],[Animal Number]],Labeling[],4)</f>
        <v>Male</v>
      </c>
      <c r="H140" s="61">
        <f>VLOOKUP(DataEntry[[#This Row],[Animal Number]],Labeling[],5)</f>
        <v>0</v>
      </c>
      <c r="I140" s="58" t="str">
        <f>IF(COUNTIF($A$8:DataEntry[[#This Row],[Animal Number]],DataEntry[[#This Row],[Animal Number]])=1,1,"")</f>
        <v/>
      </c>
      <c r="J14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4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4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4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4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4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4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4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4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4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4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4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4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4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4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4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4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4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41" spans="1:30" ht="15" customHeight="1" x14ac:dyDescent="0.35">
      <c r="A141" s="61">
        <v>45</v>
      </c>
      <c r="B141" s="61" t="s">
        <v>7</v>
      </c>
      <c r="C141" s="61" t="s">
        <v>22</v>
      </c>
      <c r="D141" s="61" t="s">
        <v>60</v>
      </c>
      <c r="E141" s="56"/>
      <c r="F141" s="61"/>
      <c r="G141" s="58" t="str">
        <f>VLOOKUP(DataEntry[[#This Row],[Animal Number]],Labeling[],4)</f>
        <v>Male</v>
      </c>
      <c r="H141" s="61">
        <f>VLOOKUP(DataEntry[[#This Row],[Animal Number]],Labeling[],5)</f>
        <v>0</v>
      </c>
      <c r="I141" s="58" t="str">
        <f>IF(COUNTIF($A$8:DataEntry[[#This Row],[Animal Number]],DataEntry[[#This Row],[Animal Number]])=1,1,"")</f>
        <v/>
      </c>
      <c r="J14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4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4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4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4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4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4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4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4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4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4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4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4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4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4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4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4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4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42" spans="1:30" ht="15" customHeight="1" x14ac:dyDescent="0.35">
      <c r="A142" s="61">
        <v>45</v>
      </c>
      <c r="B142" s="61" t="s">
        <v>7</v>
      </c>
      <c r="C142" s="61" t="s">
        <v>23</v>
      </c>
      <c r="D142" s="61" t="s">
        <v>60</v>
      </c>
      <c r="E142" s="56"/>
      <c r="F142" s="61"/>
      <c r="G142" s="58" t="str">
        <f>VLOOKUP(DataEntry[[#This Row],[Animal Number]],Labeling[],4)</f>
        <v>Male</v>
      </c>
      <c r="H142" s="61">
        <f>VLOOKUP(DataEntry[[#This Row],[Animal Number]],Labeling[],5)</f>
        <v>0</v>
      </c>
      <c r="I142" s="58" t="str">
        <f>IF(COUNTIF($A$8:DataEntry[[#This Row],[Animal Number]],DataEntry[[#This Row],[Animal Number]])=1,1,"")</f>
        <v/>
      </c>
      <c r="J14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4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4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4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4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4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4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4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4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4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4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4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4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4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4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4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4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4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43" spans="1:30" ht="15" customHeight="1" x14ac:dyDescent="0.35">
      <c r="A143" s="61">
        <v>46</v>
      </c>
      <c r="B143" s="61"/>
      <c r="C143" s="61"/>
      <c r="D143" s="61" t="s">
        <v>38</v>
      </c>
      <c r="E143" s="56"/>
      <c r="F143" s="61"/>
      <c r="G143" s="58" t="str">
        <f>VLOOKUP(DataEntry[[#This Row],[Animal Number]],Labeling[],4)</f>
        <v>Male</v>
      </c>
      <c r="H143" s="61">
        <f>VLOOKUP(DataEntry[[#This Row],[Animal Number]],Labeling[],5)</f>
        <v>0</v>
      </c>
      <c r="I143" s="58">
        <f>IF(COUNTIF($A$8:DataEntry[[#This Row],[Animal Number]],DataEntry[[#This Row],[Animal Number]])=1,1,"")</f>
        <v>1</v>
      </c>
      <c r="J14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4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4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4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4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4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4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4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4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4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4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4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4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4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4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4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4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4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4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4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4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44" spans="1:30" ht="15" customHeight="1" x14ac:dyDescent="0.35">
      <c r="A144" s="61">
        <v>46</v>
      </c>
      <c r="B144" s="61" t="s">
        <v>7</v>
      </c>
      <c r="C144" s="61" t="s">
        <v>22</v>
      </c>
      <c r="D144" s="61"/>
      <c r="E144" s="56"/>
      <c r="F144" s="61">
        <v>15</v>
      </c>
      <c r="G144" s="58" t="str">
        <f>VLOOKUP(DataEntry[[#This Row],[Animal Number]],Labeling[],4)</f>
        <v>Male</v>
      </c>
      <c r="H144" s="61">
        <f>VLOOKUP(DataEntry[[#This Row],[Animal Number]],Labeling[],5)</f>
        <v>0</v>
      </c>
      <c r="I144" s="58" t="str">
        <f>IF(COUNTIF($A$8:DataEntry[[#This Row],[Animal Number]],DataEntry[[#This Row],[Animal Number]])=1,1,"")</f>
        <v/>
      </c>
      <c r="J14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4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4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4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4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4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4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4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4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4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4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4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4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4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4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4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4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4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45" spans="1:30" ht="15" customHeight="1" x14ac:dyDescent="0.35">
      <c r="A145" s="61">
        <v>46</v>
      </c>
      <c r="B145" s="61" t="s">
        <v>7</v>
      </c>
      <c r="C145" s="61" t="s">
        <v>23</v>
      </c>
      <c r="D145" s="61"/>
      <c r="E145" s="56"/>
      <c r="F145" s="61">
        <v>15</v>
      </c>
      <c r="G145" s="58" t="str">
        <f>VLOOKUP(DataEntry[[#This Row],[Animal Number]],Labeling[],4)</f>
        <v>Male</v>
      </c>
      <c r="H145" s="61">
        <f>VLOOKUP(DataEntry[[#This Row],[Animal Number]],Labeling[],5)</f>
        <v>0</v>
      </c>
      <c r="I145" s="58" t="str">
        <f>IF(COUNTIF($A$8:DataEntry[[#This Row],[Animal Number]],DataEntry[[#This Row],[Animal Number]])=1,1,"")</f>
        <v/>
      </c>
      <c r="J14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4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4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4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4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4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4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4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4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4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4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4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4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4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4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4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4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4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46" spans="1:30" ht="15" customHeight="1" x14ac:dyDescent="0.35">
      <c r="A146" s="61">
        <v>47</v>
      </c>
      <c r="B146" s="61" t="s">
        <v>5</v>
      </c>
      <c r="C146" s="61"/>
      <c r="D146" s="61" t="s">
        <v>15</v>
      </c>
      <c r="E146" s="56"/>
      <c r="F146" s="61"/>
      <c r="G146" s="58" t="str">
        <f>VLOOKUP(DataEntry[[#This Row],[Animal Number]],Labeling[],4)</f>
        <v>Male</v>
      </c>
      <c r="H146" s="61">
        <f>VLOOKUP(DataEntry[[#This Row],[Animal Number]],Labeling[],5)</f>
        <v>0</v>
      </c>
      <c r="I146" s="58">
        <f>IF(COUNTIF($A$8:DataEntry[[#This Row],[Animal Number]],DataEntry[[#This Row],[Animal Number]])=1,1,"")</f>
        <v>1</v>
      </c>
      <c r="J14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46" s="58">
        <f>IF(AND(DataEntry[[#This Row],[Unique Animal Number]]=1,DataEntry[[#This Row],[Sex]]="Male"),COUNTIFS(DataEntry[Animal Number],DataEntry[[#This Row],[Animal Number]],DataEntry[Site],"Gubernaculum",DataEntry[Measurement],"&gt;20"),"")</f>
        <v>1</v>
      </c>
      <c r="L14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4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4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4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4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4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4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4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4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4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4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4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4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4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4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4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4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4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4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47" spans="1:30" ht="15" customHeight="1" x14ac:dyDescent="0.35">
      <c r="A147" s="61">
        <v>47</v>
      </c>
      <c r="B147" s="61" t="s">
        <v>7</v>
      </c>
      <c r="C147" s="61" t="s">
        <v>22</v>
      </c>
      <c r="D147" s="61"/>
      <c r="E147" s="56"/>
      <c r="F147" s="61">
        <v>25</v>
      </c>
      <c r="G147" s="58" t="str">
        <f>VLOOKUP(DataEntry[[#This Row],[Animal Number]],Labeling[],4)</f>
        <v>Male</v>
      </c>
      <c r="H147" s="61">
        <f>VLOOKUP(DataEntry[[#This Row],[Animal Number]],Labeling[],5)</f>
        <v>0</v>
      </c>
      <c r="I147" s="58" t="str">
        <f>IF(COUNTIF($A$8:DataEntry[[#This Row],[Animal Number]],DataEntry[[#This Row],[Animal Number]])=1,1,"")</f>
        <v/>
      </c>
      <c r="J14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4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4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4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4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4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4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4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4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4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4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4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4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4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4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4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4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4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48" spans="1:30" ht="15" customHeight="1" x14ac:dyDescent="0.35">
      <c r="A148" s="61">
        <v>47</v>
      </c>
      <c r="B148" s="61" t="s">
        <v>7</v>
      </c>
      <c r="C148" s="61" t="s">
        <v>23</v>
      </c>
      <c r="D148" s="61"/>
      <c r="E148" s="56"/>
      <c r="F148" s="61">
        <v>20</v>
      </c>
      <c r="G148" s="58" t="str">
        <f>VLOOKUP(DataEntry[[#This Row],[Animal Number]],Labeling[],4)</f>
        <v>Male</v>
      </c>
      <c r="H148" s="61">
        <f>VLOOKUP(DataEntry[[#This Row],[Animal Number]],Labeling[],5)</f>
        <v>0</v>
      </c>
      <c r="I148" s="58" t="str">
        <f>IF(COUNTIF($A$8:DataEntry[[#This Row],[Animal Number]],DataEntry[[#This Row],[Animal Number]])=1,1,"")</f>
        <v/>
      </c>
      <c r="J14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4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4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4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4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4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4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4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4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4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4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4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4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4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4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4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4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4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4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4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4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49" spans="1:30" ht="15" customHeight="1" x14ac:dyDescent="0.35">
      <c r="A149" s="61">
        <v>48</v>
      </c>
      <c r="B149" s="61"/>
      <c r="C149" s="61"/>
      <c r="D149" s="61" t="s">
        <v>38</v>
      </c>
      <c r="E149" s="56"/>
      <c r="F149" s="61"/>
      <c r="G149" s="58" t="str">
        <f>VLOOKUP(DataEntry[[#This Row],[Animal Number]],Labeling[],4)</f>
        <v>Male</v>
      </c>
      <c r="H149" s="61">
        <f>VLOOKUP(DataEntry[[#This Row],[Animal Number]],Labeling[],5)</f>
        <v>0</v>
      </c>
      <c r="I149" s="58">
        <f>IF(COUNTIF($A$8:DataEntry[[#This Row],[Animal Number]],DataEntry[[#This Row],[Animal Number]])=1,1,"")</f>
        <v>1</v>
      </c>
      <c r="J14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4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4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4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4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4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4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4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4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4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4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4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4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4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4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4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4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4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4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4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4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50" spans="1:30" ht="15" customHeight="1" x14ac:dyDescent="0.35">
      <c r="A150" s="61">
        <v>48</v>
      </c>
      <c r="B150" s="61" t="s">
        <v>7</v>
      </c>
      <c r="C150" s="61" t="s">
        <v>22</v>
      </c>
      <c r="D150" s="61"/>
      <c r="E150" s="56"/>
      <c r="F150" s="61">
        <v>13</v>
      </c>
      <c r="G150" s="58" t="str">
        <f>VLOOKUP(DataEntry[[#This Row],[Animal Number]],Labeling[],4)</f>
        <v>Male</v>
      </c>
      <c r="H150" s="61">
        <f>VLOOKUP(DataEntry[[#This Row],[Animal Number]],Labeling[],5)</f>
        <v>0</v>
      </c>
      <c r="I150" s="58" t="str">
        <f>IF(COUNTIF($A$8:DataEntry[[#This Row],[Animal Number]],DataEntry[[#This Row],[Animal Number]])=1,1,"")</f>
        <v/>
      </c>
      <c r="J15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5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5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5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5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5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5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5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5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5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5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5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5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5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5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5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5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5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51" spans="1:30" ht="15" customHeight="1" x14ac:dyDescent="0.35">
      <c r="A151" s="61">
        <v>48</v>
      </c>
      <c r="B151" s="61" t="s">
        <v>7</v>
      </c>
      <c r="C151" s="61" t="s">
        <v>23</v>
      </c>
      <c r="D151" s="61"/>
      <c r="E151" s="56"/>
      <c r="F151" s="61">
        <v>12</v>
      </c>
      <c r="G151" s="58" t="str">
        <f>VLOOKUP(DataEntry[[#This Row],[Animal Number]],Labeling[],4)</f>
        <v>Male</v>
      </c>
      <c r="H151" s="61">
        <f>VLOOKUP(DataEntry[[#This Row],[Animal Number]],Labeling[],5)</f>
        <v>0</v>
      </c>
      <c r="I151" s="58" t="str">
        <f>IF(COUNTIF($A$8:DataEntry[[#This Row],[Animal Number]],DataEntry[[#This Row],[Animal Number]])=1,1,"")</f>
        <v/>
      </c>
      <c r="J15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5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5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5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5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5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5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5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5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5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5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5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5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5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5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5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5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5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52" spans="1:30" ht="15" customHeight="1" x14ac:dyDescent="0.35">
      <c r="A152" s="61">
        <v>49</v>
      </c>
      <c r="B152" s="61"/>
      <c r="C152" s="61"/>
      <c r="D152" s="61" t="s">
        <v>38</v>
      </c>
      <c r="E152" s="56"/>
      <c r="F152" s="61"/>
      <c r="G152" s="58" t="str">
        <f>VLOOKUP(DataEntry[[#This Row],[Animal Number]],Labeling[],4)</f>
        <v>Male</v>
      </c>
      <c r="H152" s="61">
        <f>VLOOKUP(DataEntry[[#This Row],[Animal Number]],Labeling[],5)</f>
        <v>0</v>
      </c>
      <c r="I152" s="58">
        <f>IF(COUNTIF($A$8:DataEntry[[#This Row],[Animal Number]],DataEntry[[#This Row],[Animal Number]])=1,1,"")</f>
        <v>1</v>
      </c>
      <c r="J15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5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5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5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5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5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5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5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5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5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5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5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5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5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5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5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5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5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5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5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5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53" spans="1:30" ht="15" customHeight="1" x14ac:dyDescent="0.35">
      <c r="A153" s="61">
        <v>49</v>
      </c>
      <c r="B153" s="61" t="s">
        <v>7</v>
      </c>
      <c r="C153" s="61" t="s">
        <v>22</v>
      </c>
      <c r="D153" s="61"/>
      <c r="E153" s="56"/>
      <c r="F153" s="61">
        <v>13</v>
      </c>
      <c r="G153" s="58" t="str">
        <f>VLOOKUP(DataEntry[[#This Row],[Animal Number]],Labeling[],4)</f>
        <v>Male</v>
      </c>
      <c r="H153" s="61">
        <f>VLOOKUP(DataEntry[[#This Row],[Animal Number]],Labeling[],5)</f>
        <v>0</v>
      </c>
      <c r="I153" s="58" t="str">
        <f>IF(COUNTIF($A$8:DataEntry[[#This Row],[Animal Number]],DataEntry[[#This Row],[Animal Number]])=1,1,"")</f>
        <v/>
      </c>
      <c r="J15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5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5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5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5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5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5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5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5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5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5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5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5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5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5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5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5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5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54" spans="1:30" ht="15" customHeight="1" x14ac:dyDescent="0.35">
      <c r="A154" s="61">
        <v>49</v>
      </c>
      <c r="B154" s="61" t="s">
        <v>7</v>
      </c>
      <c r="C154" s="61" t="s">
        <v>23</v>
      </c>
      <c r="D154" s="61"/>
      <c r="E154" s="56"/>
      <c r="F154" s="61">
        <v>14</v>
      </c>
      <c r="G154" s="58" t="str">
        <f>VLOOKUP(DataEntry[[#This Row],[Animal Number]],Labeling[],4)</f>
        <v>Male</v>
      </c>
      <c r="H154" s="61">
        <f>VLOOKUP(DataEntry[[#This Row],[Animal Number]],Labeling[],5)</f>
        <v>0</v>
      </c>
      <c r="I154" s="58" t="str">
        <f>IF(COUNTIF($A$8:DataEntry[[#This Row],[Animal Number]],DataEntry[[#This Row],[Animal Number]])=1,1,"")</f>
        <v/>
      </c>
      <c r="J15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5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5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5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5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5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5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5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5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5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5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5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5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5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5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5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5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5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55" spans="1:30" ht="15" customHeight="1" x14ac:dyDescent="0.35">
      <c r="A155" s="61">
        <v>50</v>
      </c>
      <c r="B155" s="61"/>
      <c r="C155" s="61"/>
      <c r="D155" s="61" t="s">
        <v>38</v>
      </c>
      <c r="E155" s="56"/>
      <c r="F155" s="61"/>
      <c r="G155" s="58" t="str">
        <f>VLOOKUP(DataEntry[[#This Row],[Animal Number]],Labeling[],4)</f>
        <v>Male</v>
      </c>
      <c r="H155" s="61">
        <f>VLOOKUP(DataEntry[[#This Row],[Animal Number]],Labeling[],5)</f>
        <v>0</v>
      </c>
      <c r="I155" s="58">
        <f>IF(COUNTIF($A$8:DataEntry[[#This Row],[Animal Number]],DataEntry[[#This Row],[Animal Number]])=1,1,"")</f>
        <v>1</v>
      </c>
      <c r="J15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5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5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5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5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5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5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5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5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5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5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5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5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5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5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5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5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5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5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5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5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56" spans="1:30" ht="15" customHeight="1" x14ac:dyDescent="0.35">
      <c r="A156" s="61">
        <v>50</v>
      </c>
      <c r="B156" s="61" t="s">
        <v>7</v>
      </c>
      <c r="C156" s="61" t="s">
        <v>22</v>
      </c>
      <c r="D156" s="61"/>
      <c r="E156" s="56"/>
      <c r="F156" s="61">
        <v>12</v>
      </c>
      <c r="G156" s="58" t="str">
        <f>VLOOKUP(DataEntry[[#This Row],[Animal Number]],Labeling[],4)</f>
        <v>Male</v>
      </c>
      <c r="H156" s="61">
        <f>VLOOKUP(DataEntry[[#This Row],[Animal Number]],Labeling[],5)</f>
        <v>0</v>
      </c>
      <c r="I156" s="58" t="str">
        <f>IF(COUNTIF($A$8:DataEntry[[#This Row],[Animal Number]],DataEntry[[#This Row],[Animal Number]])=1,1,"")</f>
        <v/>
      </c>
      <c r="J15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5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5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5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5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5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5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5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5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5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5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5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5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5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5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5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5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5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57" spans="1:30" ht="15" customHeight="1" x14ac:dyDescent="0.35">
      <c r="A157" s="61">
        <v>50</v>
      </c>
      <c r="B157" s="61" t="s">
        <v>7</v>
      </c>
      <c r="C157" s="61" t="s">
        <v>23</v>
      </c>
      <c r="D157" s="61"/>
      <c r="E157" s="56"/>
      <c r="F157" s="61">
        <v>14</v>
      </c>
      <c r="G157" s="58" t="str">
        <f>VLOOKUP(DataEntry[[#This Row],[Animal Number]],Labeling[],4)</f>
        <v>Male</v>
      </c>
      <c r="H157" s="61">
        <f>VLOOKUP(DataEntry[[#This Row],[Animal Number]],Labeling[],5)</f>
        <v>0</v>
      </c>
      <c r="I157" s="58" t="str">
        <f>IF(COUNTIF($A$8:DataEntry[[#This Row],[Animal Number]],DataEntry[[#This Row],[Animal Number]])=1,1,"")</f>
        <v/>
      </c>
      <c r="J15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5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5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5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5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5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5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5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5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5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5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5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5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5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5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5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5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5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58" spans="1:30" ht="15" customHeight="1" x14ac:dyDescent="0.35">
      <c r="A158" s="61">
        <v>51</v>
      </c>
      <c r="B158" s="61"/>
      <c r="C158" s="61"/>
      <c r="D158" s="61" t="s">
        <v>38</v>
      </c>
      <c r="E158" s="56"/>
      <c r="F158" s="61"/>
      <c r="G158" s="58" t="str">
        <f>VLOOKUP(DataEntry[[#This Row],[Animal Number]],Labeling[],4)</f>
        <v>Male</v>
      </c>
      <c r="H158" s="61">
        <f>VLOOKUP(DataEntry[[#This Row],[Animal Number]],Labeling[],5)</f>
        <v>300</v>
      </c>
      <c r="I158" s="58">
        <f>IF(COUNTIF($A$8:DataEntry[[#This Row],[Animal Number]],DataEntry[[#This Row],[Animal Number]])=1,1,"")</f>
        <v>1</v>
      </c>
      <c r="J15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5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5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5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5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5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5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5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5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5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5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5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5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5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5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5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5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5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5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5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5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59" spans="1:30" ht="15" customHeight="1" x14ac:dyDescent="0.35">
      <c r="A159" s="61">
        <v>51</v>
      </c>
      <c r="B159" s="61" t="s">
        <v>7</v>
      </c>
      <c r="C159" s="61" t="s">
        <v>22</v>
      </c>
      <c r="D159" s="61"/>
      <c r="E159" s="56"/>
      <c r="F159" s="61">
        <v>14</v>
      </c>
      <c r="G159" s="58" t="str">
        <f>VLOOKUP(DataEntry[[#This Row],[Animal Number]],Labeling[],4)</f>
        <v>Male</v>
      </c>
      <c r="H159" s="61">
        <f>VLOOKUP(DataEntry[[#This Row],[Animal Number]],Labeling[],5)</f>
        <v>300</v>
      </c>
      <c r="I159" s="58" t="str">
        <f>IF(COUNTIF($A$8:DataEntry[[#This Row],[Animal Number]],DataEntry[[#This Row],[Animal Number]])=1,1,"")</f>
        <v/>
      </c>
      <c r="J15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5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5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5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5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5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5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5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5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5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5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5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5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5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5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5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5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5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60" spans="1:30" ht="15" customHeight="1" x14ac:dyDescent="0.35">
      <c r="A160" s="61">
        <v>51</v>
      </c>
      <c r="B160" s="61" t="s">
        <v>7</v>
      </c>
      <c r="C160" s="61" t="s">
        <v>23</v>
      </c>
      <c r="D160" s="61"/>
      <c r="E160" s="56"/>
      <c r="F160" s="61">
        <v>14</v>
      </c>
      <c r="G160" s="58" t="str">
        <f>VLOOKUP(DataEntry[[#This Row],[Animal Number]],Labeling[],4)</f>
        <v>Male</v>
      </c>
      <c r="H160" s="61">
        <f>VLOOKUP(DataEntry[[#This Row],[Animal Number]],Labeling[],5)</f>
        <v>300</v>
      </c>
      <c r="I160" s="58" t="str">
        <f>IF(COUNTIF($A$8:DataEntry[[#This Row],[Animal Number]],DataEntry[[#This Row],[Animal Number]])=1,1,"")</f>
        <v/>
      </c>
      <c r="J16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6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6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6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6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6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6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6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6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6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6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6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6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6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6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6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6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6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61" spans="1:30" ht="15" customHeight="1" x14ac:dyDescent="0.35">
      <c r="A161" s="61">
        <v>52</v>
      </c>
      <c r="B161" s="61"/>
      <c r="C161" s="61"/>
      <c r="D161" s="61" t="s">
        <v>38</v>
      </c>
      <c r="E161" s="56"/>
      <c r="F161" s="61"/>
      <c r="G161" s="58" t="str">
        <f>VLOOKUP(DataEntry[[#This Row],[Animal Number]],Labeling[],4)</f>
        <v>Male</v>
      </c>
      <c r="H161" s="61">
        <f>VLOOKUP(DataEntry[[#This Row],[Animal Number]],Labeling[],5)</f>
        <v>300</v>
      </c>
      <c r="I161" s="58">
        <f>IF(COUNTIF($A$8:DataEntry[[#This Row],[Animal Number]],DataEntry[[#This Row],[Animal Number]])=1,1,"")</f>
        <v>1</v>
      </c>
      <c r="J16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6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6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6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6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6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6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6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6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6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6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6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6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6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6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6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6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6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6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6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6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62" spans="1:30" ht="15" customHeight="1" x14ac:dyDescent="0.35">
      <c r="A162" s="61">
        <v>52</v>
      </c>
      <c r="B162" s="61" t="s">
        <v>7</v>
      </c>
      <c r="C162" s="61" t="s">
        <v>22</v>
      </c>
      <c r="D162" s="61"/>
      <c r="E162" s="56"/>
      <c r="F162" s="61">
        <v>9</v>
      </c>
      <c r="G162" s="58" t="str">
        <f>VLOOKUP(DataEntry[[#This Row],[Animal Number]],Labeling[],4)</f>
        <v>Male</v>
      </c>
      <c r="H162" s="61">
        <f>VLOOKUP(DataEntry[[#This Row],[Animal Number]],Labeling[],5)</f>
        <v>300</v>
      </c>
      <c r="I162" s="58" t="str">
        <f>IF(COUNTIF($A$8:DataEntry[[#This Row],[Animal Number]],DataEntry[[#This Row],[Animal Number]])=1,1,"")</f>
        <v/>
      </c>
      <c r="J16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6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6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6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6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6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6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6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6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6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6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6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6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6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6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6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6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6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63" spans="1:30" ht="15" customHeight="1" x14ac:dyDescent="0.35">
      <c r="A163" s="61">
        <v>52</v>
      </c>
      <c r="B163" s="61" t="s">
        <v>7</v>
      </c>
      <c r="C163" s="61" t="s">
        <v>23</v>
      </c>
      <c r="D163" s="61"/>
      <c r="E163" s="56"/>
      <c r="F163" s="61">
        <v>8</v>
      </c>
      <c r="G163" s="58" t="str">
        <f>VLOOKUP(DataEntry[[#This Row],[Animal Number]],Labeling[],4)</f>
        <v>Male</v>
      </c>
      <c r="H163" s="61">
        <f>VLOOKUP(DataEntry[[#This Row],[Animal Number]],Labeling[],5)</f>
        <v>300</v>
      </c>
      <c r="I163" s="58" t="str">
        <f>IF(COUNTIF($A$8:DataEntry[[#This Row],[Animal Number]],DataEntry[[#This Row],[Animal Number]])=1,1,"")</f>
        <v/>
      </c>
      <c r="J16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6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6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6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6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6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6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6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6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6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6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6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6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6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6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6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6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6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64" spans="1:30" ht="15" customHeight="1" x14ac:dyDescent="0.35">
      <c r="A164" s="61">
        <v>53</v>
      </c>
      <c r="B164" s="61" t="s">
        <v>7</v>
      </c>
      <c r="C164" s="61" t="s">
        <v>22</v>
      </c>
      <c r="D164" s="61"/>
      <c r="E164" s="56"/>
      <c r="F164" s="61">
        <v>28</v>
      </c>
      <c r="G164" s="58" t="str">
        <f>VLOOKUP(DataEntry[[#This Row],[Animal Number]],Labeling[],4)</f>
        <v>Male</v>
      </c>
      <c r="H164" s="61">
        <f>VLOOKUP(DataEntry[[#This Row],[Animal Number]],Labeling[],5)</f>
        <v>300</v>
      </c>
      <c r="I164" s="58">
        <f>IF(COUNTIF($A$8:DataEntry[[#This Row],[Animal Number]],DataEntry[[#This Row],[Animal Number]])=1,1,"")</f>
        <v>1</v>
      </c>
      <c r="J16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64" s="58">
        <f>IF(AND(DataEntry[[#This Row],[Unique Animal Number]]=1,DataEntry[[#This Row],[Sex]]="Male"),COUNTIFS(DataEntry[Animal Number],DataEntry[[#This Row],[Animal Number]],DataEntry[Site],"Gubernaculum",DataEntry[Measurement],"&gt;20"),"")</f>
        <v>2</v>
      </c>
      <c r="L16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6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6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6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6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6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6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6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6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6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6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6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6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6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6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6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6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6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6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65" spans="1:30" ht="15" customHeight="1" x14ac:dyDescent="0.35">
      <c r="A165" s="61">
        <v>53</v>
      </c>
      <c r="B165" s="61" t="s">
        <v>7</v>
      </c>
      <c r="C165" s="61" t="s">
        <v>23</v>
      </c>
      <c r="D165" s="61"/>
      <c r="E165" s="56"/>
      <c r="F165" s="61">
        <v>25</v>
      </c>
      <c r="G165" s="58" t="str">
        <f>VLOOKUP(DataEntry[[#This Row],[Animal Number]],Labeling[],4)</f>
        <v>Male</v>
      </c>
      <c r="H165" s="61">
        <f>VLOOKUP(DataEntry[[#This Row],[Animal Number]],Labeling[],5)</f>
        <v>300</v>
      </c>
      <c r="I165" s="58" t="str">
        <f>IF(COUNTIF($A$8:DataEntry[[#This Row],[Animal Number]],DataEntry[[#This Row],[Animal Number]])=1,1,"")</f>
        <v/>
      </c>
      <c r="J16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6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6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6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6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6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6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6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6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6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6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6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6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6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6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6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6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6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66" spans="1:30" ht="15" customHeight="1" x14ac:dyDescent="0.35">
      <c r="A166" s="61">
        <v>54</v>
      </c>
      <c r="B166" s="61"/>
      <c r="C166" s="61"/>
      <c r="D166" s="61" t="s">
        <v>38</v>
      </c>
      <c r="E166" s="56"/>
      <c r="F166" s="61"/>
      <c r="G166" s="58" t="str">
        <f>VLOOKUP(DataEntry[[#This Row],[Animal Number]],Labeling[],4)</f>
        <v>Male</v>
      </c>
      <c r="H166" s="61">
        <f>VLOOKUP(DataEntry[[#This Row],[Animal Number]],Labeling[],5)</f>
        <v>300</v>
      </c>
      <c r="I166" s="58">
        <f>IF(COUNTIF($A$8:DataEntry[[#This Row],[Animal Number]],DataEntry[[#This Row],[Animal Number]])=1,1,"")</f>
        <v>1</v>
      </c>
      <c r="J16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6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6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6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6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6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6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6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6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6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6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6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6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6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6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6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6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6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6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6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6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67" spans="1:30" ht="15" customHeight="1" x14ac:dyDescent="0.35">
      <c r="A167" s="61">
        <v>54</v>
      </c>
      <c r="B167" s="61" t="s">
        <v>7</v>
      </c>
      <c r="C167" s="61" t="s">
        <v>22</v>
      </c>
      <c r="D167" s="61"/>
      <c r="E167" s="56"/>
      <c r="F167" s="61">
        <v>18</v>
      </c>
      <c r="G167" s="58" t="str">
        <f>VLOOKUP(DataEntry[[#This Row],[Animal Number]],Labeling[],4)</f>
        <v>Male</v>
      </c>
      <c r="H167" s="61">
        <f>VLOOKUP(DataEntry[[#This Row],[Animal Number]],Labeling[],5)</f>
        <v>300</v>
      </c>
      <c r="I167" s="58" t="str">
        <f>IF(COUNTIF($A$8:DataEntry[[#This Row],[Animal Number]],DataEntry[[#This Row],[Animal Number]])=1,1,"")</f>
        <v/>
      </c>
      <c r="J16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6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6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6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6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6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6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6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6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6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6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6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6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6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6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6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6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6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68" spans="1:30" ht="15" customHeight="1" x14ac:dyDescent="0.35">
      <c r="A168" s="61">
        <v>54</v>
      </c>
      <c r="B168" s="61" t="s">
        <v>7</v>
      </c>
      <c r="C168" s="61" t="s">
        <v>23</v>
      </c>
      <c r="D168" s="61"/>
      <c r="E168" s="56"/>
      <c r="F168" s="61">
        <v>16</v>
      </c>
      <c r="G168" s="58" t="str">
        <f>VLOOKUP(DataEntry[[#This Row],[Animal Number]],Labeling[],4)</f>
        <v>Male</v>
      </c>
      <c r="H168" s="61">
        <f>VLOOKUP(DataEntry[[#This Row],[Animal Number]],Labeling[],5)</f>
        <v>300</v>
      </c>
      <c r="I168" s="58" t="str">
        <f>IF(COUNTIF($A$8:DataEntry[[#This Row],[Animal Number]],DataEntry[[#This Row],[Animal Number]])=1,1,"")</f>
        <v/>
      </c>
      <c r="J16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6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6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6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6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6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6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6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6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6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6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6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6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6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6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6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6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6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69" spans="1:30" ht="15" customHeight="1" x14ac:dyDescent="0.35">
      <c r="A169" s="61">
        <v>55</v>
      </c>
      <c r="B169" s="61"/>
      <c r="C169" s="61"/>
      <c r="D169" s="61" t="s">
        <v>38</v>
      </c>
      <c r="E169" s="56"/>
      <c r="F169" s="61"/>
      <c r="G169" s="58" t="str">
        <f>VLOOKUP(DataEntry[[#This Row],[Animal Number]],Labeling[],4)</f>
        <v>Male</v>
      </c>
      <c r="H169" s="61">
        <f>VLOOKUP(DataEntry[[#This Row],[Animal Number]],Labeling[],5)</f>
        <v>300</v>
      </c>
      <c r="I169" s="58">
        <f>IF(COUNTIF($A$8:DataEntry[[#This Row],[Animal Number]],DataEntry[[#This Row],[Animal Number]])=1,1,"")</f>
        <v>1</v>
      </c>
      <c r="J16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6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6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6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6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6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6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6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6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6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6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6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6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6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6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6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6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6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6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6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6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70" spans="1:30" ht="15" customHeight="1" x14ac:dyDescent="0.35">
      <c r="A170" s="61">
        <v>55</v>
      </c>
      <c r="B170" s="61" t="s">
        <v>7</v>
      </c>
      <c r="C170" s="61" t="s">
        <v>22</v>
      </c>
      <c r="D170" s="61"/>
      <c r="E170" s="56"/>
      <c r="F170" s="61">
        <v>16</v>
      </c>
      <c r="G170" s="58" t="str">
        <f>VLOOKUP(DataEntry[[#This Row],[Animal Number]],Labeling[],4)</f>
        <v>Male</v>
      </c>
      <c r="H170" s="61">
        <f>VLOOKUP(DataEntry[[#This Row],[Animal Number]],Labeling[],5)</f>
        <v>300</v>
      </c>
      <c r="I170" s="58" t="str">
        <f>IF(COUNTIF($A$8:DataEntry[[#This Row],[Animal Number]],DataEntry[[#This Row],[Animal Number]])=1,1,"")</f>
        <v/>
      </c>
      <c r="J17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7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7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7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7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7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7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7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7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7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7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7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7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7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7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7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7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7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71" spans="1:30" ht="15" customHeight="1" x14ac:dyDescent="0.35">
      <c r="A171" s="61">
        <v>55</v>
      </c>
      <c r="B171" s="61" t="s">
        <v>7</v>
      </c>
      <c r="C171" s="61" t="s">
        <v>23</v>
      </c>
      <c r="D171" s="61"/>
      <c r="E171" s="56"/>
      <c r="F171" s="61">
        <v>17</v>
      </c>
      <c r="G171" s="58" t="str">
        <f>VLOOKUP(DataEntry[[#This Row],[Animal Number]],Labeling[],4)</f>
        <v>Male</v>
      </c>
      <c r="H171" s="61">
        <f>VLOOKUP(DataEntry[[#This Row],[Animal Number]],Labeling[],5)</f>
        <v>300</v>
      </c>
      <c r="I171" s="58" t="str">
        <f>IF(COUNTIF($A$8:DataEntry[[#This Row],[Animal Number]],DataEntry[[#This Row],[Animal Number]])=1,1,"")</f>
        <v/>
      </c>
      <c r="J17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7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7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7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7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7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7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7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7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7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7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7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7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7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7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7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7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7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72" spans="1:30" ht="15" customHeight="1" x14ac:dyDescent="0.35">
      <c r="A172" s="61">
        <v>56</v>
      </c>
      <c r="B172" s="61"/>
      <c r="C172" s="61"/>
      <c r="D172" s="61" t="s">
        <v>38</v>
      </c>
      <c r="E172" s="56"/>
      <c r="F172" s="61"/>
      <c r="G172" s="58" t="str">
        <f>VLOOKUP(DataEntry[[#This Row],[Animal Number]],Labeling[],4)</f>
        <v>Male</v>
      </c>
      <c r="H172" s="61">
        <f>VLOOKUP(DataEntry[[#This Row],[Animal Number]],Labeling[],5)</f>
        <v>300</v>
      </c>
      <c r="I172" s="58">
        <f>IF(COUNTIF($A$8:DataEntry[[#This Row],[Animal Number]],DataEntry[[#This Row],[Animal Number]])=1,1,"")</f>
        <v>1</v>
      </c>
      <c r="J17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7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7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7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7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7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7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7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7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7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7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7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7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7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7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7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7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7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7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7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7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73" spans="1:30" ht="15" customHeight="1" x14ac:dyDescent="0.35">
      <c r="A173" s="61">
        <v>56</v>
      </c>
      <c r="B173" s="61" t="s">
        <v>7</v>
      </c>
      <c r="C173" s="61" t="s">
        <v>22</v>
      </c>
      <c r="D173" s="61"/>
      <c r="E173" s="56"/>
      <c r="F173" s="61">
        <v>11</v>
      </c>
      <c r="G173" s="58" t="str">
        <f>VLOOKUP(DataEntry[[#This Row],[Animal Number]],Labeling[],4)</f>
        <v>Male</v>
      </c>
      <c r="H173" s="61">
        <f>VLOOKUP(DataEntry[[#This Row],[Animal Number]],Labeling[],5)</f>
        <v>300</v>
      </c>
      <c r="I173" s="58" t="str">
        <f>IF(COUNTIF($A$8:DataEntry[[#This Row],[Animal Number]],DataEntry[[#This Row],[Animal Number]])=1,1,"")</f>
        <v/>
      </c>
      <c r="J17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7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7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7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7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7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7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7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7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7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7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7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7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7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7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7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7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7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74" spans="1:30" ht="15" customHeight="1" x14ac:dyDescent="0.35">
      <c r="A174" s="61">
        <v>56</v>
      </c>
      <c r="B174" s="61" t="s">
        <v>7</v>
      </c>
      <c r="C174" s="61" t="s">
        <v>23</v>
      </c>
      <c r="D174" s="61"/>
      <c r="E174" s="56"/>
      <c r="F174" s="61">
        <v>9</v>
      </c>
      <c r="G174" s="58" t="str">
        <f>VLOOKUP(DataEntry[[#This Row],[Animal Number]],Labeling[],4)</f>
        <v>Male</v>
      </c>
      <c r="H174" s="61">
        <f>VLOOKUP(DataEntry[[#This Row],[Animal Number]],Labeling[],5)</f>
        <v>300</v>
      </c>
      <c r="I174" s="58" t="str">
        <f>IF(COUNTIF($A$8:DataEntry[[#This Row],[Animal Number]],DataEntry[[#This Row],[Animal Number]])=1,1,"")</f>
        <v/>
      </c>
      <c r="J17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7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7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7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7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7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7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7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7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7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7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7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7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7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7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7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7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7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75" spans="1:30" ht="15" customHeight="1" x14ac:dyDescent="0.35">
      <c r="A175" s="61">
        <v>57</v>
      </c>
      <c r="B175" s="61"/>
      <c r="C175" s="61"/>
      <c r="D175" s="61" t="s">
        <v>38</v>
      </c>
      <c r="E175" s="56"/>
      <c r="F175" s="61"/>
      <c r="G175" s="58" t="str">
        <f>VLOOKUP(DataEntry[[#This Row],[Animal Number]],Labeling[],4)</f>
        <v>Male</v>
      </c>
      <c r="H175" s="61">
        <f>VLOOKUP(DataEntry[[#This Row],[Animal Number]],Labeling[],5)</f>
        <v>300</v>
      </c>
      <c r="I175" s="58">
        <f>IF(COUNTIF($A$8:DataEntry[[#This Row],[Animal Number]],DataEntry[[#This Row],[Animal Number]])=1,1,"")</f>
        <v>1</v>
      </c>
      <c r="J17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7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7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7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7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7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7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7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7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7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7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7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7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7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7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7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7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7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7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7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7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76" spans="1:30" ht="15" customHeight="1" x14ac:dyDescent="0.35">
      <c r="A176" s="61">
        <v>57</v>
      </c>
      <c r="B176" s="61" t="s">
        <v>7</v>
      </c>
      <c r="C176" s="61" t="s">
        <v>22</v>
      </c>
      <c r="D176" s="61"/>
      <c r="E176" s="56"/>
      <c r="F176" s="61">
        <v>18</v>
      </c>
      <c r="G176" s="58" t="str">
        <f>VLOOKUP(DataEntry[[#This Row],[Animal Number]],Labeling[],4)</f>
        <v>Male</v>
      </c>
      <c r="H176" s="61">
        <f>VLOOKUP(DataEntry[[#This Row],[Animal Number]],Labeling[],5)</f>
        <v>300</v>
      </c>
      <c r="I176" s="58" t="str">
        <f>IF(COUNTIF($A$8:DataEntry[[#This Row],[Animal Number]],DataEntry[[#This Row],[Animal Number]])=1,1,"")</f>
        <v/>
      </c>
      <c r="J17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7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7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7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7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7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7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7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7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7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7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7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7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7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7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7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7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7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77" spans="1:30" ht="15" customHeight="1" x14ac:dyDescent="0.35">
      <c r="A177" s="61">
        <v>57</v>
      </c>
      <c r="B177" s="61" t="s">
        <v>7</v>
      </c>
      <c r="C177" s="61" t="s">
        <v>23</v>
      </c>
      <c r="D177" s="61"/>
      <c r="E177" s="56"/>
      <c r="F177" s="61">
        <v>19</v>
      </c>
      <c r="G177" s="58" t="str">
        <f>VLOOKUP(DataEntry[[#This Row],[Animal Number]],Labeling[],4)</f>
        <v>Male</v>
      </c>
      <c r="H177" s="61">
        <f>VLOOKUP(DataEntry[[#This Row],[Animal Number]],Labeling[],5)</f>
        <v>300</v>
      </c>
      <c r="I177" s="58" t="str">
        <f>IF(COUNTIF($A$8:DataEntry[[#This Row],[Animal Number]],DataEntry[[#This Row],[Animal Number]])=1,1,"")</f>
        <v/>
      </c>
      <c r="J17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7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7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7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7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7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7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7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7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7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7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7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7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7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7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7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7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7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78" spans="1:30" ht="15" customHeight="1" x14ac:dyDescent="0.35">
      <c r="A178" s="61">
        <v>58</v>
      </c>
      <c r="B178" s="61"/>
      <c r="C178" s="61"/>
      <c r="D178" s="61" t="s">
        <v>38</v>
      </c>
      <c r="E178" s="56"/>
      <c r="F178" s="61"/>
      <c r="G178" s="58" t="str">
        <f>VLOOKUP(DataEntry[[#This Row],[Animal Number]],Labeling[],4)</f>
        <v>Male</v>
      </c>
      <c r="H178" s="61">
        <f>VLOOKUP(DataEntry[[#This Row],[Animal Number]],Labeling[],5)</f>
        <v>300</v>
      </c>
      <c r="I178" s="58">
        <f>IF(COUNTIF($A$8:DataEntry[[#This Row],[Animal Number]],DataEntry[[#This Row],[Animal Number]])=1,1,"")</f>
        <v>1</v>
      </c>
      <c r="J17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7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7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7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7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7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7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7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7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7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7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7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7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7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7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7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7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7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7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7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7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79" spans="1:30" ht="15" customHeight="1" x14ac:dyDescent="0.35">
      <c r="A179" s="61">
        <v>58</v>
      </c>
      <c r="B179" s="61" t="s">
        <v>7</v>
      </c>
      <c r="C179" s="61" t="s">
        <v>22</v>
      </c>
      <c r="D179" s="61"/>
      <c r="E179" s="56"/>
      <c r="F179" s="61">
        <v>18</v>
      </c>
      <c r="G179" s="58" t="str">
        <f>VLOOKUP(DataEntry[[#This Row],[Animal Number]],Labeling[],4)</f>
        <v>Male</v>
      </c>
      <c r="H179" s="61">
        <f>VLOOKUP(DataEntry[[#This Row],[Animal Number]],Labeling[],5)</f>
        <v>300</v>
      </c>
      <c r="I179" s="58" t="str">
        <f>IF(COUNTIF($A$8:DataEntry[[#This Row],[Animal Number]],DataEntry[[#This Row],[Animal Number]])=1,1,"")</f>
        <v/>
      </c>
      <c r="J17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7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7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7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7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7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7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7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7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7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7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7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7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7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7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7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7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7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80" spans="1:30" ht="15" customHeight="1" x14ac:dyDescent="0.35">
      <c r="A180" s="61">
        <v>58</v>
      </c>
      <c r="B180" s="61" t="s">
        <v>7</v>
      </c>
      <c r="C180" s="61" t="s">
        <v>23</v>
      </c>
      <c r="D180" s="61"/>
      <c r="E180" s="56"/>
      <c r="F180" s="61">
        <v>18</v>
      </c>
      <c r="G180" s="58" t="str">
        <f>VLOOKUP(DataEntry[[#This Row],[Animal Number]],Labeling[],4)</f>
        <v>Male</v>
      </c>
      <c r="H180" s="61">
        <f>VLOOKUP(DataEntry[[#This Row],[Animal Number]],Labeling[],5)</f>
        <v>300</v>
      </c>
      <c r="I180" s="58" t="str">
        <f>IF(COUNTIF($A$8:DataEntry[[#This Row],[Animal Number]],DataEntry[[#This Row],[Animal Number]])=1,1,"")</f>
        <v/>
      </c>
      <c r="J18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8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8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8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8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8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8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8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8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8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8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8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8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8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8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8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8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8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81" spans="1:30" ht="15" customHeight="1" x14ac:dyDescent="0.35">
      <c r="A181" s="61">
        <v>59</v>
      </c>
      <c r="B181" s="61"/>
      <c r="C181" s="61"/>
      <c r="D181" s="61" t="s">
        <v>38</v>
      </c>
      <c r="E181" s="56"/>
      <c r="F181" s="61"/>
      <c r="G181" s="58" t="str">
        <f>VLOOKUP(DataEntry[[#This Row],[Animal Number]],Labeling[],4)</f>
        <v>Male</v>
      </c>
      <c r="H181" s="61">
        <f>VLOOKUP(DataEntry[[#This Row],[Animal Number]],Labeling[],5)</f>
        <v>300</v>
      </c>
      <c r="I181" s="58">
        <f>IF(COUNTIF($A$8:DataEntry[[#This Row],[Animal Number]],DataEntry[[#This Row],[Animal Number]])=1,1,"")</f>
        <v>1</v>
      </c>
      <c r="J18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8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8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8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8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8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8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8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8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8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8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8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8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8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8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8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8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8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8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8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8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82" spans="1:30" ht="15" customHeight="1" x14ac:dyDescent="0.35">
      <c r="A182" s="61">
        <v>59</v>
      </c>
      <c r="B182" s="61" t="s">
        <v>7</v>
      </c>
      <c r="C182" s="61" t="s">
        <v>22</v>
      </c>
      <c r="D182" s="61"/>
      <c r="E182" s="56"/>
      <c r="F182" s="61">
        <v>12</v>
      </c>
      <c r="G182" s="58" t="str">
        <f>VLOOKUP(DataEntry[[#This Row],[Animal Number]],Labeling[],4)</f>
        <v>Male</v>
      </c>
      <c r="H182" s="61">
        <f>VLOOKUP(DataEntry[[#This Row],[Animal Number]],Labeling[],5)</f>
        <v>300</v>
      </c>
      <c r="I182" s="58" t="str">
        <f>IF(COUNTIF($A$8:DataEntry[[#This Row],[Animal Number]],DataEntry[[#This Row],[Animal Number]])=1,1,"")</f>
        <v/>
      </c>
      <c r="J18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8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8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8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8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8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8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8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8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8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8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8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8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8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8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8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8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8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83" spans="1:30" ht="15" customHeight="1" x14ac:dyDescent="0.35">
      <c r="A183" s="61">
        <v>59</v>
      </c>
      <c r="B183" s="61" t="s">
        <v>7</v>
      </c>
      <c r="C183" s="61" t="s">
        <v>23</v>
      </c>
      <c r="D183" s="61"/>
      <c r="E183" s="56"/>
      <c r="F183" s="61">
        <v>10</v>
      </c>
      <c r="G183" s="58" t="str">
        <f>VLOOKUP(DataEntry[[#This Row],[Animal Number]],Labeling[],4)</f>
        <v>Male</v>
      </c>
      <c r="H183" s="61">
        <f>VLOOKUP(DataEntry[[#This Row],[Animal Number]],Labeling[],5)</f>
        <v>300</v>
      </c>
      <c r="I183" s="58" t="str">
        <f>IF(COUNTIF($A$8:DataEntry[[#This Row],[Animal Number]],DataEntry[[#This Row],[Animal Number]])=1,1,"")</f>
        <v/>
      </c>
      <c r="J18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8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8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8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8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8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8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8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8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8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8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8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8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8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8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8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8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8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84" spans="1:30" ht="15" customHeight="1" x14ac:dyDescent="0.35">
      <c r="A184" s="61">
        <v>60</v>
      </c>
      <c r="B184" s="61"/>
      <c r="C184" s="61"/>
      <c r="D184" s="61" t="s">
        <v>38</v>
      </c>
      <c r="E184" s="56"/>
      <c r="F184" s="61"/>
      <c r="G184" s="58" t="str">
        <f>VLOOKUP(DataEntry[[#This Row],[Animal Number]],Labeling[],4)</f>
        <v>Male</v>
      </c>
      <c r="H184" s="61">
        <f>VLOOKUP(DataEntry[[#This Row],[Animal Number]],Labeling[],5)</f>
        <v>300</v>
      </c>
      <c r="I184" s="58">
        <f>IF(COUNTIF($A$8:DataEntry[[#This Row],[Animal Number]],DataEntry[[#This Row],[Animal Number]])=1,1,"")</f>
        <v>1</v>
      </c>
      <c r="J18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8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8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8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8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8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8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8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8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8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8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8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8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8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8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8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8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8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8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8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8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85" spans="1:30" ht="15" customHeight="1" x14ac:dyDescent="0.35">
      <c r="A185" s="61">
        <v>60</v>
      </c>
      <c r="B185" s="61" t="s">
        <v>7</v>
      </c>
      <c r="C185" s="61" t="s">
        <v>22</v>
      </c>
      <c r="D185" s="61"/>
      <c r="E185" s="56"/>
      <c r="F185" s="61">
        <v>15</v>
      </c>
      <c r="G185" s="58" t="str">
        <f>VLOOKUP(DataEntry[[#This Row],[Animal Number]],Labeling[],4)</f>
        <v>Male</v>
      </c>
      <c r="H185" s="61">
        <f>VLOOKUP(DataEntry[[#This Row],[Animal Number]],Labeling[],5)</f>
        <v>300</v>
      </c>
      <c r="I185" s="58" t="str">
        <f>IF(COUNTIF($A$8:DataEntry[[#This Row],[Animal Number]],DataEntry[[#This Row],[Animal Number]])=1,1,"")</f>
        <v/>
      </c>
      <c r="J18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8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8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8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8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8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8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8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8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8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8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8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8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8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8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8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8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8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86" spans="1:30" ht="15" customHeight="1" x14ac:dyDescent="0.35">
      <c r="A186" s="61">
        <v>60</v>
      </c>
      <c r="B186" s="61" t="s">
        <v>7</v>
      </c>
      <c r="C186" s="61" t="s">
        <v>23</v>
      </c>
      <c r="D186" s="61"/>
      <c r="E186" s="56"/>
      <c r="F186" s="61">
        <v>15</v>
      </c>
      <c r="G186" s="58" t="str">
        <f>VLOOKUP(DataEntry[[#This Row],[Animal Number]],Labeling[],4)</f>
        <v>Male</v>
      </c>
      <c r="H186" s="61">
        <f>VLOOKUP(DataEntry[[#This Row],[Animal Number]],Labeling[],5)</f>
        <v>300</v>
      </c>
      <c r="I186" s="58" t="str">
        <f>IF(COUNTIF($A$8:DataEntry[[#This Row],[Animal Number]],DataEntry[[#This Row],[Animal Number]])=1,1,"")</f>
        <v/>
      </c>
      <c r="J18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8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8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8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8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8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8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8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8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8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8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8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8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8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8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8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8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8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87" spans="1:30" ht="15" customHeight="1" x14ac:dyDescent="0.35">
      <c r="A187" s="61">
        <v>61</v>
      </c>
      <c r="B187" s="61"/>
      <c r="C187" s="61"/>
      <c r="D187" s="61" t="s">
        <v>38</v>
      </c>
      <c r="E187" s="56"/>
      <c r="F187" s="61"/>
      <c r="G187" s="58" t="str">
        <f>VLOOKUP(DataEntry[[#This Row],[Animal Number]],Labeling[],4)</f>
        <v>Male</v>
      </c>
      <c r="H187" s="61">
        <f>VLOOKUP(DataEntry[[#This Row],[Animal Number]],Labeling[],5)</f>
        <v>300</v>
      </c>
      <c r="I187" s="58">
        <f>IF(COUNTIF($A$8:DataEntry[[#This Row],[Animal Number]],DataEntry[[#This Row],[Animal Number]])=1,1,"")</f>
        <v>1</v>
      </c>
      <c r="J18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8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8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8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8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8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8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8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8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8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8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8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8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8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8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8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8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8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8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8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8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88" spans="1:30" ht="15" customHeight="1" x14ac:dyDescent="0.35">
      <c r="A188" s="61">
        <v>61</v>
      </c>
      <c r="B188" s="61" t="s">
        <v>7</v>
      </c>
      <c r="C188" s="61" t="s">
        <v>22</v>
      </c>
      <c r="D188" s="61"/>
      <c r="E188" s="56"/>
      <c r="F188" s="61">
        <v>17</v>
      </c>
      <c r="G188" s="58" t="str">
        <f>VLOOKUP(DataEntry[[#This Row],[Animal Number]],Labeling[],4)</f>
        <v>Male</v>
      </c>
      <c r="H188" s="61">
        <f>VLOOKUP(DataEntry[[#This Row],[Animal Number]],Labeling[],5)</f>
        <v>300</v>
      </c>
      <c r="I188" s="58" t="str">
        <f>IF(COUNTIF($A$8:DataEntry[[#This Row],[Animal Number]],DataEntry[[#This Row],[Animal Number]])=1,1,"")</f>
        <v/>
      </c>
      <c r="J18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8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8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8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8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8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8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8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8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8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8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8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8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8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8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8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8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8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89" spans="1:30" ht="15" customHeight="1" x14ac:dyDescent="0.35">
      <c r="A189" s="61">
        <v>61</v>
      </c>
      <c r="B189" s="61" t="s">
        <v>7</v>
      </c>
      <c r="C189" s="61" t="s">
        <v>23</v>
      </c>
      <c r="D189" s="61"/>
      <c r="E189" s="56"/>
      <c r="F189" s="61">
        <v>19</v>
      </c>
      <c r="G189" s="58" t="str">
        <f>VLOOKUP(DataEntry[[#This Row],[Animal Number]],Labeling[],4)</f>
        <v>Male</v>
      </c>
      <c r="H189" s="61">
        <f>VLOOKUP(DataEntry[[#This Row],[Animal Number]],Labeling[],5)</f>
        <v>300</v>
      </c>
      <c r="I189" s="58" t="str">
        <f>IF(COUNTIF($A$8:DataEntry[[#This Row],[Animal Number]],DataEntry[[#This Row],[Animal Number]])=1,1,"")</f>
        <v/>
      </c>
      <c r="J18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8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8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8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8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8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8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8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8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8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8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8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8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8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8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8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8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8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90" spans="1:30" ht="15" customHeight="1" x14ac:dyDescent="0.35">
      <c r="A190" s="61">
        <v>62</v>
      </c>
      <c r="B190" s="61"/>
      <c r="C190" s="61"/>
      <c r="D190" s="61" t="s">
        <v>38</v>
      </c>
      <c r="E190" s="56"/>
      <c r="F190" s="61"/>
      <c r="G190" s="58" t="str">
        <f>VLOOKUP(DataEntry[[#This Row],[Animal Number]],Labeling[],4)</f>
        <v>Male</v>
      </c>
      <c r="H190" s="61">
        <f>VLOOKUP(DataEntry[[#This Row],[Animal Number]],Labeling[],5)</f>
        <v>300</v>
      </c>
      <c r="I190" s="58">
        <f>IF(COUNTIF($A$8:DataEntry[[#This Row],[Animal Number]],DataEntry[[#This Row],[Animal Number]])=1,1,"")</f>
        <v>1</v>
      </c>
      <c r="J19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9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9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9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9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9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9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9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9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9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9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9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9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9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9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9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9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9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9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9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9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91" spans="1:30" ht="15" customHeight="1" x14ac:dyDescent="0.35">
      <c r="A191" s="61">
        <v>62</v>
      </c>
      <c r="B191" s="61" t="s">
        <v>7</v>
      </c>
      <c r="C191" s="61" t="s">
        <v>22</v>
      </c>
      <c r="D191" s="61"/>
      <c r="E191" s="56"/>
      <c r="F191" s="61">
        <v>15</v>
      </c>
      <c r="G191" s="58" t="str">
        <f>VLOOKUP(DataEntry[[#This Row],[Animal Number]],Labeling[],4)</f>
        <v>Male</v>
      </c>
      <c r="H191" s="61">
        <f>VLOOKUP(DataEntry[[#This Row],[Animal Number]],Labeling[],5)</f>
        <v>300</v>
      </c>
      <c r="I191" s="58" t="str">
        <f>IF(COUNTIF($A$8:DataEntry[[#This Row],[Animal Number]],DataEntry[[#This Row],[Animal Number]])=1,1,"")</f>
        <v/>
      </c>
      <c r="J19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9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9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9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9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9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9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9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9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9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9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9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9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9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9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9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9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9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92" spans="1:30" ht="15" customHeight="1" x14ac:dyDescent="0.35">
      <c r="A192" s="61">
        <v>62</v>
      </c>
      <c r="B192" s="61" t="s">
        <v>7</v>
      </c>
      <c r="C192" s="61" t="s">
        <v>23</v>
      </c>
      <c r="D192" s="61"/>
      <c r="E192" s="56"/>
      <c r="F192" s="61">
        <v>16</v>
      </c>
      <c r="G192" s="58" t="str">
        <f>VLOOKUP(DataEntry[[#This Row],[Animal Number]],Labeling[],4)</f>
        <v>Male</v>
      </c>
      <c r="H192" s="61">
        <f>VLOOKUP(DataEntry[[#This Row],[Animal Number]],Labeling[],5)</f>
        <v>300</v>
      </c>
      <c r="I192" s="58" t="str">
        <f>IF(COUNTIF($A$8:DataEntry[[#This Row],[Animal Number]],DataEntry[[#This Row],[Animal Number]])=1,1,"")</f>
        <v/>
      </c>
      <c r="J19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9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9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9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9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9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9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9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9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9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9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9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9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9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9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9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9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9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93" spans="1:30" ht="15" customHeight="1" x14ac:dyDescent="0.35">
      <c r="A193" s="61">
        <v>63</v>
      </c>
      <c r="B193" s="61"/>
      <c r="C193" s="61"/>
      <c r="D193" s="61" t="s">
        <v>38</v>
      </c>
      <c r="E193" s="56"/>
      <c r="F193" s="61"/>
      <c r="G193" s="58" t="str">
        <f>VLOOKUP(DataEntry[[#This Row],[Animal Number]],Labeling[],4)</f>
        <v>Male</v>
      </c>
      <c r="H193" s="61">
        <f>VLOOKUP(DataEntry[[#This Row],[Animal Number]],Labeling[],5)</f>
        <v>300</v>
      </c>
      <c r="I193" s="58">
        <f>IF(COUNTIF($A$8:DataEntry[[#This Row],[Animal Number]],DataEntry[[#This Row],[Animal Number]])=1,1,"")</f>
        <v>1</v>
      </c>
      <c r="J19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9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9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9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9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9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9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9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9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9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9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9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9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9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9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9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9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9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9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9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9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94" spans="1:30" ht="15" customHeight="1" x14ac:dyDescent="0.35">
      <c r="A194" s="61">
        <v>63</v>
      </c>
      <c r="B194" s="61" t="s">
        <v>7</v>
      </c>
      <c r="C194" s="61" t="s">
        <v>22</v>
      </c>
      <c r="D194" s="61"/>
      <c r="E194" s="56"/>
      <c r="F194" s="61">
        <v>15</v>
      </c>
      <c r="G194" s="58" t="str">
        <f>VLOOKUP(DataEntry[[#This Row],[Animal Number]],Labeling[],4)</f>
        <v>Male</v>
      </c>
      <c r="H194" s="61">
        <f>VLOOKUP(DataEntry[[#This Row],[Animal Number]],Labeling[],5)</f>
        <v>300</v>
      </c>
      <c r="I194" s="58" t="str">
        <f>IF(COUNTIF($A$8:DataEntry[[#This Row],[Animal Number]],DataEntry[[#This Row],[Animal Number]])=1,1,"")</f>
        <v/>
      </c>
      <c r="J19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9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9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9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9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9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9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9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9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9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9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9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9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9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9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9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9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9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95" spans="1:30" ht="15" customHeight="1" x14ac:dyDescent="0.35">
      <c r="A195" s="61">
        <v>63</v>
      </c>
      <c r="B195" s="61" t="s">
        <v>7</v>
      </c>
      <c r="C195" s="61" t="s">
        <v>23</v>
      </c>
      <c r="D195" s="61"/>
      <c r="E195" s="56"/>
      <c r="F195" s="61">
        <v>20</v>
      </c>
      <c r="G195" s="58" t="str">
        <f>VLOOKUP(DataEntry[[#This Row],[Animal Number]],Labeling[],4)</f>
        <v>Male</v>
      </c>
      <c r="H195" s="61">
        <f>VLOOKUP(DataEntry[[#This Row],[Animal Number]],Labeling[],5)</f>
        <v>300</v>
      </c>
      <c r="I195" s="58" t="str">
        <f>IF(COUNTIF($A$8:DataEntry[[#This Row],[Animal Number]],DataEntry[[#This Row],[Animal Number]])=1,1,"")</f>
        <v/>
      </c>
      <c r="J19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9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9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9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9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9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9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9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9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9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9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9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9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9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9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9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9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9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96" spans="1:30" ht="15" customHeight="1" x14ac:dyDescent="0.35">
      <c r="A196" s="61">
        <v>64</v>
      </c>
      <c r="B196" s="61"/>
      <c r="C196" s="61"/>
      <c r="D196" s="61" t="s">
        <v>38</v>
      </c>
      <c r="E196" s="56"/>
      <c r="F196" s="61"/>
      <c r="G196" s="58" t="str">
        <f>VLOOKUP(DataEntry[[#This Row],[Animal Number]],Labeling[],4)</f>
        <v>Male</v>
      </c>
      <c r="H196" s="61">
        <f>VLOOKUP(DataEntry[[#This Row],[Animal Number]],Labeling[],5)</f>
        <v>300</v>
      </c>
      <c r="I196" s="58">
        <f>IF(COUNTIF($A$8:DataEntry[[#This Row],[Animal Number]],DataEntry[[#This Row],[Animal Number]])=1,1,"")</f>
        <v>1</v>
      </c>
      <c r="J19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9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9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9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9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9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9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9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9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9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9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9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9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9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9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9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9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9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9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9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9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97" spans="1:30" ht="15" customHeight="1" x14ac:dyDescent="0.35">
      <c r="A197" s="61">
        <v>64</v>
      </c>
      <c r="B197" s="61" t="s">
        <v>7</v>
      </c>
      <c r="C197" s="61" t="s">
        <v>22</v>
      </c>
      <c r="D197" s="61"/>
      <c r="E197" s="56"/>
      <c r="F197" s="61">
        <v>12</v>
      </c>
      <c r="G197" s="58" t="str">
        <f>VLOOKUP(DataEntry[[#This Row],[Animal Number]],Labeling[],4)</f>
        <v>Male</v>
      </c>
      <c r="H197" s="61">
        <f>VLOOKUP(DataEntry[[#This Row],[Animal Number]],Labeling[],5)</f>
        <v>300</v>
      </c>
      <c r="I197" s="58" t="str">
        <f>IF(COUNTIF($A$8:DataEntry[[#This Row],[Animal Number]],DataEntry[[#This Row],[Animal Number]])=1,1,"")</f>
        <v/>
      </c>
      <c r="J19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9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9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9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9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9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9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9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9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9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9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9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9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9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9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9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9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9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98" spans="1:30" ht="15" customHeight="1" x14ac:dyDescent="0.35">
      <c r="A198" s="61">
        <v>64</v>
      </c>
      <c r="B198" s="61" t="s">
        <v>7</v>
      </c>
      <c r="C198" s="61" t="s">
        <v>23</v>
      </c>
      <c r="D198" s="61"/>
      <c r="E198" s="56"/>
      <c r="F198" s="61">
        <v>14</v>
      </c>
      <c r="G198" s="58" t="str">
        <f>VLOOKUP(DataEntry[[#This Row],[Animal Number]],Labeling[],4)</f>
        <v>Male</v>
      </c>
      <c r="H198" s="61">
        <f>VLOOKUP(DataEntry[[#This Row],[Animal Number]],Labeling[],5)</f>
        <v>300</v>
      </c>
      <c r="I198" s="58" t="str">
        <f>IF(COUNTIF($A$8:DataEntry[[#This Row],[Animal Number]],DataEntry[[#This Row],[Animal Number]])=1,1,"")</f>
        <v/>
      </c>
      <c r="J19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9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9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9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9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9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9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9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9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9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9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9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9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9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9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9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9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9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99" spans="1:30" ht="15" customHeight="1" x14ac:dyDescent="0.35">
      <c r="A199" s="61">
        <v>65</v>
      </c>
      <c r="B199" s="61"/>
      <c r="C199" s="61"/>
      <c r="D199" s="61" t="s">
        <v>38</v>
      </c>
      <c r="E199" s="56"/>
      <c r="F199" s="61"/>
      <c r="G199" s="58" t="str">
        <f>VLOOKUP(DataEntry[[#This Row],[Animal Number]],Labeling[],4)</f>
        <v>Male</v>
      </c>
      <c r="H199" s="61">
        <f>VLOOKUP(DataEntry[[#This Row],[Animal Number]],Labeling[],5)</f>
        <v>300</v>
      </c>
      <c r="I199" s="58">
        <f>IF(COUNTIF($A$8:DataEntry[[#This Row],[Animal Number]],DataEntry[[#This Row],[Animal Number]])=1,1,"")</f>
        <v>1</v>
      </c>
      <c r="J19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19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19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19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19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19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19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19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19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19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19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19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19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19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19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19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19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9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9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9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9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00" spans="1:30" ht="15" customHeight="1" x14ac:dyDescent="0.35">
      <c r="A200" s="61">
        <v>65</v>
      </c>
      <c r="B200" s="61" t="s">
        <v>7</v>
      </c>
      <c r="C200" s="61" t="s">
        <v>22</v>
      </c>
      <c r="D200" s="61"/>
      <c r="E200" s="56"/>
      <c r="F200" s="61">
        <v>13</v>
      </c>
      <c r="G200" s="58" t="str">
        <f>VLOOKUP(DataEntry[[#This Row],[Animal Number]],Labeling[],4)</f>
        <v>Male</v>
      </c>
      <c r="H200" s="61">
        <f>VLOOKUP(DataEntry[[#This Row],[Animal Number]],Labeling[],5)</f>
        <v>300</v>
      </c>
      <c r="I200" s="58" t="str">
        <f>IF(COUNTIF($A$8:DataEntry[[#This Row],[Animal Number]],DataEntry[[#This Row],[Animal Number]])=1,1,"")</f>
        <v/>
      </c>
      <c r="J20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0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0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0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0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0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0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0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0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0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0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0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0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0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0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0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0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0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01" spans="1:30" ht="15" customHeight="1" x14ac:dyDescent="0.35">
      <c r="A201" s="61">
        <v>65</v>
      </c>
      <c r="B201" s="61" t="s">
        <v>7</v>
      </c>
      <c r="C201" s="61" t="s">
        <v>23</v>
      </c>
      <c r="D201" s="61"/>
      <c r="E201" s="56"/>
      <c r="F201" s="61">
        <v>11</v>
      </c>
      <c r="G201" s="58" t="str">
        <f>VLOOKUP(DataEntry[[#This Row],[Animal Number]],Labeling[],4)</f>
        <v>Male</v>
      </c>
      <c r="H201" s="61">
        <f>VLOOKUP(DataEntry[[#This Row],[Animal Number]],Labeling[],5)</f>
        <v>300</v>
      </c>
      <c r="I201" s="58" t="str">
        <f>IF(COUNTIF($A$8:DataEntry[[#This Row],[Animal Number]],DataEntry[[#This Row],[Animal Number]])=1,1,"")</f>
        <v/>
      </c>
      <c r="J20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0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0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0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0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0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0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0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0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0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0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0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0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0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0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0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0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0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02" spans="1:30" ht="15" customHeight="1" x14ac:dyDescent="0.35">
      <c r="A202" s="61">
        <v>66</v>
      </c>
      <c r="B202" s="61"/>
      <c r="C202" s="61"/>
      <c r="D202" s="61" t="s">
        <v>38</v>
      </c>
      <c r="E202" s="56"/>
      <c r="F202" s="61"/>
      <c r="G202" s="58" t="str">
        <f>VLOOKUP(DataEntry[[#This Row],[Animal Number]],Labeling[],4)</f>
        <v>Male</v>
      </c>
      <c r="H202" s="61">
        <f>VLOOKUP(DataEntry[[#This Row],[Animal Number]],Labeling[],5)</f>
        <v>300</v>
      </c>
      <c r="I202" s="58">
        <f>IF(COUNTIF($A$8:DataEntry[[#This Row],[Animal Number]],DataEntry[[#This Row],[Animal Number]])=1,1,"")</f>
        <v>1</v>
      </c>
      <c r="J20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0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0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0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0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0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0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0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0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0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0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0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0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0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0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0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0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0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0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0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0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03" spans="1:30" ht="15" customHeight="1" x14ac:dyDescent="0.35">
      <c r="A203" s="61">
        <v>66</v>
      </c>
      <c r="B203" s="61" t="s">
        <v>7</v>
      </c>
      <c r="C203" s="61" t="s">
        <v>22</v>
      </c>
      <c r="D203" s="61"/>
      <c r="E203" s="56"/>
      <c r="F203" s="61">
        <v>18</v>
      </c>
      <c r="G203" s="58" t="str">
        <f>VLOOKUP(DataEntry[[#This Row],[Animal Number]],Labeling[],4)</f>
        <v>Male</v>
      </c>
      <c r="H203" s="61">
        <f>VLOOKUP(DataEntry[[#This Row],[Animal Number]],Labeling[],5)</f>
        <v>300</v>
      </c>
      <c r="I203" s="58" t="str">
        <f>IF(COUNTIF($A$8:DataEntry[[#This Row],[Animal Number]],DataEntry[[#This Row],[Animal Number]])=1,1,"")</f>
        <v/>
      </c>
      <c r="J20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0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0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0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0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0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0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0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0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0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0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0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0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0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0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0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0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0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0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0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0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04" spans="1:30" ht="15" customHeight="1" x14ac:dyDescent="0.35">
      <c r="A204" s="61">
        <v>66</v>
      </c>
      <c r="B204" s="61" t="s">
        <v>7</v>
      </c>
      <c r="C204" s="61" t="s">
        <v>23</v>
      </c>
      <c r="D204" s="61"/>
      <c r="E204" s="56"/>
      <c r="F204" s="61">
        <v>16</v>
      </c>
      <c r="G204" s="58" t="str">
        <f>VLOOKUP(DataEntry[[#This Row],[Animal Number]],Labeling[],4)</f>
        <v>Male</v>
      </c>
      <c r="H204" s="61">
        <f>VLOOKUP(DataEntry[[#This Row],[Animal Number]],Labeling[],5)</f>
        <v>300</v>
      </c>
      <c r="I204" s="58" t="str">
        <f>IF(COUNTIF($A$8:DataEntry[[#This Row],[Animal Number]],DataEntry[[#This Row],[Animal Number]])=1,1,"")</f>
        <v/>
      </c>
      <c r="J20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0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0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0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0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0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0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0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0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0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0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0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0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0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0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0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0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0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05" spans="1:30" ht="15" customHeight="1" x14ac:dyDescent="0.35">
      <c r="A205" s="61">
        <v>67</v>
      </c>
      <c r="B205" s="61" t="s">
        <v>5</v>
      </c>
      <c r="C205" s="61"/>
      <c r="D205" s="61" t="s">
        <v>19</v>
      </c>
      <c r="E205" s="56"/>
      <c r="F205" s="61"/>
      <c r="G205" s="58" t="str">
        <f>VLOOKUP(DataEntry[[#This Row],[Animal Number]],Labeling[],4)</f>
        <v>Male</v>
      </c>
      <c r="H205" s="61">
        <f>VLOOKUP(DataEntry[[#This Row],[Animal Number]],Labeling[],5)</f>
        <v>300</v>
      </c>
      <c r="I205" s="58">
        <f>IF(COUNTIF($A$8:DataEntry[[#This Row],[Animal Number]],DataEntry[[#This Row],[Animal Number]])=1,1,"")</f>
        <v>1</v>
      </c>
      <c r="J20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05" s="58">
        <f>IF(AND(DataEntry[[#This Row],[Unique Animal Number]]=1,DataEntry[[#This Row],[Sex]]="Male"),COUNTIFS(DataEntry[Animal Number],DataEntry[[#This Row],[Animal Number]],DataEntry[Site],"Gubernaculum",DataEntry[Measurement],"&gt;20"),"")</f>
        <v>1</v>
      </c>
      <c r="L20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0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0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0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0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0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0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0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0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0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0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0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0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0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0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0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0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0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0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06" spans="1:30" ht="15" customHeight="1" x14ac:dyDescent="0.35">
      <c r="A206" s="61">
        <v>67</v>
      </c>
      <c r="B206" s="61" t="s">
        <v>7</v>
      </c>
      <c r="C206" s="61" t="s">
        <v>22</v>
      </c>
      <c r="D206" s="61"/>
      <c r="E206" s="56"/>
      <c r="F206" s="61">
        <v>18</v>
      </c>
      <c r="G206" s="58" t="str">
        <f>VLOOKUP(DataEntry[[#This Row],[Animal Number]],Labeling[],4)</f>
        <v>Male</v>
      </c>
      <c r="H206" s="61">
        <f>VLOOKUP(DataEntry[[#This Row],[Animal Number]],Labeling[],5)</f>
        <v>300</v>
      </c>
      <c r="I206" s="58" t="str">
        <f>IF(COUNTIF($A$8:DataEntry[[#This Row],[Animal Number]],DataEntry[[#This Row],[Animal Number]])=1,1,"")</f>
        <v/>
      </c>
      <c r="J20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0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0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0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0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0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0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0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0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0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0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0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0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0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0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0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0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0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07" spans="1:30" ht="15" customHeight="1" x14ac:dyDescent="0.35">
      <c r="A207" s="61">
        <v>67</v>
      </c>
      <c r="B207" s="61" t="s">
        <v>7</v>
      </c>
      <c r="C207" s="61" t="s">
        <v>23</v>
      </c>
      <c r="D207" s="61"/>
      <c r="E207" s="56"/>
      <c r="F207" s="61">
        <v>24</v>
      </c>
      <c r="G207" s="58" t="str">
        <f>VLOOKUP(DataEntry[[#This Row],[Animal Number]],Labeling[],4)</f>
        <v>Male</v>
      </c>
      <c r="H207" s="61">
        <f>VLOOKUP(DataEntry[[#This Row],[Animal Number]],Labeling[],5)</f>
        <v>300</v>
      </c>
      <c r="I207" s="58" t="str">
        <f>IF(COUNTIF($A$8:DataEntry[[#This Row],[Animal Number]],DataEntry[[#This Row],[Animal Number]])=1,1,"")</f>
        <v/>
      </c>
      <c r="J20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0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0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0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0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0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0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0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0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0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0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0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0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0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0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0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0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0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08" spans="1:30" ht="15" customHeight="1" x14ac:dyDescent="0.35">
      <c r="A208" s="61">
        <v>68</v>
      </c>
      <c r="B208" s="61"/>
      <c r="C208" s="61"/>
      <c r="D208" s="61" t="s">
        <v>38</v>
      </c>
      <c r="E208" s="56"/>
      <c r="F208" s="61"/>
      <c r="G208" s="58" t="str">
        <f>VLOOKUP(DataEntry[[#This Row],[Animal Number]],Labeling[],4)</f>
        <v>Male</v>
      </c>
      <c r="H208" s="61">
        <f>VLOOKUP(DataEntry[[#This Row],[Animal Number]],Labeling[],5)</f>
        <v>300</v>
      </c>
      <c r="I208" s="58">
        <f>IF(COUNTIF($A$8:DataEntry[[#This Row],[Animal Number]],DataEntry[[#This Row],[Animal Number]])=1,1,"")</f>
        <v>1</v>
      </c>
      <c r="J20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0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0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0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0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0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0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0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0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0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0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0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0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0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0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0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0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0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0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0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0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09" spans="1:30" ht="15" customHeight="1" x14ac:dyDescent="0.35">
      <c r="A209" s="61">
        <v>68</v>
      </c>
      <c r="B209" s="61" t="s">
        <v>7</v>
      </c>
      <c r="C209" s="61" t="s">
        <v>22</v>
      </c>
      <c r="D209" s="61"/>
      <c r="E209" s="56"/>
      <c r="F209" s="61">
        <v>19</v>
      </c>
      <c r="G209" s="58" t="str">
        <f>VLOOKUP(DataEntry[[#This Row],[Animal Number]],Labeling[],4)</f>
        <v>Male</v>
      </c>
      <c r="H209" s="61">
        <f>VLOOKUP(DataEntry[[#This Row],[Animal Number]],Labeling[],5)</f>
        <v>300</v>
      </c>
      <c r="I209" s="58" t="str">
        <f>IF(COUNTIF($A$8:DataEntry[[#This Row],[Animal Number]],DataEntry[[#This Row],[Animal Number]])=1,1,"")</f>
        <v/>
      </c>
      <c r="J20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0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0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0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0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0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0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0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0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0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0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0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0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0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0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0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0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0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10" spans="1:30" ht="15" customHeight="1" x14ac:dyDescent="0.35">
      <c r="A210" s="61">
        <v>68</v>
      </c>
      <c r="B210" s="61" t="s">
        <v>7</v>
      </c>
      <c r="C210" s="61" t="s">
        <v>23</v>
      </c>
      <c r="D210" s="61"/>
      <c r="E210" s="56"/>
      <c r="F210" s="61">
        <v>17</v>
      </c>
      <c r="G210" s="58" t="str">
        <f>VLOOKUP(DataEntry[[#This Row],[Animal Number]],Labeling[],4)</f>
        <v>Male</v>
      </c>
      <c r="H210" s="61">
        <f>VLOOKUP(DataEntry[[#This Row],[Animal Number]],Labeling[],5)</f>
        <v>300</v>
      </c>
      <c r="I210" s="58" t="str">
        <f>IF(COUNTIF($A$8:DataEntry[[#This Row],[Animal Number]],DataEntry[[#This Row],[Animal Number]])=1,1,"")</f>
        <v/>
      </c>
      <c r="J21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1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1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1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1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1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1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1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1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1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1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1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1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1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1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1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1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1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11" spans="1:30" ht="15" customHeight="1" x14ac:dyDescent="0.35">
      <c r="A211" s="61">
        <v>69</v>
      </c>
      <c r="B211" s="61" t="s">
        <v>9</v>
      </c>
      <c r="C211" s="61"/>
      <c r="D211" s="61" t="s">
        <v>24</v>
      </c>
      <c r="E211" s="56"/>
      <c r="F211" s="61"/>
      <c r="G211" s="58" t="str">
        <f>VLOOKUP(DataEntry[[#This Row],[Animal Number]],Labeling[],4)</f>
        <v>Male</v>
      </c>
      <c r="H211" s="61">
        <f>VLOOKUP(DataEntry[[#This Row],[Animal Number]],Labeling[],5)</f>
        <v>300</v>
      </c>
      <c r="I211" s="58">
        <f>IF(COUNTIF($A$8:DataEntry[[#This Row],[Animal Number]],DataEntry[[#This Row],[Animal Number]])=1,1,"")</f>
        <v>1</v>
      </c>
      <c r="J21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1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1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1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1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1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1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1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1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1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1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1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1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1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1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1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1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1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1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1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1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12" spans="1:30" ht="15" customHeight="1" x14ac:dyDescent="0.35">
      <c r="A212" s="61">
        <v>69</v>
      </c>
      <c r="B212" s="61" t="s">
        <v>13</v>
      </c>
      <c r="C212" s="61"/>
      <c r="D212" s="61" t="s">
        <v>28</v>
      </c>
      <c r="E212" s="56"/>
      <c r="F212" s="61"/>
      <c r="G212" s="58" t="str">
        <f>VLOOKUP(DataEntry[[#This Row],[Animal Number]],Labeling[],4)</f>
        <v>Male</v>
      </c>
      <c r="H212" s="61">
        <f>VLOOKUP(DataEntry[[#This Row],[Animal Number]],Labeling[],5)</f>
        <v>300</v>
      </c>
      <c r="I212" s="58" t="str">
        <f>IF(COUNTIF($A$8:DataEntry[[#This Row],[Animal Number]],DataEntry[[#This Row],[Animal Number]])=1,1,"")</f>
        <v/>
      </c>
      <c r="J21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1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1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1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1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1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1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1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1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1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1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1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1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1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1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1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1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1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13" spans="1:30" ht="15" customHeight="1" x14ac:dyDescent="0.35">
      <c r="A213" s="61">
        <v>69</v>
      </c>
      <c r="B213" s="61" t="s">
        <v>7</v>
      </c>
      <c r="C213" s="61" t="s">
        <v>22</v>
      </c>
      <c r="D213" s="61"/>
      <c r="E213" s="56"/>
      <c r="F213" s="61">
        <v>17</v>
      </c>
      <c r="G213" s="58" t="str">
        <f>VLOOKUP(DataEntry[[#This Row],[Animal Number]],Labeling[],4)</f>
        <v>Male</v>
      </c>
      <c r="H213" s="61">
        <f>VLOOKUP(DataEntry[[#This Row],[Animal Number]],Labeling[],5)</f>
        <v>300</v>
      </c>
      <c r="I213" s="58" t="str">
        <f>IF(COUNTIF($A$8:DataEntry[[#This Row],[Animal Number]],DataEntry[[#This Row],[Animal Number]])=1,1,"")</f>
        <v/>
      </c>
      <c r="J21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1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1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1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1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1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1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1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1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1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1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1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1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1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1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1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1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1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14" spans="1:30" ht="15" customHeight="1" x14ac:dyDescent="0.35">
      <c r="A214" s="61">
        <v>69</v>
      </c>
      <c r="B214" s="61" t="s">
        <v>7</v>
      </c>
      <c r="C214" s="61" t="s">
        <v>23</v>
      </c>
      <c r="D214" s="61"/>
      <c r="E214" s="56"/>
      <c r="F214" s="61">
        <v>17</v>
      </c>
      <c r="G214" s="58" t="str">
        <f>VLOOKUP(DataEntry[[#This Row],[Animal Number]],Labeling[],4)</f>
        <v>Male</v>
      </c>
      <c r="H214" s="61">
        <f>VLOOKUP(DataEntry[[#This Row],[Animal Number]],Labeling[],5)</f>
        <v>300</v>
      </c>
      <c r="I214" s="58" t="str">
        <f>IF(COUNTIF($A$8:DataEntry[[#This Row],[Animal Number]],DataEntry[[#This Row],[Animal Number]])=1,1,"")</f>
        <v/>
      </c>
      <c r="J21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1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1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1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1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1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1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1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1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1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1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1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1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1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1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1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1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1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15" spans="1:30" ht="15" customHeight="1" x14ac:dyDescent="0.35">
      <c r="A215" s="61">
        <v>70</v>
      </c>
      <c r="B215" s="61"/>
      <c r="C215" s="61"/>
      <c r="D215" s="61" t="s">
        <v>38</v>
      </c>
      <c r="E215" s="56"/>
      <c r="F215" s="61"/>
      <c r="G215" s="58" t="str">
        <f>VLOOKUP(DataEntry[[#This Row],[Animal Number]],Labeling[],4)</f>
        <v>Male</v>
      </c>
      <c r="H215" s="61">
        <f>VLOOKUP(DataEntry[[#This Row],[Animal Number]],Labeling[],5)</f>
        <v>300</v>
      </c>
      <c r="I215" s="58">
        <f>IF(COUNTIF($A$8:DataEntry[[#This Row],[Animal Number]],DataEntry[[#This Row],[Animal Number]])=1,1,"")</f>
        <v>1</v>
      </c>
      <c r="J21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1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1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1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1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1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1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1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1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1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1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1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1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1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1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1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1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1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1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1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1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16" spans="1:30" ht="15" customHeight="1" x14ac:dyDescent="0.35">
      <c r="A216" s="61">
        <v>70</v>
      </c>
      <c r="B216" s="61" t="s">
        <v>7</v>
      </c>
      <c r="C216" s="61" t="s">
        <v>22</v>
      </c>
      <c r="D216" s="61"/>
      <c r="E216" s="56"/>
      <c r="F216" s="61">
        <v>18</v>
      </c>
      <c r="G216" s="58" t="str">
        <f>VLOOKUP(DataEntry[[#This Row],[Animal Number]],Labeling[],4)</f>
        <v>Male</v>
      </c>
      <c r="H216" s="61">
        <f>VLOOKUP(DataEntry[[#This Row],[Animal Number]],Labeling[],5)</f>
        <v>300</v>
      </c>
      <c r="I216" s="58" t="str">
        <f>IF(COUNTIF($A$8:DataEntry[[#This Row],[Animal Number]],DataEntry[[#This Row],[Animal Number]])=1,1,"")</f>
        <v/>
      </c>
      <c r="J21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1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1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1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1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1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1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1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1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1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1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1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1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1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1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1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1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1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17" spans="1:30" ht="15" customHeight="1" x14ac:dyDescent="0.35">
      <c r="A217" s="61">
        <v>70</v>
      </c>
      <c r="B217" s="61" t="s">
        <v>7</v>
      </c>
      <c r="C217" s="61" t="s">
        <v>23</v>
      </c>
      <c r="D217" s="61"/>
      <c r="E217" s="56"/>
      <c r="F217" s="61">
        <v>18</v>
      </c>
      <c r="G217" s="58" t="str">
        <f>VLOOKUP(DataEntry[[#This Row],[Animal Number]],Labeling[],4)</f>
        <v>Male</v>
      </c>
      <c r="H217" s="61">
        <f>VLOOKUP(DataEntry[[#This Row],[Animal Number]],Labeling[],5)</f>
        <v>300</v>
      </c>
      <c r="I217" s="58" t="str">
        <f>IF(COUNTIF($A$8:DataEntry[[#This Row],[Animal Number]],DataEntry[[#This Row],[Animal Number]])=1,1,"")</f>
        <v/>
      </c>
      <c r="J21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1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1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1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1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1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1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1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1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1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1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1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1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1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1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1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1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1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18" spans="1:30" ht="15" customHeight="1" x14ac:dyDescent="0.35">
      <c r="A218" s="61">
        <v>71</v>
      </c>
      <c r="B218" s="61"/>
      <c r="C218" s="61"/>
      <c r="D218" s="61" t="s">
        <v>38</v>
      </c>
      <c r="E218" s="56"/>
      <c r="F218" s="61"/>
      <c r="G218" s="58" t="str">
        <f>VLOOKUP(DataEntry[[#This Row],[Animal Number]],Labeling[],4)</f>
        <v>Male</v>
      </c>
      <c r="H218" s="61">
        <f>VLOOKUP(DataEntry[[#This Row],[Animal Number]],Labeling[],5)</f>
        <v>300</v>
      </c>
      <c r="I218" s="58">
        <f>IF(COUNTIF($A$8:DataEntry[[#This Row],[Animal Number]],DataEntry[[#This Row],[Animal Number]])=1,1,"")</f>
        <v>1</v>
      </c>
      <c r="J21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1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1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1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1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1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1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1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1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1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1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1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1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1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1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1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1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1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1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1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1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19" spans="1:30" ht="15" customHeight="1" x14ac:dyDescent="0.35">
      <c r="A219" s="61">
        <v>71</v>
      </c>
      <c r="B219" s="61" t="s">
        <v>7</v>
      </c>
      <c r="C219" s="61" t="s">
        <v>22</v>
      </c>
      <c r="D219" s="61"/>
      <c r="E219" s="56"/>
      <c r="F219" s="61">
        <v>17</v>
      </c>
      <c r="G219" s="58" t="str">
        <f>VLOOKUP(DataEntry[[#This Row],[Animal Number]],Labeling[],4)</f>
        <v>Male</v>
      </c>
      <c r="H219" s="61">
        <f>VLOOKUP(DataEntry[[#This Row],[Animal Number]],Labeling[],5)</f>
        <v>300</v>
      </c>
      <c r="I219" s="58" t="str">
        <f>IF(COUNTIF($A$8:DataEntry[[#This Row],[Animal Number]],DataEntry[[#This Row],[Animal Number]])=1,1,"")</f>
        <v/>
      </c>
      <c r="J21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1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1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1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1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1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1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1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1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1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1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1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1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1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1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1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1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1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20" spans="1:30" ht="15" customHeight="1" x14ac:dyDescent="0.35">
      <c r="A220" s="61">
        <v>71</v>
      </c>
      <c r="B220" s="61" t="s">
        <v>7</v>
      </c>
      <c r="C220" s="61" t="s">
        <v>23</v>
      </c>
      <c r="D220" s="61"/>
      <c r="E220" s="56"/>
      <c r="F220" s="61">
        <v>16</v>
      </c>
      <c r="G220" s="58" t="str">
        <f>VLOOKUP(DataEntry[[#This Row],[Animal Number]],Labeling[],4)</f>
        <v>Male</v>
      </c>
      <c r="H220" s="61">
        <f>VLOOKUP(DataEntry[[#This Row],[Animal Number]],Labeling[],5)</f>
        <v>300</v>
      </c>
      <c r="I220" s="58" t="str">
        <f>IF(COUNTIF($A$8:DataEntry[[#This Row],[Animal Number]],DataEntry[[#This Row],[Animal Number]])=1,1,"")</f>
        <v/>
      </c>
      <c r="J22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2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2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2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2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2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2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2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2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2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2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2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2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2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2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2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2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2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21" spans="1:30" ht="15" customHeight="1" x14ac:dyDescent="0.35">
      <c r="A221" s="61">
        <v>72</v>
      </c>
      <c r="B221" s="61" t="s">
        <v>5</v>
      </c>
      <c r="C221" s="61"/>
      <c r="D221" s="61" t="s">
        <v>15</v>
      </c>
      <c r="E221" s="56"/>
      <c r="F221" s="61"/>
      <c r="G221" s="58" t="str">
        <f>VLOOKUP(DataEntry[[#This Row],[Animal Number]],Labeling[],4)</f>
        <v>Male</v>
      </c>
      <c r="H221" s="61">
        <f>VLOOKUP(DataEntry[[#This Row],[Animal Number]],Labeling[],5)</f>
        <v>300</v>
      </c>
      <c r="I221" s="58">
        <f>IF(COUNTIF($A$8:DataEntry[[#This Row],[Animal Number]],DataEntry[[#This Row],[Animal Number]])=1,1,"")</f>
        <v>1</v>
      </c>
      <c r="J22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21" s="58">
        <f>IF(AND(DataEntry[[#This Row],[Unique Animal Number]]=1,DataEntry[[#This Row],[Sex]]="Male"),COUNTIFS(DataEntry[Animal Number],DataEntry[[#This Row],[Animal Number]],DataEntry[Site],"Gubernaculum",DataEntry[Measurement],"&gt;20"),"")</f>
        <v>1</v>
      </c>
      <c r="L22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2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2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2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2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2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2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2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2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2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2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2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2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2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2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2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2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2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2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22" spans="1:30" ht="15" customHeight="1" x14ac:dyDescent="0.35">
      <c r="A222" s="61">
        <v>72</v>
      </c>
      <c r="B222" s="61" t="s">
        <v>7</v>
      </c>
      <c r="C222" s="61" t="s">
        <v>22</v>
      </c>
      <c r="D222" s="61"/>
      <c r="E222" s="56"/>
      <c r="F222" s="61">
        <v>25</v>
      </c>
      <c r="G222" s="58" t="str">
        <f>VLOOKUP(DataEntry[[#This Row],[Animal Number]],Labeling[],4)</f>
        <v>Male</v>
      </c>
      <c r="H222" s="61">
        <f>VLOOKUP(DataEntry[[#This Row],[Animal Number]],Labeling[],5)</f>
        <v>300</v>
      </c>
      <c r="I222" s="58" t="str">
        <f>IF(COUNTIF($A$8:DataEntry[[#This Row],[Animal Number]],DataEntry[[#This Row],[Animal Number]])=1,1,"")</f>
        <v/>
      </c>
      <c r="J22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2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2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2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2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2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2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2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2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2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2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2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2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2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2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2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2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2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23" spans="1:30" ht="15" customHeight="1" x14ac:dyDescent="0.35">
      <c r="A223" s="61">
        <v>72</v>
      </c>
      <c r="B223" s="61" t="s">
        <v>7</v>
      </c>
      <c r="C223" s="61" t="s">
        <v>23</v>
      </c>
      <c r="D223" s="61"/>
      <c r="E223" s="56"/>
      <c r="F223" s="61">
        <v>20</v>
      </c>
      <c r="G223" s="58" t="str">
        <f>VLOOKUP(DataEntry[[#This Row],[Animal Number]],Labeling[],4)</f>
        <v>Male</v>
      </c>
      <c r="H223" s="61">
        <f>VLOOKUP(DataEntry[[#This Row],[Animal Number]],Labeling[],5)</f>
        <v>300</v>
      </c>
      <c r="I223" s="58" t="str">
        <f>IF(COUNTIF($A$8:DataEntry[[#This Row],[Animal Number]],DataEntry[[#This Row],[Animal Number]])=1,1,"")</f>
        <v/>
      </c>
      <c r="J22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2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2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2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2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2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2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2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2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2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2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2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2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2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2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2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2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2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24" spans="1:30" ht="15" customHeight="1" x14ac:dyDescent="0.35">
      <c r="A224" s="61">
        <v>74</v>
      </c>
      <c r="B224" s="61"/>
      <c r="C224" s="61"/>
      <c r="D224" s="61" t="s">
        <v>38</v>
      </c>
      <c r="E224" s="56"/>
      <c r="F224" s="61"/>
      <c r="G224" s="58" t="str">
        <f>VLOOKUP(DataEntry[[#This Row],[Animal Number]],Labeling[],4)</f>
        <v>Male</v>
      </c>
      <c r="H224" s="61">
        <f>VLOOKUP(DataEntry[[#This Row],[Animal Number]],Labeling[],5)</f>
        <v>300</v>
      </c>
      <c r="I224" s="58">
        <f>IF(COUNTIF($A$8:DataEntry[[#This Row],[Animal Number]],DataEntry[[#This Row],[Animal Number]])=1,1,"")</f>
        <v>1</v>
      </c>
      <c r="J22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2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2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2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2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2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2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2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2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2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2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2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2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2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2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2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2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2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2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2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2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25" spans="1:30" ht="15" customHeight="1" x14ac:dyDescent="0.35">
      <c r="A225" s="61">
        <v>74</v>
      </c>
      <c r="B225" s="61" t="s">
        <v>7</v>
      </c>
      <c r="C225" s="61" t="s">
        <v>22</v>
      </c>
      <c r="D225" s="61"/>
      <c r="E225" s="56"/>
      <c r="F225" s="61">
        <v>12</v>
      </c>
      <c r="G225" s="58" t="str">
        <f>VLOOKUP(DataEntry[[#This Row],[Animal Number]],Labeling[],4)</f>
        <v>Male</v>
      </c>
      <c r="H225" s="61">
        <f>VLOOKUP(DataEntry[[#This Row],[Animal Number]],Labeling[],5)</f>
        <v>300</v>
      </c>
      <c r="I225" s="58" t="str">
        <f>IF(COUNTIF($A$8:DataEntry[[#This Row],[Animal Number]],DataEntry[[#This Row],[Animal Number]])=1,1,"")</f>
        <v/>
      </c>
      <c r="J22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2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2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2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2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2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2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2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2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2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2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2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2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2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2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2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2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2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26" spans="1:30" ht="15" customHeight="1" x14ac:dyDescent="0.35">
      <c r="A226" s="61">
        <v>74</v>
      </c>
      <c r="B226" s="61" t="s">
        <v>7</v>
      </c>
      <c r="C226" s="61" t="s">
        <v>23</v>
      </c>
      <c r="D226" s="61"/>
      <c r="E226" s="56"/>
      <c r="F226" s="61">
        <v>13</v>
      </c>
      <c r="G226" s="58" t="str">
        <f>VLOOKUP(DataEntry[[#This Row],[Animal Number]],Labeling[],4)</f>
        <v>Male</v>
      </c>
      <c r="H226" s="61">
        <f>VLOOKUP(DataEntry[[#This Row],[Animal Number]],Labeling[],5)</f>
        <v>300</v>
      </c>
      <c r="I226" s="58" t="str">
        <f>IF(COUNTIF($A$8:DataEntry[[#This Row],[Animal Number]],DataEntry[[#This Row],[Animal Number]])=1,1,"")</f>
        <v/>
      </c>
      <c r="J22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2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2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2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2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2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2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2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2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2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2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2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2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2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2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2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2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2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27" spans="1:30" ht="15" customHeight="1" x14ac:dyDescent="0.35">
      <c r="A227" s="61">
        <v>75</v>
      </c>
      <c r="B227" s="61"/>
      <c r="C227" s="61"/>
      <c r="D227" s="61" t="s">
        <v>38</v>
      </c>
      <c r="E227" s="56"/>
      <c r="F227" s="61"/>
      <c r="G227" s="58" t="str">
        <f>VLOOKUP(DataEntry[[#This Row],[Animal Number]],Labeling[],4)</f>
        <v>Male</v>
      </c>
      <c r="H227" s="61">
        <f>VLOOKUP(DataEntry[[#This Row],[Animal Number]],Labeling[],5)</f>
        <v>300</v>
      </c>
      <c r="I227" s="58">
        <f>IF(COUNTIF($A$8:DataEntry[[#This Row],[Animal Number]],DataEntry[[#This Row],[Animal Number]])=1,1,"")</f>
        <v>1</v>
      </c>
      <c r="J22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2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2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2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2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2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2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2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2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2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2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2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2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2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2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2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2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2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2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2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2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28" spans="1:30" ht="15" customHeight="1" x14ac:dyDescent="0.35">
      <c r="A228" s="61">
        <v>75</v>
      </c>
      <c r="B228" s="61" t="s">
        <v>7</v>
      </c>
      <c r="C228" s="61" t="s">
        <v>22</v>
      </c>
      <c r="D228" s="61"/>
      <c r="E228" s="56"/>
      <c r="F228" s="61">
        <v>17</v>
      </c>
      <c r="G228" s="58" t="str">
        <f>VLOOKUP(DataEntry[[#This Row],[Animal Number]],Labeling[],4)</f>
        <v>Male</v>
      </c>
      <c r="H228" s="61">
        <f>VLOOKUP(DataEntry[[#This Row],[Animal Number]],Labeling[],5)</f>
        <v>300</v>
      </c>
      <c r="I228" s="58" t="str">
        <f>IF(COUNTIF($A$8:DataEntry[[#This Row],[Animal Number]],DataEntry[[#This Row],[Animal Number]])=1,1,"")</f>
        <v/>
      </c>
      <c r="J22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2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2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2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2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2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2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2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2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2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2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2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2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2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2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2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2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2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29" spans="1:30" ht="15" customHeight="1" x14ac:dyDescent="0.35">
      <c r="A229" s="61">
        <v>75</v>
      </c>
      <c r="B229" s="61" t="s">
        <v>7</v>
      </c>
      <c r="C229" s="61" t="s">
        <v>23</v>
      </c>
      <c r="D229" s="61"/>
      <c r="E229" s="56"/>
      <c r="F229" s="61">
        <v>16</v>
      </c>
      <c r="G229" s="58" t="str">
        <f>VLOOKUP(DataEntry[[#This Row],[Animal Number]],Labeling[],4)</f>
        <v>Male</v>
      </c>
      <c r="H229" s="61">
        <f>VLOOKUP(DataEntry[[#This Row],[Animal Number]],Labeling[],5)</f>
        <v>300</v>
      </c>
      <c r="I229" s="58" t="str">
        <f>IF(COUNTIF($A$8:DataEntry[[#This Row],[Animal Number]],DataEntry[[#This Row],[Animal Number]])=1,1,"")</f>
        <v/>
      </c>
      <c r="J22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2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2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2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2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2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2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2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2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2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2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2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2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2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2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2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2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2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30" spans="1:30" ht="15" customHeight="1" x14ac:dyDescent="0.35">
      <c r="A230" s="61">
        <v>76</v>
      </c>
      <c r="B230" s="61"/>
      <c r="C230" s="61"/>
      <c r="D230" s="61" t="s">
        <v>38</v>
      </c>
      <c r="E230" s="56"/>
      <c r="F230" s="61"/>
      <c r="G230" s="58" t="str">
        <f>VLOOKUP(DataEntry[[#This Row],[Animal Number]],Labeling[],4)</f>
        <v>Male</v>
      </c>
      <c r="H230" s="61">
        <f>VLOOKUP(DataEntry[[#This Row],[Animal Number]],Labeling[],5)</f>
        <v>300</v>
      </c>
      <c r="I230" s="58">
        <f>IF(COUNTIF($A$8:DataEntry[[#This Row],[Animal Number]],DataEntry[[#This Row],[Animal Number]])=1,1,"")</f>
        <v>1</v>
      </c>
      <c r="J23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3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3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3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3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3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3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3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3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3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3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3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3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3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3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3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3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3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3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3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3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31" spans="1:30" ht="15" customHeight="1" x14ac:dyDescent="0.35">
      <c r="A231" s="61">
        <v>76</v>
      </c>
      <c r="B231" s="61" t="s">
        <v>7</v>
      </c>
      <c r="C231" s="61" t="s">
        <v>22</v>
      </c>
      <c r="D231" s="61"/>
      <c r="E231" s="56"/>
      <c r="F231" s="61">
        <v>10</v>
      </c>
      <c r="G231" s="58" t="str">
        <f>VLOOKUP(DataEntry[[#This Row],[Animal Number]],Labeling[],4)</f>
        <v>Male</v>
      </c>
      <c r="H231" s="61">
        <f>VLOOKUP(DataEntry[[#This Row],[Animal Number]],Labeling[],5)</f>
        <v>300</v>
      </c>
      <c r="I231" s="58" t="str">
        <f>IF(COUNTIF($A$8:DataEntry[[#This Row],[Animal Number]],DataEntry[[#This Row],[Animal Number]])=1,1,"")</f>
        <v/>
      </c>
      <c r="J23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3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3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3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3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3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3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3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3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3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3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3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3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3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3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3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3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3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32" spans="1:30" ht="15" customHeight="1" x14ac:dyDescent="0.35">
      <c r="A232" s="61">
        <v>76</v>
      </c>
      <c r="B232" s="61" t="s">
        <v>7</v>
      </c>
      <c r="C232" s="61" t="s">
        <v>23</v>
      </c>
      <c r="D232" s="61"/>
      <c r="E232" s="56"/>
      <c r="F232" s="61">
        <v>10</v>
      </c>
      <c r="G232" s="58" t="str">
        <f>VLOOKUP(DataEntry[[#This Row],[Animal Number]],Labeling[],4)</f>
        <v>Male</v>
      </c>
      <c r="H232" s="61">
        <f>VLOOKUP(DataEntry[[#This Row],[Animal Number]],Labeling[],5)</f>
        <v>300</v>
      </c>
      <c r="I232" s="58" t="str">
        <f>IF(COUNTIF($A$8:DataEntry[[#This Row],[Animal Number]],DataEntry[[#This Row],[Animal Number]])=1,1,"")</f>
        <v/>
      </c>
      <c r="J23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3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3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3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3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3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3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3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3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3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3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3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3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3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3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3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3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3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33" spans="1:30" ht="15" customHeight="1" x14ac:dyDescent="0.35">
      <c r="A233" s="61">
        <v>77</v>
      </c>
      <c r="B233" s="61"/>
      <c r="C233" s="61"/>
      <c r="D233" s="61" t="s">
        <v>38</v>
      </c>
      <c r="E233" s="56"/>
      <c r="F233" s="61"/>
      <c r="G233" s="58" t="str">
        <f>VLOOKUP(DataEntry[[#This Row],[Animal Number]],Labeling[],4)</f>
        <v>Male</v>
      </c>
      <c r="H233" s="61">
        <f>VLOOKUP(DataEntry[[#This Row],[Animal Number]],Labeling[],5)</f>
        <v>300</v>
      </c>
      <c r="I233" s="58">
        <f>IF(COUNTIF($A$8:DataEntry[[#This Row],[Animal Number]],DataEntry[[#This Row],[Animal Number]])=1,1,"")</f>
        <v>1</v>
      </c>
      <c r="J23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3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3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3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3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3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3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3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3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3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3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3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3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3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3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3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3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3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3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3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3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34" spans="1:30" ht="15" customHeight="1" x14ac:dyDescent="0.35">
      <c r="A234" s="61">
        <v>77</v>
      </c>
      <c r="B234" s="61" t="s">
        <v>7</v>
      </c>
      <c r="C234" s="61" t="s">
        <v>22</v>
      </c>
      <c r="D234" s="61"/>
      <c r="E234" s="56"/>
      <c r="F234" s="61">
        <v>14</v>
      </c>
      <c r="G234" s="58" t="str">
        <f>VLOOKUP(DataEntry[[#This Row],[Animal Number]],Labeling[],4)</f>
        <v>Male</v>
      </c>
      <c r="H234" s="61">
        <f>VLOOKUP(DataEntry[[#This Row],[Animal Number]],Labeling[],5)</f>
        <v>300</v>
      </c>
      <c r="I234" s="58" t="str">
        <f>IF(COUNTIF($A$8:DataEntry[[#This Row],[Animal Number]],DataEntry[[#This Row],[Animal Number]])=1,1,"")</f>
        <v/>
      </c>
      <c r="J23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3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3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3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3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3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3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3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3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3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3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3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3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3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3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3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3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3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35" spans="1:30" ht="15" customHeight="1" x14ac:dyDescent="0.35">
      <c r="A235" s="61">
        <v>77</v>
      </c>
      <c r="B235" s="61" t="s">
        <v>7</v>
      </c>
      <c r="C235" s="61" t="s">
        <v>23</v>
      </c>
      <c r="D235" s="61"/>
      <c r="E235" s="56"/>
      <c r="F235" s="61">
        <v>15</v>
      </c>
      <c r="G235" s="58" t="str">
        <f>VLOOKUP(DataEntry[[#This Row],[Animal Number]],Labeling[],4)</f>
        <v>Male</v>
      </c>
      <c r="H235" s="61">
        <f>VLOOKUP(DataEntry[[#This Row],[Animal Number]],Labeling[],5)</f>
        <v>300</v>
      </c>
      <c r="I235" s="58" t="str">
        <f>IF(COUNTIF($A$8:DataEntry[[#This Row],[Animal Number]],DataEntry[[#This Row],[Animal Number]])=1,1,"")</f>
        <v/>
      </c>
      <c r="J23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3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3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3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3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3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3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3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3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3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3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3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3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3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3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3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3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3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36" spans="1:30" ht="15" customHeight="1" x14ac:dyDescent="0.35">
      <c r="A236" s="61">
        <v>78</v>
      </c>
      <c r="B236" s="61"/>
      <c r="C236" s="61"/>
      <c r="D236" s="61" t="s">
        <v>38</v>
      </c>
      <c r="E236" s="56"/>
      <c r="F236" s="61"/>
      <c r="G236" s="58" t="str">
        <f>VLOOKUP(DataEntry[[#This Row],[Animal Number]],Labeling[],4)</f>
        <v>Male</v>
      </c>
      <c r="H236" s="61">
        <f>VLOOKUP(DataEntry[[#This Row],[Animal Number]],Labeling[],5)</f>
        <v>300</v>
      </c>
      <c r="I236" s="58">
        <f>IF(COUNTIF($A$8:DataEntry[[#This Row],[Animal Number]],DataEntry[[#This Row],[Animal Number]])=1,1,"")</f>
        <v>1</v>
      </c>
      <c r="J23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3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3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3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3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3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3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3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3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3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3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3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3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3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3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3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3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3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3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3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3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37" spans="1:30" ht="15" customHeight="1" x14ac:dyDescent="0.35">
      <c r="A237" s="61">
        <v>78</v>
      </c>
      <c r="B237" s="61" t="s">
        <v>7</v>
      </c>
      <c r="C237" s="61" t="s">
        <v>22</v>
      </c>
      <c r="D237" s="61"/>
      <c r="E237" s="56"/>
      <c r="F237" s="61">
        <v>20</v>
      </c>
      <c r="G237" s="58" t="str">
        <f>VLOOKUP(DataEntry[[#This Row],[Animal Number]],Labeling[],4)</f>
        <v>Male</v>
      </c>
      <c r="H237" s="61">
        <f>VLOOKUP(DataEntry[[#This Row],[Animal Number]],Labeling[],5)</f>
        <v>300</v>
      </c>
      <c r="I237" s="58" t="str">
        <f>IF(COUNTIF($A$8:DataEntry[[#This Row],[Animal Number]],DataEntry[[#This Row],[Animal Number]])=1,1,"")</f>
        <v/>
      </c>
      <c r="J23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3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3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3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3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3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3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3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3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3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3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3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3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3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3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3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3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3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38" spans="1:30" ht="15" customHeight="1" x14ac:dyDescent="0.35">
      <c r="A238" s="61">
        <v>78</v>
      </c>
      <c r="B238" s="61" t="s">
        <v>7</v>
      </c>
      <c r="C238" s="61" t="s">
        <v>23</v>
      </c>
      <c r="D238" s="61"/>
      <c r="E238" s="56"/>
      <c r="F238" s="61">
        <v>20</v>
      </c>
      <c r="G238" s="58" t="str">
        <f>VLOOKUP(DataEntry[[#This Row],[Animal Number]],Labeling[],4)</f>
        <v>Male</v>
      </c>
      <c r="H238" s="61">
        <f>VLOOKUP(DataEntry[[#This Row],[Animal Number]],Labeling[],5)</f>
        <v>300</v>
      </c>
      <c r="I238" s="58" t="str">
        <f>IF(COUNTIF($A$8:DataEntry[[#This Row],[Animal Number]],DataEntry[[#This Row],[Animal Number]])=1,1,"")</f>
        <v/>
      </c>
      <c r="J23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3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3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3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3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3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3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3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3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3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3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3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3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3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3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3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3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3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39" spans="1:30" ht="15" customHeight="1" x14ac:dyDescent="0.35">
      <c r="A239" s="61">
        <v>79</v>
      </c>
      <c r="B239" s="61"/>
      <c r="C239" s="61"/>
      <c r="D239" s="61" t="s">
        <v>38</v>
      </c>
      <c r="E239" s="56"/>
      <c r="F239" s="61"/>
      <c r="G239" s="58" t="str">
        <f>VLOOKUP(DataEntry[[#This Row],[Animal Number]],Labeling[],4)</f>
        <v>Male</v>
      </c>
      <c r="H239" s="61">
        <f>VLOOKUP(DataEntry[[#This Row],[Animal Number]],Labeling[],5)</f>
        <v>300</v>
      </c>
      <c r="I239" s="58">
        <f>IF(COUNTIF($A$8:DataEntry[[#This Row],[Animal Number]],DataEntry[[#This Row],[Animal Number]])=1,1,"")</f>
        <v>1</v>
      </c>
      <c r="J23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3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3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3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3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3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3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3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3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3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3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3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3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3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3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3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3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3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3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3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3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40" spans="1:30" ht="15" customHeight="1" x14ac:dyDescent="0.35">
      <c r="A240" s="61">
        <v>79</v>
      </c>
      <c r="B240" s="61" t="s">
        <v>7</v>
      </c>
      <c r="C240" s="61" t="s">
        <v>22</v>
      </c>
      <c r="D240" s="61"/>
      <c r="E240" s="56"/>
      <c r="F240" s="61">
        <v>17</v>
      </c>
      <c r="G240" s="58" t="str">
        <f>VLOOKUP(DataEntry[[#This Row],[Animal Number]],Labeling[],4)</f>
        <v>Male</v>
      </c>
      <c r="H240" s="61">
        <f>VLOOKUP(DataEntry[[#This Row],[Animal Number]],Labeling[],5)</f>
        <v>300</v>
      </c>
      <c r="I240" s="58" t="str">
        <f>IF(COUNTIF($A$8:DataEntry[[#This Row],[Animal Number]],DataEntry[[#This Row],[Animal Number]])=1,1,"")</f>
        <v/>
      </c>
      <c r="J24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4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4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4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4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4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4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4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4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4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4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4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4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4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4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4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4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4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41" spans="1:30" ht="15" customHeight="1" x14ac:dyDescent="0.35">
      <c r="A241" s="61">
        <v>79</v>
      </c>
      <c r="B241" s="61" t="s">
        <v>7</v>
      </c>
      <c r="C241" s="61" t="s">
        <v>23</v>
      </c>
      <c r="D241" s="61"/>
      <c r="E241" s="56"/>
      <c r="F241" s="61">
        <v>16</v>
      </c>
      <c r="G241" s="58" t="str">
        <f>VLOOKUP(DataEntry[[#This Row],[Animal Number]],Labeling[],4)</f>
        <v>Male</v>
      </c>
      <c r="H241" s="61">
        <f>VLOOKUP(DataEntry[[#This Row],[Animal Number]],Labeling[],5)</f>
        <v>300</v>
      </c>
      <c r="I241" s="58" t="str">
        <f>IF(COUNTIF($A$8:DataEntry[[#This Row],[Animal Number]],DataEntry[[#This Row],[Animal Number]])=1,1,"")</f>
        <v/>
      </c>
      <c r="J24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4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4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4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4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4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4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4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4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4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4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4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4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4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4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4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4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4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42" spans="1:30" ht="15" customHeight="1" x14ac:dyDescent="0.35">
      <c r="A242" s="61">
        <v>80</v>
      </c>
      <c r="B242" s="61"/>
      <c r="C242" s="61"/>
      <c r="D242" s="61" t="s">
        <v>38</v>
      </c>
      <c r="E242" s="56"/>
      <c r="F242" s="61"/>
      <c r="G242" s="58" t="str">
        <f>VLOOKUP(DataEntry[[#This Row],[Animal Number]],Labeling[],4)</f>
        <v>Male</v>
      </c>
      <c r="H242" s="61">
        <f>VLOOKUP(DataEntry[[#This Row],[Animal Number]],Labeling[],5)</f>
        <v>300</v>
      </c>
      <c r="I242" s="58">
        <f>IF(COUNTIF($A$8:DataEntry[[#This Row],[Animal Number]],DataEntry[[#This Row],[Animal Number]])=1,1,"")</f>
        <v>1</v>
      </c>
      <c r="J24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4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4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4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4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4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4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4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4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4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4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4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4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4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4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4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4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4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4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4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4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43" spans="1:30" ht="15" customHeight="1" x14ac:dyDescent="0.35">
      <c r="A243" s="61">
        <v>80</v>
      </c>
      <c r="B243" s="61" t="s">
        <v>7</v>
      </c>
      <c r="C243" s="61" t="s">
        <v>22</v>
      </c>
      <c r="D243" s="61"/>
      <c r="E243" s="56"/>
      <c r="F243" s="61">
        <v>13</v>
      </c>
      <c r="G243" s="58" t="str">
        <f>VLOOKUP(DataEntry[[#This Row],[Animal Number]],Labeling[],4)</f>
        <v>Male</v>
      </c>
      <c r="H243" s="61">
        <f>VLOOKUP(DataEntry[[#This Row],[Animal Number]],Labeling[],5)</f>
        <v>300</v>
      </c>
      <c r="I243" s="58" t="str">
        <f>IF(COUNTIF($A$8:DataEntry[[#This Row],[Animal Number]],DataEntry[[#This Row],[Animal Number]])=1,1,"")</f>
        <v/>
      </c>
      <c r="J24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4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4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4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4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4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4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4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4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4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4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4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4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4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4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4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4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4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44" spans="1:30" ht="15" customHeight="1" x14ac:dyDescent="0.35">
      <c r="A244" s="61">
        <v>80</v>
      </c>
      <c r="B244" s="61" t="s">
        <v>7</v>
      </c>
      <c r="C244" s="61" t="s">
        <v>23</v>
      </c>
      <c r="D244" s="61"/>
      <c r="E244" s="56"/>
      <c r="F244" s="61">
        <v>12</v>
      </c>
      <c r="G244" s="58" t="str">
        <f>VLOOKUP(DataEntry[[#This Row],[Animal Number]],Labeling[],4)</f>
        <v>Male</v>
      </c>
      <c r="H244" s="61">
        <f>VLOOKUP(DataEntry[[#This Row],[Animal Number]],Labeling[],5)</f>
        <v>300</v>
      </c>
      <c r="I244" s="58" t="str">
        <f>IF(COUNTIF($A$8:DataEntry[[#This Row],[Animal Number]],DataEntry[[#This Row],[Animal Number]])=1,1,"")</f>
        <v/>
      </c>
      <c r="J24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4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4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4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4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4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4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4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4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4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4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4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4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4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4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4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4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4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45" spans="1:30" ht="15" customHeight="1" x14ac:dyDescent="0.35">
      <c r="A245" s="61">
        <v>81</v>
      </c>
      <c r="B245" s="61"/>
      <c r="C245" s="61"/>
      <c r="D245" s="61" t="s">
        <v>38</v>
      </c>
      <c r="E245" s="56"/>
      <c r="F245" s="61"/>
      <c r="G245" s="58" t="str">
        <f>VLOOKUP(DataEntry[[#This Row],[Animal Number]],Labeling[],4)</f>
        <v>Male</v>
      </c>
      <c r="H245" s="61">
        <f>VLOOKUP(DataEntry[[#This Row],[Animal Number]],Labeling[],5)</f>
        <v>300</v>
      </c>
      <c r="I245" s="58">
        <f>IF(COUNTIF($A$8:DataEntry[[#This Row],[Animal Number]],DataEntry[[#This Row],[Animal Number]])=1,1,"")</f>
        <v>1</v>
      </c>
      <c r="J24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4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4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4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4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4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4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4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4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4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4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4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4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4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4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4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4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4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4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4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4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46" spans="1:30" ht="15" customHeight="1" x14ac:dyDescent="0.35">
      <c r="A246" s="61">
        <v>81</v>
      </c>
      <c r="B246" s="61" t="s">
        <v>7</v>
      </c>
      <c r="C246" s="61" t="s">
        <v>22</v>
      </c>
      <c r="D246" s="61"/>
      <c r="E246" s="56"/>
      <c r="F246" s="61">
        <v>14</v>
      </c>
      <c r="G246" s="58" t="str">
        <f>VLOOKUP(DataEntry[[#This Row],[Animal Number]],Labeling[],4)</f>
        <v>Male</v>
      </c>
      <c r="H246" s="61">
        <f>VLOOKUP(DataEntry[[#This Row],[Animal Number]],Labeling[],5)</f>
        <v>300</v>
      </c>
      <c r="I246" s="58" t="str">
        <f>IF(COUNTIF($A$8:DataEntry[[#This Row],[Animal Number]],DataEntry[[#This Row],[Animal Number]])=1,1,"")</f>
        <v/>
      </c>
      <c r="J24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4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4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4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4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4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4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4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4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4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4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4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4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4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4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4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4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4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47" spans="1:30" ht="15" customHeight="1" x14ac:dyDescent="0.35">
      <c r="A247" s="61">
        <v>81</v>
      </c>
      <c r="B247" s="61" t="s">
        <v>7</v>
      </c>
      <c r="C247" s="61" t="s">
        <v>23</v>
      </c>
      <c r="D247" s="61"/>
      <c r="E247" s="56"/>
      <c r="F247" s="61">
        <v>14</v>
      </c>
      <c r="G247" s="58" t="str">
        <f>VLOOKUP(DataEntry[[#This Row],[Animal Number]],Labeling[],4)</f>
        <v>Male</v>
      </c>
      <c r="H247" s="61">
        <f>VLOOKUP(DataEntry[[#This Row],[Animal Number]],Labeling[],5)</f>
        <v>300</v>
      </c>
      <c r="I247" s="58" t="str">
        <f>IF(COUNTIF($A$8:DataEntry[[#This Row],[Animal Number]],DataEntry[[#This Row],[Animal Number]])=1,1,"")</f>
        <v/>
      </c>
      <c r="J24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4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4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4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4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4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4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4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4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4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4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4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4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4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4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4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4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4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48" spans="1:30" ht="15" customHeight="1" x14ac:dyDescent="0.35">
      <c r="A248" s="61">
        <v>82</v>
      </c>
      <c r="B248" s="61"/>
      <c r="C248" s="61"/>
      <c r="D248" s="61" t="s">
        <v>38</v>
      </c>
      <c r="E248" s="56"/>
      <c r="F248" s="61"/>
      <c r="G248" s="58" t="str">
        <f>VLOOKUP(DataEntry[[#This Row],[Animal Number]],Labeling[],4)</f>
        <v>Male</v>
      </c>
      <c r="H248" s="61">
        <f>VLOOKUP(DataEntry[[#This Row],[Animal Number]],Labeling[],5)</f>
        <v>300</v>
      </c>
      <c r="I248" s="58">
        <f>IF(COUNTIF($A$8:DataEntry[[#This Row],[Animal Number]],DataEntry[[#This Row],[Animal Number]])=1,1,"")</f>
        <v>1</v>
      </c>
      <c r="J24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4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4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4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4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4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4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4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4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4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4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4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4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4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4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4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4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4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4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4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4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49" spans="1:30" ht="15" customHeight="1" x14ac:dyDescent="0.35">
      <c r="A249" s="61">
        <v>82</v>
      </c>
      <c r="B249" s="61" t="s">
        <v>7</v>
      </c>
      <c r="C249" s="61" t="s">
        <v>22</v>
      </c>
      <c r="D249" s="61"/>
      <c r="E249" s="56"/>
      <c r="F249" s="61">
        <v>17</v>
      </c>
      <c r="G249" s="58" t="str">
        <f>VLOOKUP(DataEntry[[#This Row],[Animal Number]],Labeling[],4)</f>
        <v>Male</v>
      </c>
      <c r="H249" s="61">
        <f>VLOOKUP(DataEntry[[#This Row],[Animal Number]],Labeling[],5)</f>
        <v>300</v>
      </c>
      <c r="I249" s="58" t="str">
        <f>IF(COUNTIF($A$8:DataEntry[[#This Row],[Animal Number]],DataEntry[[#This Row],[Animal Number]])=1,1,"")</f>
        <v/>
      </c>
      <c r="J24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4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4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4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4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4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4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4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4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4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4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4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4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4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4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4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4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4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50" spans="1:30" ht="15" customHeight="1" x14ac:dyDescent="0.35">
      <c r="A250" s="61">
        <v>82</v>
      </c>
      <c r="B250" s="61" t="s">
        <v>7</v>
      </c>
      <c r="C250" s="61" t="s">
        <v>23</v>
      </c>
      <c r="D250" s="61"/>
      <c r="E250" s="56"/>
      <c r="F250" s="61">
        <v>17</v>
      </c>
      <c r="G250" s="58" t="str">
        <f>VLOOKUP(DataEntry[[#This Row],[Animal Number]],Labeling[],4)</f>
        <v>Male</v>
      </c>
      <c r="H250" s="61">
        <f>VLOOKUP(DataEntry[[#This Row],[Animal Number]],Labeling[],5)</f>
        <v>300</v>
      </c>
      <c r="I250" s="58" t="str">
        <f>IF(COUNTIF($A$8:DataEntry[[#This Row],[Animal Number]],DataEntry[[#This Row],[Animal Number]])=1,1,"")</f>
        <v/>
      </c>
      <c r="J25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5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5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5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5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5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5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5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5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5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5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5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5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5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5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5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5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5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51" spans="1:30" ht="15" customHeight="1" x14ac:dyDescent="0.35">
      <c r="A251" s="61">
        <v>83</v>
      </c>
      <c r="B251" s="61"/>
      <c r="C251" s="61"/>
      <c r="D251" s="61" t="s">
        <v>38</v>
      </c>
      <c r="E251" s="56"/>
      <c r="F251" s="61"/>
      <c r="G251" s="58" t="str">
        <f>VLOOKUP(DataEntry[[#This Row],[Animal Number]],Labeling[],4)</f>
        <v>Male</v>
      </c>
      <c r="H251" s="61">
        <f>VLOOKUP(DataEntry[[#This Row],[Animal Number]],Labeling[],5)</f>
        <v>300</v>
      </c>
      <c r="I251" s="58">
        <f>IF(COUNTIF($A$8:DataEntry[[#This Row],[Animal Number]],DataEntry[[#This Row],[Animal Number]])=1,1,"")</f>
        <v>1</v>
      </c>
      <c r="J25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5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5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5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5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5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5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5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5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5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5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5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5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5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5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5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5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5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5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5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5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52" spans="1:30" ht="15" customHeight="1" x14ac:dyDescent="0.35">
      <c r="A252" s="61">
        <v>83</v>
      </c>
      <c r="B252" s="61" t="s">
        <v>7</v>
      </c>
      <c r="C252" s="61" t="s">
        <v>22</v>
      </c>
      <c r="D252" s="61"/>
      <c r="E252" s="56"/>
      <c r="F252" s="61">
        <v>17</v>
      </c>
      <c r="G252" s="58" t="str">
        <f>VLOOKUP(DataEntry[[#This Row],[Animal Number]],Labeling[],4)</f>
        <v>Male</v>
      </c>
      <c r="H252" s="61">
        <f>VLOOKUP(DataEntry[[#This Row],[Animal Number]],Labeling[],5)</f>
        <v>300</v>
      </c>
      <c r="I252" s="58" t="str">
        <f>IF(COUNTIF($A$8:DataEntry[[#This Row],[Animal Number]],DataEntry[[#This Row],[Animal Number]])=1,1,"")</f>
        <v/>
      </c>
      <c r="J25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5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5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5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5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5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5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5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5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5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5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5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5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5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5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5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5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5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53" spans="1:30" ht="15" customHeight="1" x14ac:dyDescent="0.35">
      <c r="A253" s="61">
        <v>83</v>
      </c>
      <c r="B253" s="61" t="s">
        <v>7</v>
      </c>
      <c r="C253" s="61" t="s">
        <v>23</v>
      </c>
      <c r="D253" s="61"/>
      <c r="E253" s="56"/>
      <c r="F253" s="61">
        <v>15</v>
      </c>
      <c r="G253" s="58" t="str">
        <f>VLOOKUP(DataEntry[[#This Row],[Animal Number]],Labeling[],4)</f>
        <v>Male</v>
      </c>
      <c r="H253" s="61">
        <f>VLOOKUP(DataEntry[[#This Row],[Animal Number]],Labeling[],5)</f>
        <v>300</v>
      </c>
      <c r="I253" s="58" t="str">
        <f>IF(COUNTIF($A$8:DataEntry[[#This Row],[Animal Number]],DataEntry[[#This Row],[Animal Number]])=1,1,"")</f>
        <v/>
      </c>
      <c r="J25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5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5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5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5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5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5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5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5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5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5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5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5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5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5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5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5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5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54" spans="1:30" ht="15" customHeight="1" x14ac:dyDescent="0.35">
      <c r="A254" s="61">
        <v>84</v>
      </c>
      <c r="B254" s="61"/>
      <c r="C254" s="61"/>
      <c r="D254" s="61" t="s">
        <v>38</v>
      </c>
      <c r="E254" s="56"/>
      <c r="F254" s="61"/>
      <c r="G254" s="58" t="str">
        <f>VLOOKUP(DataEntry[[#This Row],[Animal Number]],Labeling[],4)</f>
        <v>Male</v>
      </c>
      <c r="H254" s="61">
        <f>VLOOKUP(DataEntry[[#This Row],[Animal Number]],Labeling[],5)</f>
        <v>300</v>
      </c>
      <c r="I254" s="58">
        <f>IF(COUNTIF($A$8:DataEntry[[#This Row],[Animal Number]],DataEntry[[#This Row],[Animal Number]])=1,1,"")</f>
        <v>1</v>
      </c>
      <c r="J25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5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5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5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5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5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5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5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5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5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5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5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5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5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5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5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5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5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5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5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5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55" spans="1:30" ht="15" customHeight="1" x14ac:dyDescent="0.35">
      <c r="A255" s="61">
        <v>84</v>
      </c>
      <c r="B255" s="61" t="s">
        <v>7</v>
      </c>
      <c r="C255" s="61" t="s">
        <v>22</v>
      </c>
      <c r="D255" s="61"/>
      <c r="E255" s="56"/>
      <c r="F255" s="61">
        <v>19</v>
      </c>
      <c r="G255" s="58" t="str">
        <f>VLOOKUP(DataEntry[[#This Row],[Animal Number]],Labeling[],4)</f>
        <v>Male</v>
      </c>
      <c r="H255" s="61">
        <f>VLOOKUP(DataEntry[[#This Row],[Animal Number]],Labeling[],5)</f>
        <v>300</v>
      </c>
      <c r="I255" s="58" t="str">
        <f>IF(COUNTIF($A$8:DataEntry[[#This Row],[Animal Number]],DataEntry[[#This Row],[Animal Number]])=1,1,"")</f>
        <v/>
      </c>
      <c r="J25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5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5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5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5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5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5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5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5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5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5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5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5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5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5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5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5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5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56" spans="1:30" ht="15" customHeight="1" x14ac:dyDescent="0.35">
      <c r="A256" s="61">
        <v>84</v>
      </c>
      <c r="B256" s="61" t="s">
        <v>7</v>
      </c>
      <c r="C256" s="61" t="s">
        <v>23</v>
      </c>
      <c r="D256" s="61"/>
      <c r="E256" s="56"/>
      <c r="F256" s="61">
        <v>20</v>
      </c>
      <c r="G256" s="58" t="str">
        <f>VLOOKUP(DataEntry[[#This Row],[Animal Number]],Labeling[],4)</f>
        <v>Male</v>
      </c>
      <c r="H256" s="61">
        <f>VLOOKUP(DataEntry[[#This Row],[Animal Number]],Labeling[],5)</f>
        <v>300</v>
      </c>
      <c r="I256" s="58" t="str">
        <f>IF(COUNTIF($A$8:DataEntry[[#This Row],[Animal Number]],DataEntry[[#This Row],[Animal Number]])=1,1,"")</f>
        <v/>
      </c>
      <c r="J25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5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5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5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5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5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5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5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5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5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5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5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5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5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5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5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5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5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57" spans="1:30" ht="15" customHeight="1" x14ac:dyDescent="0.35">
      <c r="A257" s="61">
        <v>85</v>
      </c>
      <c r="B257" s="61" t="s">
        <v>5</v>
      </c>
      <c r="C257" s="61"/>
      <c r="D257" s="61" t="s">
        <v>15</v>
      </c>
      <c r="E257" s="56"/>
      <c r="F257" s="61"/>
      <c r="G257" s="58" t="str">
        <f>VLOOKUP(DataEntry[[#This Row],[Animal Number]],Labeling[],4)</f>
        <v>Male</v>
      </c>
      <c r="H257" s="61">
        <f>VLOOKUP(DataEntry[[#This Row],[Animal Number]],Labeling[],5)</f>
        <v>300</v>
      </c>
      <c r="I257" s="58">
        <f>IF(COUNTIF($A$8:DataEntry[[#This Row],[Animal Number]],DataEntry[[#This Row],[Animal Number]])=1,1,"")</f>
        <v>1</v>
      </c>
      <c r="J25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57" s="58">
        <f>IF(AND(DataEntry[[#This Row],[Unique Animal Number]]=1,DataEntry[[#This Row],[Sex]]="Male"),COUNTIFS(DataEntry[Animal Number],DataEntry[[#This Row],[Animal Number]],DataEntry[Site],"Gubernaculum",DataEntry[Measurement],"&gt;20"),"")</f>
        <v>2</v>
      </c>
      <c r="L25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57" s="58">
        <f>IF(AND(DataEntry[[#This Row],[Unique Animal Number]]=1,DataEntry[[#This Row],[Sex]]="Male"),COUNTIFS(DataEntry[Animal Number],DataEntry[[#This Row],[Animal Number]],DataEntry[Site],"Testes",DataEntry[Location],"Inguinal"),"")</f>
        <v>2</v>
      </c>
      <c r="N25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5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5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5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5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5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5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5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5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5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5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5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5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5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5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5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5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58" spans="1:30" ht="15" customHeight="1" x14ac:dyDescent="0.35">
      <c r="A258" s="61">
        <v>85</v>
      </c>
      <c r="B258" s="61" t="s">
        <v>5</v>
      </c>
      <c r="C258" s="61" t="s">
        <v>22</v>
      </c>
      <c r="D258" s="61" t="s">
        <v>63</v>
      </c>
      <c r="E258" s="56" t="s">
        <v>41</v>
      </c>
      <c r="F258" s="61"/>
      <c r="G258" s="58" t="str">
        <f>VLOOKUP(DataEntry[[#This Row],[Animal Number]],Labeling[],4)</f>
        <v>Male</v>
      </c>
      <c r="H258" s="61">
        <f>VLOOKUP(DataEntry[[#This Row],[Animal Number]],Labeling[],5)</f>
        <v>300</v>
      </c>
      <c r="I258" s="58" t="str">
        <f>IF(COUNTIF($A$8:DataEntry[[#This Row],[Animal Number]],DataEntry[[#This Row],[Animal Number]])=1,1,"")</f>
        <v/>
      </c>
      <c r="J25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5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5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5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5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5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5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5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5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5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5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5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5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5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5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5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5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5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59" spans="1:30" ht="15" customHeight="1" x14ac:dyDescent="0.35">
      <c r="A259" s="61">
        <v>85</v>
      </c>
      <c r="B259" s="61" t="s">
        <v>5</v>
      </c>
      <c r="C259" s="61" t="s">
        <v>23</v>
      </c>
      <c r="D259" s="61" t="s">
        <v>63</v>
      </c>
      <c r="E259" s="56" t="s">
        <v>41</v>
      </c>
      <c r="F259" s="61"/>
      <c r="G259" s="58" t="str">
        <f>VLOOKUP(DataEntry[[#This Row],[Animal Number]],Labeling[],4)</f>
        <v>Male</v>
      </c>
      <c r="H259" s="61">
        <f>VLOOKUP(DataEntry[[#This Row],[Animal Number]],Labeling[],5)</f>
        <v>300</v>
      </c>
      <c r="I259" s="58" t="str">
        <f>IF(COUNTIF($A$8:DataEntry[[#This Row],[Animal Number]],DataEntry[[#This Row],[Animal Number]])=1,1,"")</f>
        <v/>
      </c>
      <c r="J25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5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5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5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5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5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5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5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5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5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5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5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5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5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5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5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5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5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60" spans="1:30" ht="15" customHeight="1" x14ac:dyDescent="0.35">
      <c r="A260" s="61">
        <v>85</v>
      </c>
      <c r="B260" s="61" t="s">
        <v>7</v>
      </c>
      <c r="C260" s="61" t="s">
        <v>22</v>
      </c>
      <c r="D260" s="61"/>
      <c r="E260" s="56"/>
      <c r="F260" s="61">
        <v>22</v>
      </c>
      <c r="G260" s="58" t="str">
        <f>VLOOKUP(DataEntry[[#This Row],[Animal Number]],Labeling[],4)</f>
        <v>Male</v>
      </c>
      <c r="H260" s="61">
        <f>VLOOKUP(DataEntry[[#This Row],[Animal Number]],Labeling[],5)</f>
        <v>300</v>
      </c>
      <c r="I260" s="58" t="str">
        <f>IF(COUNTIF($A$8:DataEntry[[#This Row],[Animal Number]],DataEntry[[#This Row],[Animal Number]])=1,1,"")</f>
        <v/>
      </c>
      <c r="J26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6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6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6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6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6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6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6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6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6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6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6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6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6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6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6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6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6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61" spans="1:30" ht="15" customHeight="1" x14ac:dyDescent="0.35">
      <c r="A261" s="61">
        <v>85</v>
      </c>
      <c r="B261" s="61" t="s">
        <v>7</v>
      </c>
      <c r="C261" s="61" t="s">
        <v>23</v>
      </c>
      <c r="D261" s="61"/>
      <c r="E261" s="56"/>
      <c r="F261" s="61">
        <v>21</v>
      </c>
      <c r="G261" s="58" t="str">
        <f>VLOOKUP(DataEntry[[#This Row],[Animal Number]],Labeling[],4)</f>
        <v>Male</v>
      </c>
      <c r="H261" s="61">
        <f>VLOOKUP(DataEntry[[#This Row],[Animal Number]],Labeling[],5)</f>
        <v>300</v>
      </c>
      <c r="I261" s="58" t="str">
        <f>IF(COUNTIF($A$8:DataEntry[[#This Row],[Animal Number]],DataEntry[[#This Row],[Animal Number]])=1,1,"")</f>
        <v/>
      </c>
      <c r="J26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6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6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6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6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6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6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6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6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6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6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6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6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6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6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6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6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6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62" spans="1:30" ht="15" customHeight="1" x14ac:dyDescent="0.35">
      <c r="A262" s="61">
        <v>86</v>
      </c>
      <c r="B262" s="61"/>
      <c r="C262" s="61"/>
      <c r="D262" s="61" t="s">
        <v>38</v>
      </c>
      <c r="E262" s="56"/>
      <c r="F262" s="61"/>
      <c r="G262" s="58" t="str">
        <f>VLOOKUP(DataEntry[[#This Row],[Animal Number]],Labeling[],4)</f>
        <v>Male</v>
      </c>
      <c r="H262" s="61">
        <f>VLOOKUP(DataEntry[[#This Row],[Animal Number]],Labeling[],5)</f>
        <v>300</v>
      </c>
      <c r="I262" s="58">
        <f>IF(COUNTIF($A$8:DataEntry[[#This Row],[Animal Number]],DataEntry[[#This Row],[Animal Number]])=1,1,"")</f>
        <v>1</v>
      </c>
      <c r="J26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6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6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6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6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6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6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6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6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6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6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6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6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6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6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6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6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6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6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6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6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63" spans="1:30" ht="15" customHeight="1" x14ac:dyDescent="0.35">
      <c r="A263" s="61">
        <v>86</v>
      </c>
      <c r="B263" s="61" t="s">
        <v>7</v>
      </c>
      <c r="C263" s="61" t="s">
        <v>22</v>
      </c>
      <c r="D263" s="61"/>
      <c r="E263" s="56"/>
      <c r="F263" s="61">
        <v>16</v>
      </c>
      <c r="G263" s="58" t="str">
        <f>VLOOKUP(DataEntry[[#This Row],[Animal Number]],Labeling[],4)</f>
        <v>Male</v>
      </c>
      <c r="H263" s="61">
        <f>VLOOKUP(DataEntry[[#This Row],[Animal Number]],Labeling[],5)</f>
        <v>300</v>
      </c>
      <c r="I263" s="58" t="str">
        <f>IF(COUNTIF($A$8:DataEntry[[#This Row],[Animal Number]],DataEntry[[#This Row],[Animal Number]])=1,1,"")</f>
        <v/>
      </c>
      <c r="J26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6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6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6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6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6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6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6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6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6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6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6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6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6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6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6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6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6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64" spans="1:30" ht="15" customHeight="1" x14ac:dyDescent="0.35">
      <c r="A264" s="61">
        <v>86</v>
      </c>
      <c r="B264" s="61" t="s">
        <v>7</v>
      </c>
      <c r="C264" s="61" t="s">
        <v>23</v>
      </c>
      <c r="D264" s="61"/>
      <c r="E264" s="56"/>
      <c r="F264" s="61">
        <v>16</v>
      </c>
      <c r="G264" s="58" t="str">
        <f>VLOOKUP(DataEntry[[#This Row],[Animal Number]],Labeling[],4)</f>
        <v>Male</v>
      </c>
      <c r="H264" s="61">
        <f>VLOOKUP(DataEntry[[#This Row],[Animal Number]],Labeling[],5)</f>
        <v>300</v>
      </c>
      <c r="I264" s="58" t="str">
        <f>IF(COUNTIF($A$8:DataEntry[[#This Row],[Animal Number]],DataEntry[[#This Row],[Animal Number]])=1,1,"")</f>
        <v/>
      </c>
      <c r="J26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6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6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6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6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6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6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6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6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6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6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6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6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6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6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6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6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6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65" spans="1:30" ht="15" customHeight="1" x14ac:dyDescent="0.35">
      <c r="A265" s="61">
        <v>87</v>
      </c>
      <c r="B265" s="61"/>
      <c r="C265" s="61"/>
      <c r="D265" s="61" t="s">
        <v>38</v>
      </c>
      <c r="E265" s="56"/>
      <c r="F265" s="61"/>
      <c r="G265" s="58" t="str">
        <f>VLOOKUP(DataEntry[[#This Row],[Animal Number]],Labeling[],4)</f>
        <v>Male</v>
      </c>
      <c r="H265" s="61">
        <f>VLOOKUP(DataEntry[[#This Row],[Animal Number]],Labeling[],5)</f>
        <v>300</v>
      </c>
      <c r="I265" s="58">
        <f>IF(COUNTIF($A$8:DataEntry[[#This Row],[Animal Number]],DataEntry[[#This Row],[Animal Number]])=1,1,"")</f>
        <v>1</v>
      </c>
      <c r="J26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6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6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6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6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6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6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6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6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6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6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6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6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6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6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6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6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6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6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6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6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66" spans="1:30" ht="15" customHeight="1" x14ac:dyDescent="0.35">
      <c r="A266" s="61">
        <v>87</v>
      </c>
      <c r="B266" s="61" t="s">
        <v>7</v>
      </c>
      <c r="C266" s="61" t="s">
        <v>22</v>
      </c>
      <c r="D266" s="61"/>
      <c r="E266" s="56"/>
      <c r="F266" s="61">
        <v>9</v>
      </c>
      <c r="G266" s="58" t="str">
        <f>VLOOKUP(DataEntry[[#This Row],[Animal Number]],Labeling[],4)</f>
        <v>Male</v>
      </c>
      <c r="H266" s="61">
        <f>VLOOKUP(DataEntry[[#This Row],[Animal Number]],Labeling[],5)</f>
        <v>300</v>
      </c>
      <c r="I266" s="58" t="str">
        <f>IF(COUNTIF($A$8:DataEntry[[#This Row],[Animal Number]],DataEntry[[#This Row],[Animal Number]])=1,1,"")</f>
        <v/>
      </c>
      <c r="J26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6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6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6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6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6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6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6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6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6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6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6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6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6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6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6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6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6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67" spans="1:30" ht="15" customHeight="1" x14ac:dyDescent="0.35">
      <c r="A267" s="61">
        <v>87</v>
      </c>
      <c r="B267" s="61" t="s">
        <v>7</v>
      </c>
      <c r="C267" s="61" t="s">
        <v>23</v>
      </c>
      <c r="D267" s="61"/>
      <c r="E267" s="56"/>
      <c r="F267" s="61">
        <v>12</v>
      </c>
      <c r="G267" s="58" t="str">
        <f>VLOOKUP(DataEntry[[#This Row],[Animal Number]],Labeling[],4)</f>
        <v>Male</v>
      </c>
      <c r="H267" s="61">
        <f>VLOOKUP(DataEntry[[#This Row],[Animal Number]],Labeling[],5)</f>
        <v>300</v>
      </c>
      <c r="I267" s="58" t="str">
        <f>IF(COUNTIF($A$8:DataEntry[[#This Row],[Animal Number]],DataEntry[[#This Row],[Animal Number]])=1,1,"")</f>
        <v/>
      </c>
      <c r="J26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6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6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6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6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6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6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6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6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6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6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6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6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6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6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6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6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6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68" spans="1:30" ht="15" customHeight="1" x14ac:dyDescent="0.35">
      <c r="A268" s="61">
        <v>88</v>
      </c>
      <c r="B268" s="61"/>
      <c r="C268" s="61"/>
      <c r="D268" s="61" t="s">
        <v>38</v>
      </c>
      <c r="E268" s="56"/>
      <c r="F268" s="61"/>
      <c r="G268" s="58" t="str">
        <f>VLOOKUP(DataEntry[[#This Row],[Animal Number]],Labeling[],4)</f>
        <v>Male</v>
      </c>
      <c r="H268" s="61">
        <f>VLOOKUP(DataEntry[[#This Row],[Animal Number]],Labeling[],5)</f>
        <v>300</v>
      </c>
      <c r="I268" s="58">
        <f>IF(COUNTIF($A$8:DataEntry[[#This Row],[Animal Number]],DataEntry[[#This Row],[Animal Number]])=1,1,"")</f>
        <v>1</v>
      </c>
      <c r="J26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6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6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6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6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6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6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6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6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6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6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6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6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6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6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6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6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6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6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6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6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69" spans="1:30" ht="15" customHeight="1" x14ac:dyDescent="0.35">
      <c r="A269" s="61">
        <v>88</v>
      </c>
      <c r="B269" s="61" t="s">
        <v>7</v>
      </c>
      <c r="C269" s="61" t="s">
        <v>22</v>
      </c>
      <c r="D269" s="61"/>
      <c r="E269" s="56"/>
      <c r="F269" s="61">
        <v>10</v>
      </c>
      <c r="G269" s="58" t="str">
        <f>VLOOKUP(DataEntry[[#This Row],[Animal Number]],Labeling[],4)</f>
        <v>Male</v>
      </c>
      <c r="H269" s="61">
        <f>VLOOKUP(DataEntry[[#This Row],[Animal Number]],Labeling[],5)</f>
        <v>300</v>
      </c>
      <c r="I269" s="58" t="str">
        <f>IF(COUNTIF($A$8:DataEntry[[#This Row],[Animal Number]],DataEntry[[#This Row],[Animal Number]])=1,1,"")</f>
        <v/>
      </c>
      <c r="J26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6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6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6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6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6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6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6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6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6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6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6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6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6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6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6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6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6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70" spans="1:30" ht="15" customHeight="1" x14ac:dyDescent="0.35">
      <c r="A270" s="61">
        <v>88</v>
      </c>
      <c r="B270" s="61" t="s">
        <v>7</v>
      </c>
      <c r="C270" s="61" t="s">
        <v>23</v>
      </c>
      <c r="D270" s="61"/>
      <c r="E270" s="56"/>
      <c r="F270" s="61">
        <v>10</v>
      </c>
      <c r="G270" s="58" t="str">
        <f>VLOOKUP(DataEntry[[#This Row],[Animal Number]],Labeling[],4)</f>
        <v>Male</v>
      </c>
      <c r="H270" s="61">
        <f>VLOOKUP(DataEntry[[#This Row],[Animal Number]],Labeling[],5)</f>
        <v>300</v>
      </c>
      <c r="I270" s="58" t="str">
        <f>IF(COUNTIF($A$8:DataEntry[[#This Row],[Animal Number]],DataEntry[[#This Row],[Animal Number]])=1,1,"")</f>
        <v/>
      </c>
      <c r="J27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7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7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7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7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7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7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7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7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7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7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7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7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7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7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7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7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7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71" spans="1:30" ht="15" customHeight="1" x14ac:dyDescent="0.35">
      <c r="A271" s="61">
        <v>89</v>
      </c>
      <c r="B271" s="61"/>
      <c r="C271" s="61"/>
      <c r="D271" s="61" t="s">
        <v>38</v>
      </c>
      <c r="E271" s="56"/>
      <c r="F271" s="61"/>
      <c r="G271" s="58" t="str">
        <f>VLOOKUP(DataEntry[[#This Row],[Animal Number]],Labeling[],4)</f>
        <v>Male</v>
      </c>
      <c r="H271" s="61">
        <f>VLOOKUP(DataEntry[[#This Row],[Animal Number]],Labeling[],5)</f>
        <v>300</v>
      </c>
      <c r="I271" s="58">
        <f>IF(COUNTIF($A$8:DataEntry[[#This Row],[Animal Number]],DataEntry[[#This Row],[Animal Number]])=1,1,"")</f>
        <v>1</v>
      </c>
      <c r="J27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7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7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7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7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7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7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7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7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7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7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7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7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7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7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7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7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7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7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7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7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72" spans="1:30" ht="15" customHeight="1" x14ac:dyDescent="0.35">
      <c r="A272" s="61">
        <v>89</v>
      </c>
      <c r="B272" s="61" t="s">
        <v>7</v>
      </c>
      <c r="C272" s="61" t="s">
        <v>22</v>
      </c>
      <c r="D272" s="61"/>
      <c r="E272" s="56"/>
      <c r="F272" s="61">
        <v>9</v>
      </c>
      <c r="G272" s="58" t="str">
        <f>VLOOKUP(DataEntry[[#This Row],[Animal Number]],Labeling[],4)</f>
        <v>Male</v>
      </c>
      <c r="H272" s="61">
        <f>VLOOKUP(DataEntry[[#This Row],[Animal Number]],Labeling[],5)</f>
        <v>300</v>
      </c>
      <c r="I272" s="58" t="str">
        <f>IF(COUNTIF($A$8:DataEntry[[#This Row],[Animal Number]],DataEntry[[#This Row],[Animal Number]])=1,1,"")</f>
        <v/>
      </c>
      <c r="J27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7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7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7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7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7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7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7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7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7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7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7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7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7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7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7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7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7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73" spans="1:30" ht="15" customHeight="1" x14ac:dyDescent="0.35">
      <c r="A273" s="61">
        <v>89</v>
      </c>
      <c r="B273" s="61" t="s">
        <v>7</v>
      </c>
      <c r="C273" s="61" t="s">
        <v>23</v>
      </c>
      <c r="D273" s="61"/>
      <c r="E273" s="56"/>
      <c r="F273" s="61">
        <v>9</v>
      </c>
      <c r="G273" s="58" t="str">
        <f>VLOOKUP(DataEntry[[#This Row],[Animal Number]],Labeling[],4)</f>
        <v>Male</v>
      </c>
      <c r="H273" s="61">
        <f>VLOOKUP(DataEntry[[#This Row],[Animal Number]],Labeling[],5)</f>
        <v>300</v>
      </c>
      <c r="I273" s="58" t="str">
        <f>IF(COUNTIF($A$8:DataEntry[[#This Row],[Animal Number]],DataEntry[[#This Row],[Animal Number]])=1,1,"")</f>
        <v/>
      </c>
      <c r="J27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7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7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7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7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7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7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7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7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7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7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7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7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7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7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7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7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7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74" spans="1:30" ht="15" customHeight="1" x14ac:dyDescent="0.35">
      <c r="A274" s="61">
        <v>90</v>
      </c>
      <c r="B274" s="61"/>
      <c r="C274" s="61"/>
      <c r="D274" s="61" t="s">
        <v>38</v>
      </c>
      <c r="E274" s="56"/>
      <c r="F274" s="61"/>
      <c r="G274" s="58" t="str">
        <f>VLOOKUP(DataEntry[[#This Row],[Animal Number]],Labeling[],4)</f>
        <v>Male</v>
      </c>
      <c r="H274" s="61">
        <f>VLOOKUP(DataEntry[[#This Row],[Animal Number]],Labeling[],5)</f>
        <v>300</v>
      </c>
      <c r="I274" s="58">
        <f>IF(COUNTIF($A$8:DataEntry[[#This Row],[Animal Number]],DataEntry[[#This Row],[Animal Number]])=1,1,"")</f>
        <v>1</v>
      </c>
      <c r="J27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7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7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7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7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7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7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7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7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7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7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7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7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7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7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7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7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7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7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7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7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75" spans="1:30" ht="15" customHeight="1" x14ac:dyDescent="0.35">
      <c r="A275" s="61">
        <v>90</v>
      </c>
      <c r="B275" s="61" t="s">
        <v>7</v>
      </c>
      <c r="C275" s="61" t="s">
        <v>22</v>
      </c>
      <c r="D275" s="61"/>
      <c r="E275" s="56"/>
      <c r="F275" s="61">
        <v>12</v>
      </c>
      <c r="G275" s="58" t="str">
        <f>VLOOKUP(DataEntry[[#This Row],[Animal Number]],Labeling[],4)</f>
        <v>Male</v>
      </c>
      <c r="H275" s="61">
        <f>VLOOKUP(DataEntry[[#This Row],[Animal Number]],Labeling[],5)</f>
        <v>300</v>
      </c>
      <c r="I275" s="58" t="str">
        <f>IF(COUNTIF($A$8:DataEntry[[#This Row],[Animal Number]],DataEntry[[#This Row],[Animal Number]])=1,1,"")</f>
        <v/>
      </c>
      <c r="J27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7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7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7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7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7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7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7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7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7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7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7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7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7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7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7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7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7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76" spans="1:30" ht="15" customHeight="1" x14ac:dyDescent="0.35">
      <c r="A276" s="61">
        <v>90</v>
      </c>
      <c r="B276" s="61" t="s">
        <v>7</v>
      </c>
      <c r="C276" s="61" t="s">
        <v>23</v>
      </c>
      <c r="D276" s="61"/>
      <c r="E276" s="56"/>
      <c r="F276" s="61">
        <v>12</v>
      </c>
      <c r="G276" s="58" t="str">
        <f>VLOOKUP(DataEntry[[#This Row],[Animal Number]],Labeling[],4)</f>
        <v>Male</v>
      </c>
      <c r="H276" s="61">
        <f>VLOOKUP(DataEntry[[#This Row],[Animal Number]],Labeling[],5)</f>
        <v>300</v>
      </c>
      <c r="I276" s="58" t="str">
        <f>IF(COUNTIF($A$8:DataEntry[[#This Row],[Animal Number]],DataEntry[[#This Row],[Animal Number]])=1,1,"")</f>
        <v/>
      </c>
      <c r="J27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7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7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7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7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7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7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7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7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7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7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7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7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7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7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7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7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7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77" spans="1:30" ht="15" customHeight="1" x14ac:dyDescent="0.35">
      <c r="A277" s="61">
        <v>91</v>
      </c>
      <c r="B277" s="61"/>
      <c r="C277" s="61"/>
      <c r="D277" s="61" t="s">
        <v>38</v>
      </c>
      <c r="E277" s="56"/>
      <c r="F277" s="61"/>
      <c r="G277" s="58" t="str">
        <f>VLOOKUP(DataEntry[[#This Row],[Animal Number]],Labeling[],4)</f>
        <v>Male</v>
      </c>
      <c r="H277" s="61">
        <f>VLOOKUP(DataEntry[[#This Row],[Animal Number]],Labeling[],5)</f>
        <v>300</v>
      </c>
      <c r="I277" s="58">
        <f>IF(COUNTIF($A$8:DataEntry[[#This Row],[Animal Number]],DataEntry[[#This Row],[Animal Number]])=1,1,"")</f>
        <v>1</v>
      </c>
      <c r="J27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7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7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7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7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7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7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7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7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7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7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7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7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7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7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7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7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7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7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7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7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78" spans="1:30" ht="15" customHeight="1" x14ac:dyDescent="0.35">
      <c r="A278" s="61">
        <v>91</v>
      </c>
      <c r="B278" s="61" t="s">
        <v>7</v>
      </c>
      <c r="C278" s="61" t="s">
        <v>22</v>
      </c>
      <c r="D278" s="61"/>
      <c r="E278" s="56"/>
      <c r="F278" s="61">
        <v>16</v>
      </c>
      <c r="G278" s="58" t="str">
        <f>VLOOKUP(DataEntry[[#This Row],[Animal Number]],Labeling[],4)</f>
        <v>Male</v>
      </c>
      <c r="H278" s="61">
        <f>VLOOKUP(DataEntry[[#This Row],[Animal Number]],Labeling[],5)</f>
        <v>300</v>
      </c>
      <c r="I278" s="58" t="str">
        <f>IF(COUNTIF($A$8:DataEntry[[#This Row],[Animal Number]],DataEntry[[#This Row],[Animal Number]])=1,1,"")</f>
        <v/>
      </c>
      <c r="J27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7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7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7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7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7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7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7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7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7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7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7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7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7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7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7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7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7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79" spans="1:30" ht="15" customHeight="1" x14ac:dyDescent="0.35">
      <c r="A279" s="61">
        <v>91</v>
      </c>
      <c r="B279" s="61" t="s">
        <v>7</v>
      </c>
      <c r="C279" s="61" t="s">
        <v>23</v>
      </c>
      <c r="D279" s="61"/>
      <c r="E279" s="56"/>
      <c r="F279" s="61">
        <v>14</v>
      </c>
      <c r="G279" s="58" t="str">
        <f>VLOOKUP(DataEntry[[#This Row],[Animal Number]],Labeling[],4)</f>
        <v>Male</v>
      </c>
      <c r="H279" s="61">
        <f>VLOOKUP(DataEntry[[#This Row],[Animal Number]],Labeling[],5)</f>
        <v>300</v>
      </c>
      <c r="I279" s="58" t="str">
        <f>IF(COUNTIF($A$8:DataEntry[[#This Row],[Animal Number]],DataEntry[[#This Row],[Animal Number]])=1,1,"")</f>
        <v/>
      </c>
      <c r="J27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7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7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7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7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7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7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7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7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7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7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7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7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7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7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7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7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7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80" spans="1:30" ht="15" customHeight="1" x14ac:dyDescent="0.35">
      <c r="A280" s="61">
        <v>92</v>
      </c>
      <c r="B280" s="61"/>
      <c r="C280" s="61"/>
      <c r="D280" s="61" t="s">
        <v>38</v>
      </c>
      <c r="E280" s="56"/>
      <c r="F280" s="61"/>
      <c r="G280" s="58" t="str">
        <f>VLOOKUP(DataEntry[[#This Row],[Animal Number]],Labeling[],4)</f>
        <v>Male</v>
      </c>
      <c r="H280" s="61">
        <f>VLOOKUP(DataEntry[[#This Row],[Animal Number]],Labeling[],5)</f>
        <v>300</v>
      </c>
      <c r="I280" s="58">
        <f>IF(COUNTIF($A$8:DataEntry[[#This Row],[Animal Number]],DataEntry[[#This Row],[Animal Number]])=1,1,"")</f>
        <v>1</v>
      </c>
      <c r="J28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8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8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8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8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8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8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8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8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8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8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8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8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8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8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8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8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8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8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8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8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81" spans="1:30" ht="15" customHeight="1" x14ac:dyDescent="0.35">
      <c r="A281" s="61">
        <v>92</v>
      </c>
      <c r="B281" s="61" t="s">
        <v>7</v>
      </c>
      <c r="C281" s="61" t="s">
        <v>22</v>
      </c>
      <c r="D281" s="61"/>
      <c r="E281" s="56"/>
      <c r="F281" s="61">
        <v>7</v>
      </c>
      <c r="G281" s="58" t="str">
        <f>VLOOKUP(DataEntry[[#This Row],[Animal Number]],Labeling[],4)</f>
        <v>Male</v>
      </c>
      <c r="H281" s="61">
        <f>VLOOKUP(DataEntry[[#This Row],[Animal Number]],Labeling[],5)</f>
        <v>300</v>
      </c>
      <c r="I281" s="58" t="str">
        <f>IF(COUNTIF($A$8:DataEntry[[#This Row],[Animal Number]],DataEntry[[#This Row],[Animal Number]])=1,1,"")</f>
        <v/>
      </c>
      <c r="J28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8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8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8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8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8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8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8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8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8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8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8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8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8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8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8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8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8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82" spans="1:30" ht="15" customHeight="1" x14ac:dyDescent="0.35">
      <c r="A282" s="61">
        <v>92</v>
      </c>
      <c r="B282" s="61" t="s">
        <v>7</v>
      </c>
      <c r="C282" s="61" t="s">
        <v>23</v>
      </c>
      <c r="D282" s="61"/>
      <c r="E282" s="56"/>
      <c r="F282" s="61">
        <v>8</v>
      </c>
      <c r="G282" s="58" t="str">
        <f>VLOOKUP(DataEntry[[#This Row],[Animal Number]],Labeling[],4)</f>
        <v>Male</v>
      </c>
      <c r="H282" s="61">
        <f>VLOOKUP(DataEntry[[#This Row],[Animal Number]],Labeling[],5)</f>
        <v>300</v>
      </c>
      <c r="I282" s="58" t="str">
        <f>IF(COUNTIF($A$8:DataEntry[[#This Row],[Animal Number]],DataEntry[[#This Row],[Animal Number]])=1,1,"")</f>
        <v/>
      </c>
      <c r="J28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8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8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8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8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8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8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8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8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8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8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8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8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8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8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8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8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8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83" spans="1:30" ht="15" customHeight="1" x14ac:dyDescent="0.35">
      <c r="A283" s="61">
        <v>93</v>
      </c>
      <c r="B283" s="61"/>
      <c r="C283" s="61"/>
      <c r="D283" s="61" t="s">
        <v>38</v>
      </c>
      <c r="E283" s="56"/>
      <c r="F283" s="61"/>
      <c r="G283" s="58" t="str">
        <f>VLOOKUP(DataEntry[[#This Row],[Animal Number]],Labeling[],4)</f>
        <v>Male</v>
      </c>
      <c r="H283" s="61">
        <f>VLOOKUP(DataEntry[[#This Row],[Animal Number]],Labeling[],5)</f>
        <v>300</v>
      </c>
      <c r="I283" s="58">
        <f>IF(COUNTIF($A$8:DataEntry[[#This Row],[Animal Number]],DataEntry[[#This Row],[Animal Number]])=1,1,"")</f>
        <v>1</v>
      </c>
      <c r="J28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8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8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8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8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8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8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8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8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8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8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8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8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8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8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8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8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8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8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8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8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84" spans="1:30" ht="15" customHeight="1" x14ac:dyDescent="0.35">
      <c r="A284" s="61">
        <v>93</v>
      </c>
      <c r="B284" s="61" t="s">
        <v>7</v>
      </c>
      <c r="C284" s="61" t="s">
        <v>22</v>
      </c>
      <c r="D284" s="61"/>
      <c r="E284" s="56"/>
      <c r="F284" s="61">
        <v>13</v>
      </c>
      <c r="G284" s="58" t="str">
        <f>VLOOKUP(DataEntry[[#This Row],[Animal Number]],Labeling[],4)</f>
        <v>Male</v>
      </c>
      <c r="H284" s="61">
        <f>VLOOKUP(DataEntry[[#This Row],[Animal Number]],Labeling[],5)</f>
        <v>300</v>
      </c>
      <c r="I284" s="58" t="str">
        <f>IF(COUNTIF($A$8:DataEntry[[#This Row],[Animal Number]],DataEntry[[#This Row],[Animal Number]])=1,1,"")</f>
        <v/>
      </c>
      <c r="J28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8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8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8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8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8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8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8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8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8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8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8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8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8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8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8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8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8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85" spans="1:30" ht="15" customHeight="1" x14ac:dyDescent="0.35">
      <c r="A285" s="61">
        <v>93</v>
      </c>
      <c r="B285" s="61" t="s">
        <v>7</v>
      </c>
      <c r="C285" s="61" t="s">
        <v>23</v>
      </c>
      <c r="D285" s="61"/>
      <c r="E285" s="56"/>
      <c r="F285" s="61">
        <v>12</v>
      </c>
      <c r="G285" s="58" t="str">
        <f>VLOOKUP(DataEntry[[#This Row],[Animal Number]],Labeling[],4)</f>
        <v>Male</v>
      </c>
      <c r="H285" s="61">
        <f>VLOOKUP(DataEntry[[#This Row],[Animal Number]],Labeling[],5)</f>
        <v>300</v>
      </c>
      <c r="I285" s="58" t="str">
        <f>IF(COUNTIF($A$8:DataEntry[[#This Row],[Animal Number]],DataEntry[[#This Row],[Animal Number]])=1,1,"")</f>
        <v/>
      </c>
      <c r="J28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8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8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8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8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8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8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8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8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8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8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8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8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8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8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8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8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8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86" spans="1:30" ht="15" customHeight="1" x14ac:dyDescent="0.35">
      <c r="A286" s="61">
        <v>94</v>
      </c>
      <c r="B286" s="61"/>
      <c r="C286" s="61"/>
      <c r="D286" s="61" t="s">
        <v>38</v>
      </c>
      <c r="E286" s="56"/>
      <c r="F286" s="61"/>
      <c r="G286" s="58" t="str">
        <f>VLOOKUP(DataEntry[[#This Row],[Animal Number]],Labeling[],4)</f>
        <v>Male</v>
      </c>
      <c r="H286" s="61">
        <f>VLOOKUP(DataEntry[[#This Row],[Animal Number]],Labeling[],5)</f>
        <v>300</v>
      </c>
      <c r="I286" s="58">
        <f>IF(COUNTIF($A$8:DataEntry[[#This Row],[Animal Number]],DataEntry[[#This Row],[Animal Number]])=1,1,"")</f>
        <v>1</v>
      </c>
      <c r="J28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8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8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8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8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8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8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8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8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8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8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8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8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8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8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8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8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8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8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8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8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87" spans="1:30" ht="15" customHeight="1" x14ac:dyDescent="0.35">
      <c r="A287" s="61">
        <v>94</v>
      </c>
      <c r="B287" s="61" t="s">
        <v>7</v>
      </c>
      <c r="C287" s="61" t="s">
        <v>22</v>
      </c>
      <c r="D287" s="61"/>
      <c r="E287" s="56"/>
      <c r="F287" s="61">
        <v>18</v>
      </c>
      <c r="G287" s="58" t="str">
        <f>VLOOKUP(DataEntry[[#This Row],[Animal Number]],Labeling[],4)</f>
        <v>Male</v>
      </c>
      <c r="H287" s="61">
        <f>VLOOKUP(DataEntry[[#This Row],[Animal Number]],Labeling[],5)</f>
        <v>300</v>
      </c>
      <c r="I287" s="58" t="str">
        <f>IF(COUNTIF($A$8:DataEntry[[#This Row],[Animal Number]],DataEntry[[#This Row],[Animal Number]])=1,1,"")</f>
        <v/>
      </c>
      <c r="J28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8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8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8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8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8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8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8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8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8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8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8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8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8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8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8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8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8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88" spans="1:30" ht="15" customHeight="1" x14ac:dyDescent="0.35">
      <c r="A288" s="61">
        <v>94</v>
      </c>
      <c r="B288" s="61" t="s">
        <v>7</v>
      </c>
      <c r="C288" s="61" t="s">
        <v>23</v>
      </c>
      <c r="D288" s="61"/>
      <c r="E288" s="56"/>
      <c r="F288" s="61">
        <v>20</v>
      </c>
      <c r="G288" s="58" t="str">
        <f>VLOOKUP(DataEntry[[#This Row],[Animal Number]],Labeling[],4)</f>
        <v>Male</v>
      </c>
      <c r="H288" s="61">
        <f>VLOOKUP(DataEntry[[#This Row],[Animal Number]],Labeling[],5)</f>
        <v>300</v>
      </c>
      <c r="I288" s="58" t="str">
        <f>IF(COUNTIF($A$8:DataEntry[[#This Row],[Animal Number]],DataEntry[[#This Row],[Animal Number]])=1,1,"")</f>
        <v/>
      </c>
      <c r="J28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8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8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8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8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8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8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8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8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8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8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8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8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8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8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8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8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8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89" spans="1:30" ht="15" customHeight="1" x14ac:dyDescent="0.35">
      <c r="A289" s="61">
        <v>95</v>
      </c>
      <c r="B289" s="61"/>
      <c r="C289" s="61"/>
      <c r="D289" s="61" t="s">
        <v>38</v>
      </c>
      <c r="E289" s="56"/>
      <c r="F289" s="61"/>
      <c r="G289" s="58" t="str">
        <f>VLOOKUP(DataEntry[[#This Row],[Animal Number]],Labeling[],4)</f>
        <v>Male</v>
      </c>
      <c r="H289" s="61">
        <f>VLOOKUP(DataEntry[[#This Row],[Animal Number]],Labeling[],5)</f>
        <v>300</v>
      </c>
      <c r="I289" s="58">
        <f>IF(COUNTIF($A$8:DataEntry[[#This Row],[Animal Number]],DataEntry[[#This Row],[Animal Number]])=1,1,"")</f>
        <v>1</v>
      </c>
      <c r="J28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8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8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8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8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8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8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8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8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8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8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8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8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8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8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8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8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8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8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8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8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90" spans="1:30" ht="15" customHeight="1" x14ac:dyDescent="0.35">
      <c r="A290" s="61">
        <v>95</v>
      </c>
      <c r="B290" s="61" t="s">
        <v>7</v>
      </c>
      <c r="C290" s="61" t="s">
        <v>22</v>
      </c>
      <c r="D290" s="61"/>
      <c r="E290" s="56"/>
      <c r="F290" s="61">
        <v>10</v>
      </c>
      <c r="G290" s="58" t="str">
        <f>VLOOKUP(DataEntry[[#This Row],[Animal Number]],Labeling[],4)</f>
        <v>Male</v>
      </c>
      <c r="H290" s="61">
        <f>VLOOKUP(DataEntry[[#This Row],[Animal Number]],Labeling[],5)</f>
        <v>300</v>
      </c>
      <c r="I290" s="58" t="str">
        <f>IF(COUNTIF($A$8:DataEntry[[#This Row],[Animal Number]],DataEntry[[#This Row],[Animal Number]])=1,1,"")</f>
        <v/>
      </c>
      <c r="J29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9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9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9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9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9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9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9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9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9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9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9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9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9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9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9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9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9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91" spans="1:30" ht="15" customHeight="1" x14ac:dyDescent="0.35">
      <c r="A291" s="61">
        <v>95</v>
      </c>
      <c r="B291" s="61" t="s">
        <v>7</v>
      </c>
      <c r="C291" s="61" t="s">
        <v>23</v>
      </c>
      <c r="D291" s="61"/>
      <c r="E291" s="56"/>
      <c r="F291" s="61">
        <v>10</v>
      </c>
      <c r="G291" s="58" t="str">
        <f>VLOOKUP(DataEntry[[#This Row],[Animal Number]],Labeling[],4)</f>
        <v>Male</v>
      </c>
      <c r="H291" s="61">
        <f>VLOOKUP(DataEntry[[#This Row],[Animal Number]],Labeling[],5)</f>
        <v>300</v>
      </c>
      <c r="I291" s="58" t="str">
        <f>IF(COUNTIF($A$8:DataEntry[[#This Row],[Animal Number]],DataEntry[[#This Row],[Animal Number]])=1,1,"")</f>
        <v/>
      </c>
      <c r="J29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9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9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9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9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9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9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9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9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9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9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9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9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9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9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9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9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9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92" spans="1:30" ht="15" customHeight="1" x14ac:dyDescent="0.35">
      <c r="A292" s="61">
        <v>96</v>
      </c>
      <c r="B292" s="61"/>
      <c r="C292" s="61"/>
      <c r="D292" s="61" t="s">
        <v>38</v>
      </c>
      <c r="E292" s="56"/>
      <c r="F292" s="61"/>
      <c r="G292" s="58" t="str">
        <f>VLOOKUP(DataEntry[[#This Row],[Animal Number]],Labeling[],4)</f>
        <v>Male</v>
      </c>
      <c r="H292" s="61">
        <f>VLOOKUP(DataEntry[[#This Row],[Animal Number]],Labeling[],5)</f>
        <v>300</v>
      </c>
      <c r="I292" s="58">
        <f>IF(COUNTIF($A$8:DataEntry[[#This Row],[Animal Number]],DataEntry[[#This Row],[Animal Number]])=1,1,"")</f>
        <v>1</v>
      </c>
      <c r="J29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9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9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9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9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9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9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9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9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9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9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9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9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9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9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9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9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9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9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9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9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93" spans="1:30" ht="15" customHeight="1" x14ac:dyDescent="0.35">
      <c r="A293" s="61">
        <v>96</v>
      </c>
      <c r="B293" s="61" t="s">
        <v>7</v>
      </c>
      <c r="C293" s="61" t="s">
        <v>22</v>
      </c>
      <c r="D293" s="61"/>
      <c r="E293" s="56"/>
      <c r="F293" s="61">
        <v>10</v>
      </c>
      <c r="G293" s="58" t="str">
        <f>VLOOKUP(DataEntry[[#This Row],[Animal Number]],Labeling[],4)</f>
        <v>Male</v>
      </c>
      <c r="H293" s="61">
        <f>VLOOKUP(DataEntry[[#This Row],[Animal Number]],Labeling[],5)</f>
        <v>300</v>
      </c>
      <c r="I293" s="58" t="str">
        <f>IF(COUNTIF($A$8:DataEntry[[#This Row],[Animal Number]],DataEntry[[#This Row],[Animal Number]])=1,1,"")</f>
        <v/>
      </c>
      <c r="J29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9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9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9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9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9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9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9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9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9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9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9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9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9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9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9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9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9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94" spans="1:30" ht="15" customHeight="1" x14ac:dyDescent="0.35">
      <c r="A294" s="61">
        <v>96</v>
      </c>
      <c r="B294" s="61" t="s">
        <v>7</v>
      </c>
      <c r="C294" s="61" t="s">
        <v>23</v>
      </c>
      <c r="D294" s="61"/>
      <c r="E294" s="56"/>
      <c r="F294" s="61">
        <v>14</v>
      </c>
      <c r="G294" s="58" t="str">
        <f>VLOOKUP(DataEntry[[#This Row],[Animal Number]],Labeling[],4)</f>
        <v>Male</v>
      </c>
      <c r="H294" s="61">
        <f>VLOOKUP(DataEntry[[#This Row],[Animal Number]],Labeling[],5)</f>
        <v>300</v>
      </c>
      <c r="I294" s="58" t="str">
        <f>IF(COUNTIF($A$8:DataEntry[[#This Row],[Animal Number]],DataEntry[[#This Row],[Animal Number]])=1,1,"")</f>
        <v/>
      </c>
      <c r="J29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9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9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9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9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9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9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9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9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9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9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9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9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9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9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9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9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9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95" spans="1:30" ht="15" customHeight="1" x14ac:dyDescent="0.35">
      <c r="A295" s="61">
        <v>97</v>
      </c>
      <c r="B295" s="61"/>
      <c r="C295" s="61"/>
      <c r="D295" s="61" t="s">
        <v>38</v>
      </c>
      <c r="E295" s="56"/>
      <c r="F295" s="61"/>
      <c r="G295" s="58" t="str">
        <f>VLOOKUP(DataEntry[[#This Row],[Animal Number]],Labeling[],4)</f>
        <v>Male</v>
      </c>
      <c r="H295" s="61">
        <f>VLOOKUP(DataEntry[[#This Row],[Animal Number]],Labeling[],5)</f>
        <v>300</v>
      </c>
      <c r="I295" s="58">
        <f>IF(COUNTIF($A$8:DataEntry[[#This Row],[Animal Number]],DataEntry[[#This Row],[Animal Number]])=1,1,"")</f>
        <v>1</v>
      </c>
      <c r="J29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9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9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9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9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9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9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9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9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9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9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9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9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9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9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9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9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9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9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9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9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96" spans="1:30" ht="15" customHeight="1" x14ac:dyDescent="0.35">
      <c r="A296" s="61">
        <v>97</v>
      </c>
      <c r="B296" s="61" t="s">
        <v>7</v>
      </c>
      <c r="C296" s="61" t="s">
        <v>22</v>
      </c>
      <c r="D296" s="61"/>
      <c r="E296" s="56"/>
      <c r="F296" s="61">
        <v>20</v>
      </c>
      <c r="G296" s="58" t="str">
        <f>VLOOKUP(DataEntry[[#This Row],[Animal Number]],Labeling[],4)</f>
        <v>Male</v>
      </c>
      <c r="H296" s="61">
        <f>VLOOKUP(DataEntry[[#This Row],[Animal Number]],Labeling[],5)</f>
        <v>300</v>
      </c>
      <c r="I296" s="58" t="str">
        <f>IF(COUNTIF($A$8:DataEntry[[#This Row],[Animal Number]],DataEntry[[#This Row],[Animal Number]])=1,1,"")</f>
        <v/>
      </c>
      <c r="J29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9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9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9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9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9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9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9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9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9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9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9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9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9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9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9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9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9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97" spans="1:30" ht="15" customHeight="1" x14ac:dyDescent="0.35">
      <c r="A297" s="61">
        <v>97</v>
      </c>
      <c r="B297" s="61" t="s">
        <v>7</v>
      </c>
      <c r="C297" s="61" t="s">
        <v>23</v>
      </c>
      <c r="D297" s="61"/>
      <c r="E297" s="56"/>
      <c r="F297" s="61">
        <v>18</v>
      </c>
      <c r="G297" s="58" t="str">
        <f>VLOOKUP(DataEntry[[#This Row],[Animal Number]],Labeling[],4)</f>
        <v>Male</v>
      </c>
      <c r="H297" s="61">
        <f>VLOOKUP(DataEntry[[#This Row],[Animal Number]],Labeling[],5)</f>
        <v>300</v>
      </c>
      <c r="I297" s="58" t="str">
        <f>IF(COUNTIF($A$8:DataEntry[[#This Row],[Animal Number]],DataEntry[[#This Row],[Animal Number]])=1,1,"")</f>
        <v/>
      </c>
      <c r="J29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9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9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9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9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9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9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9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9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9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9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9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9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9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9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9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9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9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98" spans="1:30" ht="15" customHeight="1" x14ac:dyDescent="0.35">
      <c r="A298" s="61">
        <v>98</v>
      </c>
      <c r="B298" s="61"/>
      <c r="C298" s="61"/>
      <c r="D298" s="61" t="s">
        <v>38</v>
      </c>
      <c r="E298" s="56"/>
      <c r="F298" s="61"/>
      <c r="G298" s="58" t="str">
        <f>VLOOKUP(DataEntry[[#This Row],[Animal Number]],Labeling[],4)</f>
        <v>Male</v>
      </c>
      <c r="H298" s="61">
        <f>VLOOKUP(DataEntry[[#This Row],[Animal Number]],Labeling[],5)</f>
        <v>300</v>
      </c>
      <c r="I298" s="58">
        <f>IF(COUNTIF($A$8:DataEntry[[#This Row],[Animal Number]],DataEntry[[#This Row],[Animal Number]])=1,1,"")</f>
        <v>1</v>
      </c>
      <c r="J29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29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29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29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29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29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29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29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29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29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29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29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29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29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29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29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29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9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9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9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9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299" spans="1:30" ht="15" customHeight="1" x14ac:dyDescent="0.35">
      <c r="A299" s="61">
        <v>98</v>
      </c>
      <c r="B299" s="61" t="s">
        <v>7</v>
      </c>
      <c r="C299" s="61" t="s">
        <v>22</v>
      </c>
      <c r="D299" s="61"/>
      <c r="E299" s="56"/>
      <c r="F299" s="61">
        <v>20</v>
      </c>
      <c r="G299" s="58" t="str">
        <f>VLOOKUP(DataEntry[[#This Row],[Animal Number]],Labeling[],4)</f>
        <v>Male</v>
      </c>
      <c r="H299" s="61">
        <f>VLOOKUP(DataEntry[[#This Row],[Animal Number]],Labeling[],5)</f>
        <v>300</v>
      </c>
      <c r="I299" s="58" t="str">
        <f>IF(COUNTIF($A$8:DataEntry[[#This Row],[Animal Number]],DataEntry[[#This Row],[Animal Number]])=1,1,"")</f>
        <v/>
      </c>
      <c r="J29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29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29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29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29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2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2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2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29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29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29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29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29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29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29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29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29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29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29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29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29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00" spans="1:30" ht="15" customHeight="1" x14ac:dyDescent="0.35">
      <c r="A300" s="61">
        <v>98</v>
      </c>
      <c r="B300" s="61" t="s">
        <v>7</v>
      </c>
      <c r="C300" s="61" t="s">
        <v>23</v>
      </c>
      <c r="D300" s="61"/>
      <c r="E300" s="56"/>
      <c r="F300" s="61">
        <v>19</v>
      </c>
      <c r="G300" s="58" t="str">
        <f>VLOOKUP(DataEntry[[#This Row],[Animal Number]],Labeling[],4)</f>
        <v>Male</v>
      </c>
      <c r="H300" s="61">
        <f>VLOOKUP(DataEntry[[#This Row],[Animal Number]],Labeling[],5)</f>
        <v>300</v>
      </c>
      <c r="I300" s="58" t="str">
        <f>IF(COUNTIF($A$8:DataEntry[[#This Row],[Animal Number]],DataEntry[[#This Row],[Animal Number]])=1,1,"")</f>
        <v/>
      </c>
      <c r="J30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0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0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0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0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0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0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0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0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0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0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0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0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0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0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0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0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0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01" spans="1:30" ht="15" customHeight="1" x14ac:dyDescent="0.35">
      <c r="A301" s="61">
        <v>99</v>
      </c>
      <c r="B301" s="61" t="s">
        <v>7</v>
      </c>
      <c r="C301" s="61" t="s">
        <v>22</v>
      </c>
      <c r="D301" s="61"/>
      <c r="E301" s="56"/>
      <c r="F301" s="61">
        <v>25</v>
      </c>
      <c r="G301" s="58" t="str">
        <f>VLOOKUP(DataEntry[[#This Row],[Animal Number]],Labeling[],4)</f>
        <v>Male</v>
      </c>
      <c r="H301" s="61">
        <f>VLOOKUP(DataEntry[[#This Row],[Animal Number]],Labeling[],5)</f>
        <v>300</v>
      </c>
      <c r="I301" s="58">
        <f>IF(COUNTIF($A$8:DataEntry[[#This Row],[Animal Number]],DataEntry[[#This Row],[Animal Number]])=1,1,"")</f>
        <v>1</v>
      </c>
      <c r="J30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01" s="58">
        <f>IF(AND(DataEntry[[#This Row],[Unique Animal Number]]=1,DataEntry[[#This Row],[Sex]]="Male"),COUNTIFS(DataEntry[Animal Number],DataEntry[[#This Row],[Animal Number]],DataEntry[Site],"Gubernaculum",DataEntry[Measurement],"&gt;20"),"")</f>
        <v>1</v>
      </c>
      <c r="L30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0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0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0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0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0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0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0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0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0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0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0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0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0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0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0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0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0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0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02" spans="1:30" ht="15" customHeight="1" x14ac:dyDescent="0.35">
      <c r="A302" s="61">
        <v>99</v>
      </c>
      <c r="B302" s="61" t="s">
        <v>7</v>
      </c>
      <c r="C302" s="61" t="s">
        <v>23</v>
      </c>
      <c r="D302" s="61"/>
      <c r="E302" s="56"/>
      <c r="F302" s="61">
        <v>20</v>
      </c>
      <c r="G302" s="58" t="str">
        <f>VLOOKUP(DataEntry[[#This Row],[Animal Number]],Labeling[],4)</f>
        <v>Male</v>
      </c>
      <c r="H302" s="61">
        <f>VLOOKUP(DataEntry[[#This Row],[Animal Number]],Labeling[],5)</f>
        <v>300</v>
      </c>
      <c r="I302" s="58" t="str">
        <f>IF(COUNTIF($A$8:DataEntry[[#This Row],[Animal Number]],DataEntry[[#This Row],[Animal Number]])=1,1,"")</f>
        <v/>
      </c>
      <c r="J30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0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0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0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0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0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0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0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0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0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0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0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0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0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0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0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0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0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03" spans="1:30" ht="15" customHeight="1" x14ac:dyDescent="0.35">
      <c r="A303" s="61">
        <v>100</v>
      </c>
      <c r="B303" s="61"/>
      <c r="C303" s="61"/>
      <c r="D303" s="61" t="s">
        <v>38</v>
      </c>
      <c r="E303" s="56"/>
      <c r="F303" s="61"/>
      <c r="G303" s="58" t="str">
        <f>VLOOKUP(DataEntry[[#This Row],[Animal Number]],Labeling[],4)</f>
        <v>Male</v>
      </c>
      <c r="H303" s="61">
        <f>VLOOKUP(DataEntry[[#This Row],[Animal Number]],Labeling[],5)</f>
        <v>300</v>
      </c>
      <c r="I303" s="58">
        <f>IF(COUNTIF($A$8:DataEntry[[#This Row],[Animal Number]],DataEntry[[#This Row],[Animal Number]])=1,1,"")</f>
        <v>1</v>
      </c>
      <c r="J30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0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0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0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0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0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0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0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0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0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0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0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0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0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0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0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0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0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0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0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0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04" spans="1:30" ht="15" customHeight="1" x14ac:dyDescent="0.35">
      <c r="A304" s="61">
        <v>100</v>
      </c>
      <c r="B304" s="61" t="s">
        <v>7</v>
      </c>
      <c r="C304" s="61" t="s">
        <v>22</v>
      </c>
      <c r="D304" s="61"/>
      <c r="E304" s="56"/>
      <c r="F304" s="61">
        <v>16</v>
      </c>
      <c r="G304" s="58" t="str">
        <f>VLOOKUP(DataEntry[[#This Row],[Animal Number]],Labeling[],4)</f>
        <v>Male</v>
      </c>
      <c r="H304" s="61">
        <f>VLOOKUP(DataEntry[[#This Row],[Animal Number]],Labeling[],5)</f>
        <v>300</v>
      </c>
      <c r="I304" s="58" t="str">
        <f>IF(COUNTIF($A$8:DataEntry[[#This Row],[Animal Number]],DataEntry[[#This Row],[Animal Number]])=1,1,"")</f>
        <v/>
      </c>
      <c r="J30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0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0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0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0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0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0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0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0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0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0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0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0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0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0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0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0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0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05" spans="1:30" ht="15" customHeight="1" x14ac:dyDescent="0.35">
      <c r="A305" s="61">
        <v>100</v>
      </c>
      <c r="B305" s="61" t="s">
        <v>7</v>
      </c>
      <c r="C305" s="61" t="s">
        <v>23</v>
      </c>
      <c r="D305" s="61"/>
      <c r="E305" s="56"/>
      <c r="F305" s="61">
        <v>16</v>
      </c>
      <c r="G305" s="58" t="str">
        <f>VLOOKUP(DataEntry[[#This Row],[Animal Number]],Labeling[],4)</f>
        <v>Male</v>
      </c>
      <c r="H305" s="61">
        <f>VLOOKUP(DataEntry[[#This Row],[Animal Number]],Labeling[],5)</f>
        <v>300</v>
      </c>
      <c r="I305" s="58" t="str">
        <f>IF(COUNTIF($A$8:DataEntry[[#This Row],[Animal Number]],DataEntry[[#This Row],[Animal Number]])=1,1,"")</f>
        <v/>
      </c>
      <c r="J30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0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0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0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0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0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0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0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0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0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0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0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0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0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0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0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0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0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06" spans="1:30" ht="15" customHeight="1" x14ac:dyDescent="0.35">
      <c r="A306" s="61">
        <v>101</v>
      </c>
      <c r="B306" s="61"/>
      <c r="C306" s="61"/>
      <c r="D306" s="61" t="s">
        <v>38</v>
      </c>
      <c r="E306" s="56"/>
      <c r="F306" s="61"/>
      <c r="G306" s="58" t="str">
        <f>VLOOKUP(DataEntry[[#This Row],[Animal Number]],Labeling[],4)</f>
        <v>Male</v>
      </c>
      <c r="H306" s="61">
        <f>VLOOKUP(DataEntry[[#This Row],[Animal Number]],Labeling[],5)</f>
        <v>1000</v>
      </c>
      <c r="I306" s="58">
        <f>IF(COUNTIF($A$8:DataEntry[[#This Row],[Animal Number]],DataEntry[[#This Row],[Animal Number]])=1,1,"")</f>
        <v>1</v>
      </c>
      <c r="J30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0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0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0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0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0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0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0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0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0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0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0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0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0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0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0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0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0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0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0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0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07" spans="1:30" ht="15" customHeight="1" x14ac:dyDescent="0.35">
      <c r="A307" s="61">
        <v>101</v>
      </c>
      <c r="B307" s="61" t="s">
        <v>7</v>
      </c>
      <c r="C307" s="61" t="s">
        <v>22</v>
      </c>
      <c r="D307" s="61"/>
      <c r="E307" s="56"/>
      <c r="F307" s="61">
        <v>15</v>
      </c>
      <c r="G307" s="58" t="str">
        <f>VLOOKUP(DataEntry[[#This Row],[Animal Number]],Labeling[],4)</f>
        <v>Male</v>
      </c>
      <c r="H307" s="61">
        <f>VLOOKUP(DataEntry[[#This Row],[Animal Number]],Labeling[],5)</f>
        <v>1000</v>
      </c>
      <c r="I307" s="58" t="str">
        <f>IF(COUNTIF($A$8:DataEntry[[#This Row],[Animal Number]],DataEntry[[#This Row],[Animal Number]])=1,1,"")</f>
        <v/>
      </c>
      <c r="J30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0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0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0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0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0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0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0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0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0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0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0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0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0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0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0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0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0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08" spans="1:30" ht="15" customHeight="1" x14ac:dyDescent="0.35">
      <c r="A308" s="61">
        <v>101</v>
      </c>
      <c r="B308" s="61" t="s">
        <v>7</v>
      </c>
      <c r="C308" s="61" t="s">
        <v>23</v>
      </c>
      <c r="D308" s="61"/>
      <c r="E308" s="56"/>
      <c r="F308" s="61">
        <v>15</v>
      </c>
      <c r="G308" s="58" t="str">
        <f>VLOOKUP(DataEntry[[#This Row],[Animal Number]],Labeling[],4)</f>
        <v>Male</v>
      </c>
      <c r="H308" s="61">
        <f>VLOOKUP(DataEntry[[#This Row],[Animal Number]],Labeling[],5)</f>
        <v>1000</v>
      </c>
      <c r="I308" s="58" t="str">
        <f>IF(COUNTIF($A$8:DataEntry[[#This Row],[Animal Number]],DataEntry[[#This Row],[Animal Number]])=1,1,"")</f>
        <v/>
      </c>
      <c r="J30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0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0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0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0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0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0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0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0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0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0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0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0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0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0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0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0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0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09" spans="1:30" ht="15" customHeight="1" x14ac:dyDescent="0.35">
      <c r="A309" s="61">
        <v>102</v>
      </c>
      <c r="B309" s="61" t="s">
        <v>7</v>
      </c>
      <c r="C309" s="61" t="s">
        <v>22</v>
      </c>
      <c r="D309" s="61"/>
      <c r="E309" s="56"/>
      <c r="F309" s="61">
        <v>21</v>
      </c>
      <c r="G309" s="58" t="str">
        <f>VLOOKUP(DataEntry[[#This Row],[Animal Number]],Labeling[],4)</f>
        <v>Male</v>
      </c>
      <c r="H309" s="61">
        <f>VLOOKUP(DataEntry[[#This Row],[Animal Number]],Labeling[],5)</f>
        <v>1000</v>
      </c>
      <c r="I309" s="58">
        <f>IF(COUNTIF($A$8:DataEntry[[#This Row],[Animal Number]],DataEntry[[#This Row],[Animal Number]])=1,1,"")</f>
        <v>1</v>
      </c>
      <c r="J30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09" s="58">
        <f>IF(AND(DataEntry[[#This Row],[Unique Animal Number]]=1,DataEntry[[#This Row],[Sex]]="Male"),COUNTIFS(DataEntry[Animal Number],DataEntry[[#This Row],[Animal Number]],DataEntry[Site],"Gubernaculum",DataEntry[Measurement],"&gt;20"),"")</f>
        <v>1</v>
      </c>
      <c r="L30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0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0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0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0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0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0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0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0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0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0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0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0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0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0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0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0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0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0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10" spans="1:30" ht="15" customHeight="1" x14ac:dyDescent="0.35">
      <c r="A310" s="61">
        <v>102</v>
      </c>
      <c r="B310" s="61" t="s">
        <v>7</v>
      </c>
      <c r="C310" s="61" t="s">
        <v>23</v>
      </c>
      <c r="D310" s="61"/>
      <c r="E310" s="56"/>
      <c r="F310" s="61">
        <v>18</v>
      </c>
      <c r="G310" s="58" t="str">
        <f>VLOOKUP(DataEntry[[#This Row],[Animal Number]],Labeling[],4)</f>
        <v>Male</v>
      </c>
      <c r="H310" s="61">
        <f>VLOOKUP(DataEntry[[#This Row],[Animal Number]],Labeling[],5)</f>
        <v>1000</v>
      </c>
      <c r="I310" s="58" t="str">
        <f>IF(COUNTIF($A$8:DataEntry[[#This Row],[Animal Number]],DataEntry[[#This Row],[Animal Number]])=1,1,"")</f>
        <v/>
      </c>
      <c r="J31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1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1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1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1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1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1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1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1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1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1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1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1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1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1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1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1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1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11" spans="1:30" ht="15" customHeight="1" x14ac:dyDescent="0.35">
      <c r="A311" s="61">
        <v>103</v>
      </c>
      <c r="B311" s="61"/>
      <c r="C311" s="61"/>
      <c r="D311" s="61" t="s">
        <v>38</v>
      </c>
      <c r="E311" s="56"/>
      <c r="F311" s="61"/>
      <c r="G311" s="58" t="str">
        <f>VLOOKUP(DataEntry[[#This Row],[Animal Number]],Labeling[],4)</f>
        <v>Male</v>
      </c>
      <c r="H311" s="61">
        <f>VLOOKUP(DataEntry[[#This Row],[Animal Number]],Labeling[],5)</f>
        <v>1000</v>
      </c>
      <c r="I311" s="58">
        <f>IF(COUNTIF($A$8:DataEntry[[#This Row],[Animal Number]],DataEntry[[#This Row],[Animal Number]])=1,1,"")</f>
        <v>1</v>
      </c>
      <c r="J31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1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1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1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1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1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1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1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1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1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1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1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1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1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1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1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1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1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1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1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1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12" spans="1:30" ht="15" customHeight="1" x14ac:dyDescent="0.35">
      <c r="A312" s="61">
        <v>103</v>
      </c>
      <c r="B312" s="61" t="s">
        <v>7</v>
      </c>
      <c r="C312" s="61" t="s">
        <v>22</v>
      </c>
      <c r="D312" s="61"/>
      <c r="E312" s="56"/>
      <c r="F312" s="61">
        <v>14</v>
      </c>
      <c r="G312" s="58" t="str">
        <f>VLOOKUP(DataEntry[[#This Row],[Animal Number]],Labeling[],4)</f>
        <v>Male</v>
      </c>
      <c r="H312" s="61">
        <f>VLOOKUP(DataEntry[[#This Row],[Animal Number]],Labeling[],5)</f>
        <v>1000</v>
      </c>
      <c r="I312" s="58" t="str">
        <f>IF(COUNTIF($A$8:DataEntry[[#This Row],[Animal Number]],DataEntry[[#This Row],[Animal Number]])=1,1,"")</f>
        <v/>
      </c>
      <c r="J31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1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1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1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1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1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1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1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1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1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1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1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1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1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1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1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1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1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13" spans="1:30" ht="15" customHeight="1" x14ac:dyDescent="0.35">
      <c r="A313" s="61">
        <v>103</v>
      </c>
      <c r="B313" s="61" t="s">
        <v>7</v>
      </c>
      <c r="C313" s="61" t="s">
        <v>23</v>
      </c>
      <c r="D313" s="61"/>
      <c r="E313" s="56"/>
      <c r="F313" s="61">
        <v>14</v>
      </c>
      <c r="G313" s="58" t="str">
        <f>VLOOKUP(DataEntry[[#This Row],[Animal Number]],Labeling[],4)</f>
        <v>Male</v>
      </c>
      <c r="H313" s="61">
        <f>VLOOKUP(DataEntry[[#This Row],[Animal Number]],Labeling[],5)</f>
        <v>1000</v>
      </c>
      <c r="I313" s="58" t="str">
        <f>IF(COUNTIF($A$8:DataEntry[[#This Row],[Animal Number]],DataEntry[[#This Row],[Animal Number]])=1,1,"")</f>
        <v/>
      </c>
      <c r="J31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1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1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1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1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1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1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1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1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1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1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1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1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1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1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1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1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1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14" spans="1:30" ht="15" customHeight="1" x14ac:dyDescent="0.35">
      <c r="A314" s="61">
        <v>104</v>
      </c>
      <c r="B314" s="61"/>
      <c r="C314" s="61"/>
      <c r="D314" s="61" t="s">
        <v>38</v>
      </c>
      <c r="E314" s="56"/>
      <c r="F314" s="61"/>
      <c r="G314" s="58" t="str">
        <f>VLOOKUP(DataEntry[[#This Row],[Animal Number]],Labeling[],4)</f>
        <v>Male</v>
      </c>
      <c r="H314" s="61">
        <f>VLOOKUP(DataEntry[[#This Row],[Animal Number]],Labeling[],5)</f>
        <v>1000</v>
      </c>
      <c r="I314" s="58">
        <f>IF(COUNTIF($A$8:DataEntry[[#This Row],[Animal Number]],DataEntry[[#This Row],[Animal Number]])=1,1,"")</f>
        <v>1</v>
      </c>
      <c r="J31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1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1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1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1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1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1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1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1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1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1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1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1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1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1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1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1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1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1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1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1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15" spans="1:30" ht="15" customHeight="1" x14ac:dyDescent="0.35">
      <c r="A315" s="61">
        <v>104</v>
      </c>
      <c r="B315" s="61" t="s">
        <v>7</v>
      </c>
      <c r="C315" s="61" t="s">
        <v>22</v>
      </c>
      <c r="D315" s="61"/>
      <c r="E315" s="56"/>
      <c r="F315" s="61">
        <v>18</v>
      </c>
      <c r="G315" s="58" t="str">
        <f>VLOOKUP(DataEntry[[#This Row],[Animal Number]],Labeling[],4)</f>
        <v>Male</v>
      </c>
      <c r="H315" s="61">
        <f>VLOOKUP(DataEntry[[#This Row],[Animal Number]],Labeling[],5)</f>
        <v>1000</v>
      </c>
      <c r="I315" s="58" t="str">
        <f>IF(COUNTIF($A$8:DataEntry[[#This Row],[Animal Number]],DataEntry[[#This Row],[Animal Number]])=1,1,"")</f>
        <v/>
      </c>
      <c r="J31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1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1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1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1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1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1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1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1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1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1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1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1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1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1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1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1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1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16" spans="1:30" ht="15" customHeight="1" x14ac:dyDescent="0.35">
      <c r="A316" s="61">
        <v>104</v>
      </c>
      <c r="B316" s="61" t="s">
        <v>7</v>
      </c>
      <c r="C316" s="61" t="s">
        <v>23</v>
      </c>
      <c r="D316" s="61"/>
      <c r="E316" s="56"/>
      <c r="F316" s="61">
        <v>16</v>
      </c>
      <c r="G316" s="58" t="str">
        <f>VLOOKUP(DataEntry[[#This Row],[Animal Number]],Labeling[],4)</f>
        <v>Male</v>
      </c>
      <c r="H316" s="61">
        <f>VLOOKUP(DataEntry[[#This Row],[Animal Number]],Labeling[],5)</f>
        <v>1000</v>
      </c>
      <c r="I316" s="58" t="str">
        <f>IF(COUNTIF($A$8:DataEntry[[#This Row],[Animal Number]],DataEntry[[#This Row],[Animal Number]])=1,1,"")</f>
        <v/>
      </c>
      <c r="J31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1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1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1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1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1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1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1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1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1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1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1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1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1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1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1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1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1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17" spans="1:30" ht="15" customHeight="1" x14ac:dyDescent="0.35">
      <c r="A317" s="61">
        <v>105</v>
      </c>
      <c r="B317" s="61"/>
      <c r="C317" s="61"/>
      <c r="D317" s="61" t="s">
        <v>38</v>
      </c>
      <c r="E317" s="56"/>
      <c r="F317" s="61"/>
      <c r="G317" s="58" t="str">
        <f>VLOOKUP(DataEntry[[#This Row],[Animal Number]],Labeling[],4)</f>
        <v>Male</v>
      </c>
      <c r="H317" s="61">
        <f>VLOOKUP(DataEntry[[#This Row],[Animal Number]],Labeling[],5)</f>
        <v>1000</v>
      </c>
      <c r="I317" s="58">
        <f>IF(COUNTIF($A$8:DataEntry[[#This Row],[Animal Number]],DataEntry[[#This Row],[Animal Number]])=1,1,"")</f>
        <v>1</v>
      </c>
      <c r="J31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1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1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1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1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1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1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1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1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1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1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1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1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1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1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1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1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1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1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1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1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18" spans="1:30" ht="15" customHeight="1" x14ac:dyDescent="0.35">
      <c r="A318" s="61">
        <v>105</v>
      </c>
      <c r="B318" s="61" t="s">
        <v>4</v>
      </c>
      <c r="C318" s="61"/>
      <c r="D318" s="61" t="s">
        <v>60</v>
      </c>
      <c r="E318" s="56"/>
      <c r="F318" s="61"/>
      <c r="G318" s="58" t="str">
        <f>VLOOKUP(DataEntry[[#This Row],[Animal Number]],Labeling[],4)</f>
        <v>Male</v>
      </c>
      <c r="H318" s="61">
        <f>VLOOKUP(DataEntry[[#This Row],[Animal Number]],Labeling[],5)</f>
        <v>1000</v>
      </c>
      <c r="I318" s="58" t="str">
        <f>IF(COUNTIF($A$8:DataEntry[[#This Row],[Animal Number]],DataEntry[[#This Row],[Animal Number]])=1,1,"")</f>
        <v/>
      </c>
      <c r="J31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1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1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1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1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1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1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1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1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1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1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1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1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1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1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1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1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1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19" spans="1:30" ht="15" customHeight="1" x14ac:dyDescent="0.35">
      <c r="A319" s="61">
        <v>105</v>
      </c>
      <c r="B319" s="61" t="s">
        <v>7</v>
      </c>
      <c r="C319" s="61" t="s">
        <v>22</v>
      </c>
      <c r="D319" s="61"/>
      <c r="E319" s="56"/>
      <c r="F319" s="61">
        <v>9</v>
      </c>
      <c r="G319" s="58" t="str">
        <f>VLOOKUP(DataEntry[[#This Row],[Animal Number]],Labeling[],4)</f>
        <v>Male</v>
      </c>
      <c r="H319" s="61">
        <f>VLOOKUP(DataEntry[[#This Row],[Animal Number]],Labeling[],5)</f>
        <v>1000</v>
      </c>
      <c r="I319" s="58" t="str">
        <f>IF(COUNTIF($A$8:DataEntry[[#This Row],[Animal Number]],DataEntry[[#This Row],[Animal Number]])=1,1,"")</f>
        <v/>
      </c>
      <c r="J31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1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1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1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1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1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1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1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1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1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1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1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1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1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1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1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1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1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20" spans="1:30" ht="15" customHeight="1" x14ac:dyDescent="0.35">
      <c r="A320" s="61">
        <v>105</v>
      </c>
      <c r="B320" s="61" t="s">
        <v>7</v>
      </c>
      <c r="C320" s="61" t="s">
        <v>23</v>
      </c>
      <c r="D320" s="61"/>
      <c r="E320" s="56"/>
      <c r="F320" s="61">
        <v>9</v>
      </c>
      <c r="G320" s="58" t="str">
        <f>VLOOKUP(DataEntry[[#This Row],[Animal Number]],Labeling[],4)</f>
        <v>Male</v>
      </c>
      <c r="H320" s="61">
        <f>VLOOKUP(DataEntry[[#This Row],[Animal Number]],Labeling[],5)</f>
        <v>1000</v>
      </c>
      <c r="I320" s="58" t="str">
        <f>IF(COUNTIF($A$8:DataEntry[[#This Row],[Animal Number]],DataEntry[[#This Row],[Animal Number]])=1,1,"")</f>
        <v/>
      </c>
      <c r="J32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2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2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2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2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2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2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2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2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2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2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2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2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2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2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2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2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2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21" spans="1:30" ht="15" customHeight="1" x14ac:dyDescent="0.35">
      <c r="A321" s="61">
        <v>106</v>
      </c>
      <c r="B321" s="61"/>
      <c r="C321" s="61"/>
      <c r="D321" s="61" t="s">
        <v>38</v>
      </c>
      <c r="E321" s="56"/>
      <c r="F321" s="61"/>
      <c r="G321" s="58" t="str">
        <f>VLOOKUP(DataEntry[[#This Row],[Animal Number]],Labeling[],4)</f>
        <v>Male</v>
      </c>
      <c r="H321" s="61">
        <f>VLOOKUP(DataEntry[[#This Row],[Animal Number]],Labeling[],5)</f>
        <v>1000</v>
      </c>
      <c r="I321" s="58">
        <f>IF(COUNTIF($A$8:DataEntry[[#This Row],[Animal Number]],DataEntry[[#This Row],[Animal Number]])=1,1,"")</f>
        <v>1</v>
      </c>
      <c r="J32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2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2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2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2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2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2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2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2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2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2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2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2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2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2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2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2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2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2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2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2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22" spans="1:30" ht="15" customHeight="1" x14ac:dyDescent="0.35">
      <c r="A322" s="61">
        <v>106</v>
      </c>
      <c r="B322" s="61" t="s">
        <v>7</v>
      </c>
      <c r="C322" s="61" t="s">
        <v>22</v>
      </c>
      <c r="D322" s="61"/>
      <c r="E322" s="56"/>
      <c r="F322" s="61">
        <v>12</v>
      </c>
      <c r="G322" s="58" t="str">
        <f>VLOOKUP(DataEntry[[#This Row],[Animal Number]],Labeling[],4)</f>
        <v>Male</v>
      </c>
      <c r="H322" s="61">
        <f>VLOOKUP(DataEntry[[#This Row],[Animal Number]],Labeling[],5)</f>
        <v>1000</v>
      </c>
      <c r="I322" s="58" t="str">
        <f>IF(COUNTIF($A$8:DataEntry[[#This Row],[Animal Number]],DataEntry[[#This Row],[Animal Number]])=1,1,"")</f>
        <v/>
      </c>
      <c r="J32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2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2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2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2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2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2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2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2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2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2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2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2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2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2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2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2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2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23" spans="1:30" ht="15" customHeight="1" x14ac:dyDescent="0.35">
      <c r="A323" s="61">
        <v>106</v>
      </c>
      <c r="B323" s="61" t="s">
        <v>7</v>
      </c>
      <c r="C323" s="61" t="s">
        <v>23</v>
      </c>
      <c r="D323" s="61"/>
      <c r="E323" s="56"/>
      <c r="F323" s="61">
        <v>12</v>
      </c>
      <c r="G323" s="58" t="str">
        <f>VLOOKUP(DataEntry[[#This Row],[Animal Number]],Labeling[],4)</f>
        <v>Male</v>
      </c>
      <c r="H323" s="61">
        <f>VLOOKUP(DataEntry[[#This Row],[Animal Number]],Labeling[],5)</f>
        <v>1000</v>
      </c>
      <c r="I323" s="58" t="str">
        <f>IF(COUNTIF($A$8:DataEntry[[#This Row],[Animal Number]],DataEntry[[#This Row],[Animal Number]])=1,1,"")</f>
        <v/>
      </c>
      <c r="J32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2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2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2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2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2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2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2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2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2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2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2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2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2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2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2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2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2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24" spans="1:30" ht="15" customHeight="1" x14ac:dyDescent="0.35">
      <c r="A324" s="61">
        <v>107</v>
      </c>
      <c r="B324" s="61"/>
      <c r="C324" s="61"/>
      <c r="D324" s="61" t="s">
        <v>38</v>
      </c>
      <c r="E324" s="56"/>
      <c r="F324" s="61"/>
      <c r="G324" s="58" t="str">
        <f>VLOOKUP(DataEntry[[#This Row],[Animal Number]],Labeling[],4)</f>
        <v>Male</v>
      </c>
      <c r="H324" s="61">
        <f>VLOOKUP(DataEntry[[#This Row],[Animal Number]],Labeling[],5)</f>
        <v>1000</v>
      </c>
      <c r="I324" s="58">
        <f>IF(COUNTIF($A$8:DataEntry[[#This Row],[Animal Number]],DataEntry[[#This Row],[Animal Number]])=1,1,"")</f>
        <v>1</v>
      </c>
      <c r="J32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2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2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2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2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2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2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2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2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2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2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2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2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2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2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2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2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2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2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2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2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25" spans="1:30" x14ac:dyDescent="0.35">
      <c r="A325" s="61">
        <v>107</v>
      </c>
      <c r="B325" s="61" t="s">
        <v>7</v>
      </c>
      <c r="C325" s="61" t="s">
        <v>22</v>
      </c>
      <c r="D325" s="61"/>
      <c r="E325" s="56"/>
      <c r="F325" s="61">
        <v>19</v>
      </c>
      <c r="G325" s="58" t="str">
        <f>VLOOKUP(DataEntry[[#This Row],[Animal Number]],Labeling[],4)</f>
        <v>Male</v>
      </c>
      <c r="H325" s="61">
        <f>VLOOKUP(DataEntry[[#This Row],[Animal Number]],Labeling[],5)</f>
        <v>1000</v>
      </c>
      <c r="I325" s="58" t="str">
        <f>IF(COUNTIF($A$8:DataEntry[[#This Row],[Animal Number]],DataEntry[[#This Row],[Animal Number]])=1,1,"")</f>
        <v/>
      </c>
      <c r="J32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2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2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2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2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2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2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2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2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2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2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2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2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2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2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2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2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2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26" spans="1:30" ht="15" customHeight="1" x14ac:dyDescent="0.35">
      <c r="A326" s="61">
        <v>107</v>
      </c>
      <c r="B326" s="61" t="s">
        <v>7</v>
      </c>
      <c r="C326" s="61" t="s">
        <v>23</v>
      </c>
      <c r="D326" s="61"/>
      <c r="E326" s="56"/>
      <c r="F326" s="61">
        <v>18</v>
      </c>
      <c r="G326" s="58" t="str">
        <f>VLOOKUP(DataEntry[[#This Row],[Animal Number]],Labeling[],4)</f>
        <v>Male</v>
      </c>
      <c r="H326" s="61">
        <f>VLOOKUP(DataEntry[[#This Row],[Animal Number]],Labeling[],5)</f>
        <v>1000</v>
      </c>
      <c r="I326" s="58" t="str">
        <f>IF(COUNTIF($A$8:DataEntry[[#This Row],[Animal Number]],DataEntry[[#This Row],[Animal Number]])=1,1,"")</f>
        <v/>
      </c>
      <c r="J32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2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2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2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2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2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2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2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2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2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2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2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2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2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2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2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2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2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27" spans="1:30" ht="15" customHeight="1" x14ac:dyDescent="0.35">
      <c r="A327" s="61">
        <v>108</v>
      </c>
      <c r="B327" s="61"/>
      <c r="C327" s="61"/>
      <c r="D327" s="61" t="s">
        <v>38</v>
      </c>
      <c r="E327" s="56"/>
      <c r="F327" s="61"/>
      <c r="G327" s="58" t="str">
        <f>VLOOKUP(DataEntry[[#This Row],[Animal Number]],Labeling[],4)</f>
        <v>Male</v>
      </c>
      <c r="H327" s="61">
        <f>VLOOKUP(DataEntry[[#This Row],[Animal Number]],Labeling[],5)</f>
        <v>1000</v>
      </c>
      <c r="I327" s="58">
        <f>IF(COUNTIF($A$8:DataEntry[[#This Row],[Animal Number]],DataEntry[[#This Row],[Animal Number]])=1,1,"")</f>
        <v>1</v>
      </c>
      <c r="J32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2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2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2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2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2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2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2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2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2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2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2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2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2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2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2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2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2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2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2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2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28" spans="1:30" ht="15" customHeight="1" x14ac:dyDescent="0.35">
      <c r="A328" s="61">
        <v>108</v>
      </c>
      <c r="B328" s="61" t="s">
        <v>7</v>
      </c>
      <c r="C328" s="61" t="s">
        <v>22</v>
      </c>
      <c r="D328" s="61"/>
      <c r="E328" s="56"/>
      <c r="F328" s="61">
        <v>13</v>
      </c>
      <c r="G328" s="58" t="str">
        <f>VLOOKUP(DataEntry[[#This Row],[Animal Number]],Labeling[],4)</f>
        <v>Male</v>
      </c>
      <c r="H328" s="61">
        <f>VLOOKUP(DataEntry[[#This Row],[Animal Number]],Labeling[],5)</f>
        <v>1000</v>
      </c>
      <c r="I328" s="58" t="str">
        <f>IF(COUNTIF($A$8:DataEntry[[#This Row],[Animal Number]],DataEntry[[#This Row],[Animal Number]])=1,1,"")</f>
        <v/>
      </c>
      <c r="J32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2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2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2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2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2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2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2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2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2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2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2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2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2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2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2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2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2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29" spans="1:30" ht="15" customHeight="1" x14ac:dyDescent="0.35">
      <c r="A329" s="61">
        <v>108</v>
      </c>
      <c r="B329" s="61" t="s">
        <v>7</v>
      </c>
      <c r="C329" s="61" t="s">
        <v>23</v>
      </c>
      <c r="D329" s="61"/>
      <c r="E329" s="56"/>
      <c r="F329" s="61">
        <v>13</v>
      </c>
      <c r="G329" s="58" t="str">
        <f>VLOOKUP(DataEntry[[#This Row],[Animal Number]],Labeling[],4)</f>
        <v>Male</v>
      </c>
      <c r="H329" s="61">
        <f>VLOOKUP(DataEntry[[#This Row],[Animal Number]],Labeling[],5)</f>
        <v>1000</v>
      </c>
      <c r="I329" s="58" t="str">
        <f>IF(COUNTIF($A$8:DataEntry[[#This Row],[Animal Number]],DataEntry[[#This Row],[Animal Number]])=1,1,"")</f>
        <v/>
      </c>
      <c r="J32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2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2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2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2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2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2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2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2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2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2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2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2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2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2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2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2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2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30" spans="1:30" ht="15" customHeight="1" x14ac:dyDescent="0.35">
      <c r="A330" s="61">
        <v>109</v>
      </c>
      <c r="B330" s="61"/>
      <c r="C330" s="61"/>
      <c r="D330" s="61" t="s">
        <v>38</v>
      </c>
      <c r="E330" s="56"/>
      <c r="F330" s="61"/>
      <c r="G330" s="58" t="str">
        <f>VLOOKUP(DataEntry[[#This Row],[Animal Number]],Labeling[],4)</f>
        <v>Male</v>
      </c>
      <c r="H330" s="61">
        <f>VLOOKUP(DataEntry[[#This Row],[Animal Number]],Labeling[],5)</f>
        <v>1000</v>
      </c>
      <c r="I330" s="58">
        <f>IF(COUNTIF($A$8:DataEntry[[#This Row],[Animal Number]],DataEntry[[#This Row],[Animal Number]])=1,1,"")</f>
        <v>1</v>
      </c>
      <c r="J33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3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3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3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3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3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3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3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3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3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3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3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3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3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3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3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3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3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3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3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3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31" spans="1:30" ht="15" customHeight="1" x14ac:dyDescent="0.35">
      <c r="A331" s="61">
        <v>109</v>
      </c>
      <c r="B331" s="61" t="s">
        <v>7</v>
      </c>
      <c r="C331" s="61" t="s">
        <v>22</v>
      </c>
      <c r="D331" s="61"/>
      <c r="E331" s="56"/>
      <c r="F331" s="61">
        <v>13</v>
      </c>
      <c r="G331" s="58" t="str">
        <f>VLOOKUP(DataEntry[[#This Row],[Animal Number]],Labeling[],4)</f>
        <v>Male</v>
      </c>
      <c r="H331" s="61">
        <f>VLOOKUP(DataEntry[[#This Row],[Animal Number]],Labeling[],5)</f>
        <v>1000</v>
      </c>
      <c r="I331" s="58" t="str">
        <f>IF(COUNTIF($A$8:DataEntry[[#This Row],[Animal Number]],DataEntry[[#This Row],[Animal Number]])=1,1,"")</f>
        <v/>
      </c>
      <c r="J33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3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3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3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3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3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3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3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3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3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3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3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3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3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3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3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3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3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32" spans="1:30" ht="15" customHeight="1" x14ac:dyDescent="0.35">
      <c r="A332" s="61">
        <v>109</v>
      </c>
      <c r="B332" s="61" t="s">
        <v>7</v>
      </c>
      <c r="C332" s="61" t="s">
        <v>23</v>
      </c>
      <c r="D332" s="61"/>
      <c r="E332" s="56"/>
      <c r="F332" s="61">
        <v>14</v>
      </c>
      <c r="G332" s="58" t="str">
        <f>VLOOKUP(DataEntry[[#This Row],[Animal Number]],Labeling[],4)</f>
        <v>Male</v>
      </c>
      <c r="H332" s="61">
        <f>VLOOKUP(DataEntry[[#This Row],[Animal Number]],Labeling[],5)</f>
        <v>1000</v>
      </c>
      <c r="I332" s="58" t="str">
        <f>IF(COUNTIF($A$8:DataEntry[[#This Row],[Animal Number]],DataEntry[[#This Row],[Animal Number]])=1,1,"")</f>
        <v/>
      </c>
      <c r="J33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3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3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3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3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3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3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3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3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3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3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3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3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3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3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3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3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3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33" spans="1:30" ht="15" customHeight="1" x14ac:dyDescent="0.35">
      <c r="A333" s="61">
        <v>110</v>
      </c>
      <c r="B333" s="61" t="s">
        <v>5</v>
      </c>
      <c r="C333" s="61"/>
      <c r="D333" s="61" t="s">
        <v>15</v>
      </c>
      <c r="E333" s="56"/>
      <c r="F333" s="61"/>
      <c r="G333" s="58" t="str">
        <f>VLOOKUP(DataEntry[[#This Row],[Animal Number]],Labeling[],4)</f>
        <v>Male</v>
      </c>
      <c r="H333" s="61">
        <f>VLOOKUP(DataEntry[[#This Row],[Animal Number]],Labeling[],5)</f>
        <v>1000</v>
      </c>
      <c r="I333" s="58">
        <f>IF(COUNTIF($A$8:DataEntry[[#This Row],[Animal Number]],DataEntry[[#This Row],[Animal Number]])=1,1,"")</f>
        <v>1</v>
      </c>
      <c r="J33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3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3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3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3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3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3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3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3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3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3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3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3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3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3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3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3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3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3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3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3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34" spans="1:30" ht="15" customHeight="1" x14ac:dyDescent="0.35">
      <c r="A334" s="61">
        <v>110</v>
      </c>
      <c r="B334" s="61" t="s">
        <v>6</v>
      </c>
      <c r="C334" s="61"/>
      <c r="D334" s="61" t="s">
        <v>15</v>
      </c>
      <c r="E334" s="56"/>
      <c r="F334" s="61"/>
      <c r="G334" s="58" t="str">
        <f>VLOOKUP(DataEntry[[#This Row],[Animal Number]],Labeling[],4)</f>
        <v>Male</v>
      </c>
      <c r="H334" s="61">
        <f>VLOOKUP(DataEntry[[#This Row],[Animal Number]],Labeling[],5)</f>
        <v>1000</v>
      </c>
      <c r="I334" s="58" t="str">
        <f>IF(COUNTIF($A$8:DataEntry[[#This Row],[Animal Number]],DataEntry[[#This Row],[Animal Number]])=1,1,"")</f>
        <v/>
      </c>
      <c r="J33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3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3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3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3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3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3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3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3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3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3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3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3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3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3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3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3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3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35" spans="1:30" ht="15" customHeight="1" x14ac:dyDescent="0.35">
      <c r="A335" s="61">
        <v>110</v>
      </c>
      <c r="B335" s="61" t="s">
        <v>7</v>
      </c>
      <c r="C335" s="61" t="s">
        <v>22</v>
      </c>
      <c r="D335" s="61"/>
      <c r="E335" s="56"/>
      <c r="F335" s="61">
        <v>15</v>
      </c>
      <c r="G335" s="58" t="str">
        <f>VLOOKUP(DataEntry[[#This Row],[Animal Number]],Labeling[],4)</f>
        <v>Male</v>
      </c>
      <c r="H335" s="61">
        <f>VLOOKUP(DataEntry[[#This Row],[Animal Number]],Labeling[],5)</f>
        <v>1000</v>
      </c>
      <c r="I335" s="58" t="str">
        <f>IF(COUNTIF($A$8:DataEntry[[#This Row],[Animal Number]],DataEntry[[#This Row],[Animal Number]])=1,1,"")</f>
        <v/>
      </c>
      <c r="J33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3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3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3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3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3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3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3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3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3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3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3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3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3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3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3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3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3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36" spans="1:30" ht="15" customHeight="1" x14ac:dyDescent="0.35">
      <c r="A336" s="61">
        <v>110</v>
      </c>
      <c r="B336" s="61" t="s">
        <v>7</v>
      </c>
      <c r="C336" s="61" t="s">
        <v>23</v>
      </c>
      <c r="D336" s="61"/>
      <c r="E336" s="56"/>
      <c r="F336" s="61">
        <v>15</v>
      </c>
      <c r="G336" s="58" t="str">
        <f>VLOOKUP(DataEntry[[#This Row],[Animal Number]],Labeling[],4)</f>
        <v>Male</v>
      </c>
      <c r="H336" s="61">
        <f>VLOOKUP(DataEntry[[#This Row],[Animal Number]],Labeling[],5)</f>
        <v>1000</v>
      </c>
      <c r="I336" s="58" t="str">
        <f>IF(COUNTIF($A$8:DataEntry[[#This Row],[Animal Number]],DataEntry[[#This Row],[Animal Number]])=1,1,"")</f>
        <v/>
      </c>
      <c r="J33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3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3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3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3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3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3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3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3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3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3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3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3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3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3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3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3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3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37" spans="1:30" ht="15" customHeight="1" x14ac:dyDescent="0.35">
      <c r="A337" s="61">
        <v>111</v>
      </c>
      <c r="B337" s="61"/>
      <c r="C337" s="61"/>
      <c r="D337" s="61" t="s">
        <v>38</v>
      </c>
      <c r="E337" s="56"/>
      <c r="F337" s="61"/>
      <c r="G337" s="58" t="str">
        <f>VLOOKUP(DataEntry[[#This Row],[Animal Number]],Labeling[],4)</f>
        <v>Male</v>
      </c>
      <c r="H337" s="61">
        <f>VLOOKUP(DataEntry[[#This Row],[Animal Number]],Labeling[],5)</f>
        <v>1000</v>
      </c>
      <c r="I337" s="58">
        <f>IF(COUNTIF($A$8:DataEntry[[#This Row],[Animal Number]],DataEntry[[#This Row],[Animal Number]])=1,1,"")</f>
        <v>1</v>
      </c>
      <c r="J33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3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3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3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3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3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3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3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3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3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3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3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3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3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3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3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3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3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3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3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3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38" spans="1:30" ht="15" customHeight="1" x14ac:dyDescent="0.35">
      <c r="A338" s="61">
        <v>111</v>
      </c>
      <c r="B338" s="61" t="s">
        <v>7</v>
      </c>
      <c r="C338" s="61" t="s">
        <v>22</v>
      </c>
      <c r="D338" s="61"/>
      <c r="E338" s="56"/>
      <c r="F338" s="61">
        <v>19</v>
      </c>
      <c r="G338" s="58" t="str">
        <f>VLOOKUP(DataEntry[[#This Row],[Animal Number]],Labeling[],4)</f>
        <v>Male</v>
      </c>
      <c r="H338" s="61">
        <f>VLOOKUP(DataEntry[[#This Row],[Animal Number]],Labeling[],5)</f>
        <v>1000</v>
      </c>
      <c r="I338" s="58" t="str">
        <f>IF(COUNTIF($A$8:DataEntry[[#This Row],[Animal Number]],DataEntry[[#This Row],[Animal Number]])=1,1,"")</f>
        <v/>
      </c>
      <c r="J33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3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3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3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3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3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3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3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3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3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3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3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3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3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3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3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3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3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39" spans="1:30" ht="15" customHeight="1" x14ac:dyDescent="0.35">
      <c r="A339" s="61">
        <v>111</v>
      </c>
      <c r="B339" s="61" t="s">
        <v>7</v>
      </c>
      <c r="C339" s="61" t="s">
        <v>23</v>
      </c>
      <c r="D339" s="61"/>
      <c r="E339" s="56"/>
      <c r="F339" s="61">
        <v>18</v>
      </c>
      <c r="G339" s="58" t="str">
        <f>VLOOKUP(DataEntry[[#This Row],[Animal Number]],Labeling[],4)</f>
        <v>Male</v>
      </c>
      <c r="H339" s="61">
        <f>VLOOKUP(DataEntry[[#This Row],[Animal Number]],Labeling[],5)</f>
        <v>1000</v>
      </c>
      <c r="I339" s="58" t="str">
        <f>IF(COUNTIF($A$8:DataEntry[[#This Row],[Animal Number]],DataEntry[[#This Row],[Animal Number]])=1,1,"")</f>
        <v/>
      </c>
      <c r="J33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3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3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3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3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3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3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3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3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3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3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3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3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3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3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3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3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3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40" spans="1:30" ht="15" customHeight="1" x14ac:dyDescent="0.35">
      <c r="A340" s="61">
        <v>112</v>
      </c>
      <c r="B340" s="61"/>
      <c r="C340" s="61"/>
      <c r="D340" s="61" t="s">
        <v>38</v>
      </c>
      <c r="E340" s="56"/>
      <c r="F340" s="61"/>
      <c r="G340" s="58" t="str">
        <f>VLOOKUP(DataEntry[[#This Row],[Animal Number]],Labeling[],4)</f>
        <v>Male</v>
      </c>
      <c r="H340" s="61">
        <f>VLOOKUP(DataEntry[[#This Row],[Animal Number]],Labeling[],5)</f>
        <v>1000</v>
      </c>
      <c r="I340" s="58">
        <f>IF(COUNTIF($A$8:DataEntry[[#This Row],[Animal Number]],DataEntry[[#This Row],[Animal Number]])=1,1,"")</f>
        <v>1</v>
      </c>
      <c r="J34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4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4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4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4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4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4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4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4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4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4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4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4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4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4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4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4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4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4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4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4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41" spans="1:30" ht="15" customHeight="1" x14ac:dyDescent="0.35">
      <c r="A341" s="61">
        <v>112</v>
      </c>
      <c r="B341" s="61" t="s">
        <v>7</v>
      </c>
      <c r="C341" s="61" t="s">
        <v>22</v>
      </c>
      <c r="D341" s="61"/>
      <c r="E341" s="56"/>
      <c r="F341" s="61">
        <v>14</v>
      </c>
      <c r="G341" s="58" t="str">
        <f>VLOOKUP(DataEntry[[#This Row],[Animal Number]],Labeling[],4)</f>
        <v>Male</v>
      </c>
      <c r="H341" s="61">
        <f>VLOOKUP(DataEntry[[#This Row],[Animal Number]],Labeling[],5)</f>
        <v>1000</v>
      </c>
      <c r="I341" s="58" t="str">
        <f>IF(COUNTIF($A$8:DataEntry[[#This Row],[Animal Number]],DataEntry[[#This Row],[Animal Number]])=1,1,"")</f>
        <v/>
      </c>
      <c r="J34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4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4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4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4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4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4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4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4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4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4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4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4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4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4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4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4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4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42" spans="1:30" ht="15" customHeight="1" x14ac:dyDescent="0.35">
      <c r="A342" s="61">
        <v>112</v>
      </c>
      <c r="B342" s="61" t="s">
        <v>7</v>
      </c>
      <c r="C342" s="61" t="s">
        <v>23</v>
      </c>
      <c r="D342" s="61"/>
      <c r="E342" s="56"/>
      <c r="F342" s="61">
        <v>17</v>
      </c>
      <c r="G342" s="58" t="str">
        <f>VLOOKUP(DataEntry[[#This Row],[Animal Number]],Labeling[],4)</f>
        <v>Male</v>
      </c>
      <c r="H342" s="61">
        <f>VLOOKUP(DataEntry[[#This Row],[Animal Number]],Labeling[],5)</f>
        <v>1000</v>
      </c>
      <c r="I342" s="58" t="str">
        <f>IF(COUNTIF($A$8:DataEntry[[#This Row],[Animal Number]],DataEntry[[#This Row],[Animal Number]])=1,1,"")</f>
        <v/>
      </c>
      <c r="J34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4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4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4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4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4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4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4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4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4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4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4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4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4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4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4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4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4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43" spans="1:30" ht="15" customHeight="1" x14ac:dyDescent="0.35">
      <c r="A343" s="61">
        <v>113</v>
      </c>
      <c r="B343" s="61"/>
      <c r="C343" s="61"/>
      <c r="D343" s="61" t="s">
        <v>38</v>
      </c>
      <c r="E343" s="56"/>
      <c r="F343" s="61"/>
      <c r="G343" s="58" t="str">
        <f>VLOOKUP(DataEntry[[#This Row],[Animal Number]],Labeling[],4)</f>
        <v>Male</v>
      </c>
      <c r="H343" s="61">
        <f>VLOOKUP(DataEntry[[#This Row],[Animal Number]],Labeling[],5)</f>
        <v>1000</v>
      </c>
      <c r="I343" s="58">
        <f>IF(COUNTIF($A$8:DataEntry[[#This Row],[Animal Number]],DataEntry[[#This Row],[Animal Number]])=1,1,"")</f>
        <v>1</v>
      </c>
      <c r="J34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4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4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4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4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4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4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4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4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4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4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4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4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4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4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4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4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4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4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4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4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44" spans="1:30" ht="15" customHeight="1" x14ac:dyDescent="0.35">
      <c r="A344" s="61">
        <v>113</v>
      </c>
      <c r="B344" s="61" t="s">
        <v>7</v>
      </c>
      <c r="C344" s="61" t="s">
        <v>22</v>
      </c>
      <c r="D344" s="61"/>
      <c r="E344" s="56"/>
      <c r="F344" s="61">
        <v>19</v>
      </c>
      <c r="G344" s="58" t="str">
        <f>VLOOKUP(DataEntry[[#This Row],[Animal Number]],Labeling[],4)</f>
        <v>Male</v>
      </c>
      <c r="H344" s="61">
        <f>VLOOKUP(DataEntry[[#This Row],[Animal Number]],Labeling[],5)</f>
        <v>1000</v>
      </c>
      <c r="I344" s="58" t="str">
        <f>IF(COUNTIF($A$8:DataEntry[[#This Row],[Animal Number]],DataEntry[[#This Row],[Animal Number]])=1,1,"")</f>
        <v/>
      </c>
      <c r="J34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4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4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4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4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4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4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4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4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4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4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4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4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4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4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4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4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4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45" spans="1:30" ht="15" customHeight="1" x14ac:dyDescent="0.35">
      <c r="A345" s="61">
        <v>113</v>
      </c>
      <c r="B345" s="61" t="s">
        <v>7</v>
      </c>
      <c r="C345" s="61" t="s">
        <v>23</v>
      </c>
      <c r="D345" s="61"/>
      <c r="E345" s="56"/>
      <c r="F345" s="61">
        <v>20</v>
      </c>
      <c r="G345" s="58" t="str">
        <f>VLOOKUP(DataEntry[[#This Row],[Animal Number]],Labeling[],4)</f>
        <v>Male</v>
      </c>
      <c r="H345" s="61">
        <f>VLOOKUP(DataEntry[[#This Row],[Animal Number]],Labeling[],5)</f>
        <v>1000</v>
      </c>
      <c r="I345" s="58" t="str">
        <f>IF(COUNTIF($A$8:DataEntry[[#This Row],[Animal Number]],DataEntry[[#This Row],[Animal Number]])=1,1,"")</f>
        <v/>
      </c>
      <c r="J34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4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4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4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4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4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4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4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4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4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4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4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4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4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4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4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4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4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46" spans="1:30" ht="15" customHeight="1" x14ac:dyDescent="0.35">
      <c r="A346" s="61">
        <v>114</v>
      </c>
      <c r="B346" s="61" t="s">
        <v>5</v>
      </c>
      <c r="C346" s="61"/>
      <c r="D346" s="61" t="s">
        <v>19</v>
      </c>
      <c r="E346" s="56"/>
      <c r="F346" s="61"/>
      <c r="G346" s="58" t="str">
        <f>VLOOKUP(DataEntry[[#This Row],[Animal Number]],Labeling[],4)</f>
        <v>Male</v>
      </c>
      <c r="H346" s="61">
        <f>VLOOKUP(DataEntry[[#This Row],[Animal Number]],Labeling[],5)</f>
        <v>1000</v>
      </c>
      <c r="I346" s="58">
        <f>IF(COUNTIF($A$8:DataEntry[[#This Row],[Animal Number]],DataEntry[[#This Row],[Animal Number]])=1,1,"")</f>
        <v>1</v>
      </c>
      <c r="J34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4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4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4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4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4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4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4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4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4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4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4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4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4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4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4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4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4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4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4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4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47" spans="1:30" ht="15" customHeight="1" x14ac:dyDescent="0.35">
      <c r="A347" s="61">
        <v>114</v>
      </c>
      <c r="B347" s="61" t="s">
        <v>7</v>
      </c>
      <c r="C347" s="61" t="s">
        <v>22</v>
      </c>
      <c r="D347" s="61"/>
      <c r="E347" s="56"/>
      <c r="F347" s="61">
        <v>9</v>
      </c>
      <c r="G347" s="58" t="str">
        <f>VLOOKUP(DataEntry[[#This Row],[Animal Number]],Labeling[],4)</f>
        <v>Male</v>
      </c>
      <c r="H347" s="61">
        <f>VLOOKUP(DataEntry[[#This Row],[Animal Number]],Labeling[],5)</f>
        <v>1000</v>
      </c>
      <c r="I347" s="58" t="str">
        <f>IF(COUNTIF($A$8:DataEntry[[#This Row],[Animal Number]],DataEntry[[#This Row],[Animal Number]])=1,1,"")</f>
        <v/>
      </c>
      <c r="J34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4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4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4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4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4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4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4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4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4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4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4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4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4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4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4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4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4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48" spans="1:30" ht="15" customHeight="1" x14ac:dyDescent="0.35">
      <c r="A348" s="61">
        <v>114</v>
      </c>
      <c r="B348" s="61" t="s">
        <v>7</v>
      </c>
      <c r="C348" s="61" t="s">
        <v>23</v>
      </c>
      <c r="D348" s="61"/>
      <c r="E348" s="56"/>
      <c r="F348" s="61">
        <v>9</v>
      </c>
      <c r="G348" s="58" t="str">
        <f>VLOOKUP(DataEntry[[#This Row],[Animal Number]],Labeling[],4)</f>
        <v>Male</v>
      </c>
      <c r="H348" s="61">
        <f>VLOOKUP(DataEntry[[#This Row],[Animal Number]],Labeling[],5)</f>
        <v>1000</v>
      </c>
      <c r="I348" s="58" t="str">
        <f>IF(COUNTIF($A$8:DataEntry[[#This Row],[Animal Number]],DataEntry[[#This Row],[Animal Number]])=1,1,"")</f>
        <v/>
      </c>
      <c r="J34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4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4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4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4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4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4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4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4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4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4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4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4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4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4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4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4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4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4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4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4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49" spans="1:30" ht="15" customHeight="1" x14ac:dyDescent="0.35">
      <c r="A349" s="61">
        <v>115</v>
      </c>
      <c r="B349" s="61"/>
      <c r="C349" s="61"/>
      <c r="D349" s="61" t="s">
        <v>38</v>
      </c>
      <c r="E349" s="56"/>
      <c r="F349" s="61"/>
      <c r="G349" s="58" t="str">
        <f>VLOOKUP(DataEntry[[#This Row],[Animal Number]],Labeling[],4)</f>
        <v>Male</v>
      </c>
      <c r="H349" s="61">
        <f>VLOOKUP(DataEntry[[#This Row],[Animal Number]],Labeling[],5)</f>
        <v>1000</v>
      </c>
      <c r="I349" s="58">
        <f>IF(COUNTIF($A$8:DataEntry[[#This Row],[Animal Number]],DataEntry[[#This Row],[Animal Number]])=1,1,"")</f>
        <v>1</v>
      </c>
      <c r="J34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4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4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4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4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4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4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4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4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4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4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4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4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4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4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4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4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4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4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4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4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50" spans="1:30" ht="15" customHeight="1" x14ac:dyDescent="0.35">
      <c r="A350" s="61">
        <v>115</v>
      </c>
      <c r="B350" s="61" t="s">
        <v>7</v>
      </c>
      <c r="C350" s="61" t="s">
        <v>22</v>
      </c>
      <c r="D350" s="61"/>
      <c r="E350" s="56"/>
      <c r="F350" s="61">
        <v>12</v>
      </c>
      <c r="G350" s="58" t="str">
        <f>VLOOKUP(DataEntry[[#This Row],[Animal Number]],Labeling[],4)</f>
        <v>Male</v>
      </c>
      <c r="H350" s="61">
        <f>VLOOKUP(DataEntry[[#This Row],[Animal Number]],Labeling[],5)</f>
        <v>1000</v>
      </c>
      <c r="I350" s="58" t="str">
        <f>IF(COUNTIF($A$8:DataEntry[[#This Row],[Animal Number]],DataEntry[[#This Row],[Animal Number]])=1,1,"")</f>
        <v/>
      </c>
      <c r="J35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5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5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5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5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5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5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5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5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5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5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5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5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5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5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5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5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5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51" spans="1:30" ht="15" customHeight="1" x14ac:dyDescent="0.35">
      <c r="A351" s="61">
        <v>115</v>
      </c>
      <c r="B351" s="61" t="s">
        <v>7</v>
      </c>
      <c r="C351" s="61" t="s">
        <v>23</v>
      </c>
      <c r="D351" s="61"/>
      <c r="E351" s="56"/>
      <c r="F351" s="61">
        <v>12</v>
      </c>
      <c r="G351" s="58" t="str">
        <f>VLOOKUP(DataEntry[[#This Row],[Animal Number]],Labeling[],4)</f>
        <v>Male</v>
      </c>
      <c r="H351" s="61">
        <f>VLOOKUP(DataEntry[[#This Row],[Animal Number]],Labeling[],5)</f>
        <v>1000</v>
      </c>
      <c r="I351" s="58" t="str">
        <f>IF(COUNTIF($A$8:DataEntry[[#This Row],[Animal Number]],DataEntry[[#This Row],[Animal Number]])=1,1,"")</f>
        <v/>
      </c>
      <c r="J35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5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5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5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5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5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5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5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5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5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5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5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5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5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5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5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5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5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52" spans="1:30" ht="15" customHeight="1" x14ac:dyDescent="0.35">
      <c r="A352" s="61">
        <v>116</v>
      </c>
      <c r="B352" s="61"/>
      <c r="C352" s="61"/>
      <c r="D352" s="61" t="s">
        <v>38</v>
      </c>
      <c r="E352" s="56"/>
      <c r="F352" s="61"/>
      <c r="G352" s="58" t="str">
        <f>VLOOKUP(DataEntry[[#This Row],[Animal Number]],Labeling[],4)</f>
        <v>Male</v>
      </c>
      <c r="H352" s="61">
        <f>VLOOKUP(DataEntry[[#This Row],[Animal Number]],Labeling[],5)</f>
        <v>1000</v>
      </c>
      <c r="I352" s="58">
        <f>IF(COUNTIF($A$8:DataEntry[[#This Row],[Animal Number]],DataEntry[[#This Row],[Animal Number]])=1,1,"")</f>
        <v>1</v>
      </c>
      <c r="J35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5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5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5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5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5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5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5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5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5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5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5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5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5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5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5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5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5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5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5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5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53" spans="1:30" ht="15" customHeight="1" x14ac:dyDescent="0.35">
      <c r="A353" s="61">
        <v>116</v>
      </c>
      <c r="B353" s="61" t="s">
        <v>7</v>
      </c>
      <c r="C353" s="61" t="s">
        <v>22</v>
      </c>
      <c r="D353" s="61"/>
      <c r="E353" s="56"/>
      <c r="F353" s="61">
        <v>20</v>
      </c>
      <c r="G353" s="58" t="str">
        <f>VLOOKUP(DataEntry[[#This Row],[Animal Number]],Labeling[],4)</f>
        <v>Male</v>
      </c>
      <c r="H353" s="61">
        <f>VLOOKUP(DataEntry[[#This Row],[Animal Number]],Labeling[],5)</f>
        <v>1000</v>
      </c>
      <c r="I353" s="58" t="str">
        <f>IF(COUNTIF($A$8:DataEntry[[#This Row],[Animal Number]],DataEntry[[#This Row],[Animal Number]])=1,1,"")</f>
        <v/>
      </c>
      <c r="J35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5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5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5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5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5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5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5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5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5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5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5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5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5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5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5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5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5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54" spans="1:30" ht="15" customHeight="1" x14ac:dyDescent="0.35">
      <c r="A354" s="61">
        <v>116</v>
      </c>
      <c r="B354" s="61" t="s">
        <v>7</v>
      </c>
      <c r="C354" s="61" t="s">
        <v>23</v>
      </c>
      <c r="D354" s="61"/>
      <c r="E354" s="56"/>
      <c r="F354" s="61">
        <v>20</v>
      </c>
      <c r="G354" s="58" t="str">
        <f>VLOOKUP(DataEntry[[#This Row],[Animal Number]],Labeling[],4)</f>
        <v>Male</v>
      </c>
      <c r="H354" s="61">
        <f>VLOOKUP(DataEntry[[#This Row],[Animal Number]],Labeling[],5)</f>
        <v>1000</v>
      </c>
      <c r="I354" s="58" t="str">
        <f>IF(COUNTIF($A$8:DataEntry[[#This Row],[Animal Number]],DataEntry[[#This Row],[Animal Number]])=1,1,"")</f>
        <v/>
      </c>
      <c r="J35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5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5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5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5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5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5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5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5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5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5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5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5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5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5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5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5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5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55" spans="1:30" ht="15" customHeight="1" x14ac:dyDescent="0.35">
      <c r="A355" s="61">
        <v>117</v>
      </c>
      <c r="B355" s="61" t="s">
        <v>7</v>
      </c>
      <c r="C355" s="61" t="s">
        <v>22</v>
      </c>
      <c r="D355" s="61"/>
      <c r="E355" s="56"/>
      <c r="F355" s="61">
        <v>22</v>
      </c>
      <c r="G355" s="58" t="str">
        <f>VLOOKUP(DataEntry[[#This Row],[Animal Number]],Labeling[],4)</f>
        <v>Male</v>
      </c>
      <c r="H355" s="61">
        <f>VLOOKUP(DataEntry[[#This Row],[Animal Number]],Labeling[],5)</f>
        <v>1000</v>
      </c>
      <c r="I355" s="58">
        <f>IF(COUNTIF($A$8:DataEntry[[#This Row],[Animal Number]],DataEntry[[#This Row],[Animal Number]])=1,1,"")</f>
        <v>1</v>
      </c>
      <c r="J35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55" s="58">
        <f>IF(AND(DataEntry[[#This Row],[Unique Animal Number]]=1,DataEntry[[#This Row],[Sex]]="Male"),COUNTIFS(DataEntry[Animal Number],DataEntry[[#This Row],[Animal Number]],DataEntry[Site],"Gubernaculum",DataEntry[Measurement],"&gt;20"),"")</f>
        <v>1</v>
      </c>
      <c r="L35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5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5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5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5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5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5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5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5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5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5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5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5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5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5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5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5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5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5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56" spans="1:30" ht="15" customHeight="1" x14ac:dyDescent="0.35">
      <c r="A356" s="61">
        <v>117</v>
      </c>
      <c r="B356" s="61" t="s">
        <v>7</v>
      </c>
      <c r="C356" s="61" t="s">
        <v>23</v>
      </c>
      <c r="D356" s="61"/>
      <c r="E356" s="56"/>
      <c r="F356" s="61">
        <v>18</v>
      </c>
      <c r="G356" s="58" t="str">
        <f>VLOOKUP(DataEntry[[#This Row],[Animal Number]],Labeling[],4)</f>
        <v>Male</v>
      </c>
      <c r="H356" s="61">
        <f>VLOOKUP(DataEntry[[#This Row],[Animal Number]],Labeling[],5)</f>
        <v>1000</v>
      </c>
      <c r="I356" s="58" t="str">
        <f>IF(COUNTIF($A$8:DataEntry[[#This Row],[Animal Number]],DataEntry[[#This Row],[Animal Number]])=1,1,"")</f>
        <v/>
      </c>
      <c r="J35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5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5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5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5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5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5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5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5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5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5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5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5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5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5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5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5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5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57" spans="1:30" ht="15" customHeight="1" x14ac:dyDescent="0.35">
      <c r="A357" s="61">
        <v>118</v>
      </c>
      <c r="B357" s="61"/>
      <c r="C357" s="61"/>
      <c r="D357" s="61" t="s">
        <v>38</v>
      </c>
      <c r="E357" s="56"/>
      <c r="F357" s="61"/>
      <c r="G357" s="58" t="str">
        <f>VLOOKUP(DataEntry[[#This Row],[Animal Number]],Labeling[],4)</f>
        <v>Male</v>
      </c>
      <c r="H357" s="61">
        <f>VLOOKUP(DataEntry[[#This Row],[Animal Number]],Labeling[],5)</f>
        <v>1000</v>
      </c>
      <c r="I357" s="58">
        <f>IF(COUNTIF($A$8:DataEntry[[#This Row],[Animal Number]],DataEntry[[#This Row],[Animal Number]])=1,1,"")</f>
        <v>1</v>
      </c>
      <c r="J35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5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5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5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5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5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5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5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5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5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5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5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5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5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5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5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5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5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5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5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5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58" spans="1:30" ht="15" customHeight="1" x14ac:dyDescent="0.35">
      <c r="A358" s="61">
        <v>118</v>
      </c>
      <c r="B358" s="61" t="s">
        <v>7</v>
      </c>
      <c r="C358" s="61" t="s">
        <v>22</v>
      </c>
      <c r="D358" s="61"/>
      <c r="E358" s="56"/>
      <c r="F358" s="61">
        <v>16</v>
      </c>
      <c r="G358" s="58" t="str">
        <f>VLOOKUP(DataEntry[[#This Row],[Animal Number]],Labeling[],4)</f>
        <v>Male</v>
      </c>
      <c r="H358" s="61">
        <f>VLOOKUP(DataEntry[[#This Row],[Animal Number]],Labeling[],5)</f>
        <v>1000</v>
      </c>
      <c r="I358" s="58" t="str">
        <f>IF(COUNTIF($A$8:DataEntry[[#This Row],[Animal Number]],DataEntry[[#This Row],[Animal Number]])=1,1,"")</f>
        <v/>
      </c>
      <c r="J35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5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5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5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5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5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5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5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5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5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5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5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5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5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5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5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5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5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59" spans="1:30" ht="15" customHeight="1" x14ac:dyDescent="0.35">
      <c r="A359" s="61">
        <v>118</v>
      </c>
      <c r="B359" s="61" t="s">
        <v>7</v>
      </c>
      <c r="C359" s="61" t="s">
        <v>23</v>
      </c>
      <c r="D359" s="61"/>
      <c r="E359" s="56"/>
      <c r="F359" s="61">
        <v>14</v>
      </c>
      <c r="G359" s="58" t="str">
        <f>VLOOKUP(DataEntry[[#This Row],[Animal Number]],Labeling[],4)</f>
        <v>Male</v>
      </c>
      <c r="H359" s="61">
        <f>VLOOKUP(DataEntry[[#This Row],[Animal Number]],Labeling[],5)</f>
        <v>1000</v>
      </c>
      <c r="I359" s="58" t="str">
        <f>IF(COUNTIF($A$8:DataEntry[[#This Row],[Animal Number]],DataEntry[[#This Row],[Animal Number]])=1,1,"")</f>
        <v/>
      </c>
      <c r="J35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5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5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5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5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5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5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5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5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5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5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5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5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5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5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5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5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5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60" spans="1:30" ht="15" customHeight="1" x14ac:dyDescent="0.35">
      <c r="A360" s="61">
        <v>119</v>
      </c>
      <c r="B360" s="61"/>
      <c r="C360" s="61"/>
      <c r="D360" s="61" t="s">
        <v>38</v>
      </c>
      <c r="E360" s="56"/>
      <c r="F360" s="61"/>
      <c r="G360" s="58" t="str">
        <f>VLOOKUP(DataEntry[[#This Row],[Animal Number]],Labeling[],4)</f>
        <v>Male</v>
      </c>
      <c r="H360" s="61">
        <f>VLOOKUP(DataEntry[[#This Row],[Animal Number]],Labeling[],5)</f>
        <v>1000</v>
      </c>
      <c r="I360" s="58">
        <f>IF(COUNTIF($A$8:DataEntry[[#This Row],[Animal Number]],DataEntry[[#This Row],[Animal Number]])=1,1,"")</f>
        <v>1</v>
      </c>
      <c r="J36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6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6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6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6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6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6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6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6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6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6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6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6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6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6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6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6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6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6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6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6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61" spans="1:30" ht="15" customHeight="1" x14ac:dyDescent="0.35">
      <c r="A361" s="61">
        <v>119</v>
      </c>
      <c r="B361" s="61" t="s">
        <v>7</v>
      </c>
      <c r="C361" s="61" t="s">
        <v>22</v>
      </c>
      <c r="D361" s="61"/>
      <c r="E361" s="56"/>
      <c r="F361" s="61">
        <v>15</v>
      </c>
      <c r="G361" s="58" t="str">
        <f>VLOOKUP(DataEntry[[#This Row],[Animal Number]],Labeling[],4)</f>
        <v>Male</v>
      </c>
      <c r="H361" s="61">
        <f>VLOOKUP(DataEntry[[#This Row],[Animal Number]],Labeling[],5)</f>
        <v>1000</v>
      </c>
      <c r="I361" s="58" t="str">
        <f>IF(COUNTIF($A$8:DataEntry[[#This Row],[Animal Number]],DataEntry[[#This Row],[Animal Number]])=1,1,"")</f>
        <v/>
      </c>
      <c r="J36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6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6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6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6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6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6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6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6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6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6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6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6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6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6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6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6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6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62" spans="1:30" ht="15" customHeight="1" x14ac:dyDescent="0.35">
      <c r="A362" s="61">
        <v>119</v>
      </c>
      <c r="B362" s="61" t="s">
        <v>7</v>
      </c>
      <c r="C362" s="61" t="s">
        <v>23</v>
      </c>
      <c r="D362" s="61"/>
      <c r="E362" s="56"/>
      <c r="F362" s="61">
        <v>15</v>
      </c>
      <c r="G362" s="58" t="str">
        <f>VLOOKUP(DataEntry[[#This Row],[Animal Number]],Labeling[],4)</f>
        <v>Male</v>
      </c>
      <c r="H362" s="61">
        <f>VLOOKUP(DataEntry[[#This Row],[Animal Number]],Labeling[],5)</f>
        <v>1000</v>
      </c>
      <c r="I362" s="58" t="str">
        <f>IF(COUNTIF($A$8:DataEntry[[#This Row],[Animal Number]],DataEntry[[#This Row],[Animal Number]])=1,1,"")</f>
        <v/>
      </c>
      <c r="J36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6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6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6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6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6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6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6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6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6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6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6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6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6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6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6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6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6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63" spans="1:30" ht="15" customHeight="1" x14ac:dyDescent="0.35">
      <c r="A363" s="61">
        <v>120</v>
      </c>
      <c r="B363" s="61"/>
      <c r="C363" s="61"/>
      <c r="D363" s="61" t="s">
        <v>38</v>
      </c>
      <c r="E363" s="56"/>
      <c r="F363" s="61"/>
      <c r="G363" s="58" t="str">
        <f>VLOOKUP(DataEntry[[#This Row],[Animal Number]],Labeling[],4)</f>
        <v>Male</v>
      </c>
      <c r="H363" s="61">
        <f>VLOOKUP(DataEntry[[#This Row],[Animal Number]],Labeling[],5)</f>
        <v>1000</v>
      </c>
      <c r="I363" s="58">
        <f>IF(COUNTIF($A$8:DataEntry[[#This Row],[Animal Number]],DataEntry[[#This Row],[Animal Number]])=1,1,"")</f>
        <v>1</v>
      </c>
      <c r="J36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6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6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6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6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6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6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6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6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6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6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6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6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6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6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6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6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6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6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6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6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64" spans="1:30" ht="15" customHeight="1" x14ac:dyDescent="0.35">
      <c r="A364" s="61">
        <v>120</v>
      </c>
      <c r="B364" s="61" t="s">
        <v>7</v>
      </c>
      <c r="C364" s="61" t="s">
        <v>22</v>
      </c>
      <c r="D364" s="61"/>
      <c r="E364" s="56"/>
      <c r="F364" s="61">
        <v>16</v>
      </c>
      <c r="G364" s="58" t="str">
        <f>VLOOKUP(DataEntry[[#This Row],[Animal Number]],Labeling[],4)</f>
        <v>Male</v>
      </c>
      <c r="H364" s="61">
        <f>VLOOKUP(DataEntry[[#This Row],[Animal Number]],Labeling[],5)</f>
        <v>1000</v>
      </c>
      <c r="I364" s="58" t="str">
        <f>IF(COUNTIF($A$8:DataEntry[[#This Row],[Animal Number]],DataEntry[[#This Row],[Animal Number]])=1,1,"")</f>
        <v/>
      </c>
      <c r="J36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6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6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6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6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6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6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6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6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6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6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6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6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6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6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6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6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6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65" spans="1:30" ht="15" customHeight="1" x14ac:dyDescent="0.35">
      <c r="A365" s="61">
        <v>120</v>
      </c>
      <c r="B365" s="61" t="s">
        <v>7</v>
      </c>
      <c r="C365" s="61" t="s">
        <v>23</v>
      </c>
      <c r="D365" s="61"/>
      <c r="E365" s="56"/>
      <c r="F365" s="61">
        <v>15</v>
      </c>
      <c r="G365" s="58" t="str">
        <f>VLOOKUP(DataEntry[[#This Row],[Animal Number]],Labeling[],4)</f>
        <v>Male</v>
      </c>
      <c r="H365" s="61">
        <f>VLOOKUP(DataEntry[[#This Row],[Animal Number]],Labeling[],5)</f>
        <v>1000</v>
      </c>
      <c r="I365" s="58" t="str">
        <f>IF(COUNTIF($A$8:DataEntry[[#This Row],[Animal Number]],DataEntry[[#This Row],[Animal Number]])=1,1,"")</f>
        <v/>
      </c>
      <c r="J36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6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6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6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6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6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6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6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6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6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6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6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6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6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6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6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6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6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66" spans="1:30" ht="15" customHeight="1" x14ac:dyDescent="0.35">
      <c r="A366" s="61">
        <v>121</v>
      </c>
      <c r="B366" s="61" t="s">
        <v>5</v>
      </c>
      <c r="C366" s="61"/>
      <c r="D366" s="61" t="s">
        <v>15</v>
      </c>
      <c r="E366" s="56"/>
      <c r="F366" s="61"/>
      <c r="G366" s="58" t="str">
        <f>VLOOKUP(DataEntry[[#This Row],[Animal Number]],Labeling[],4)</f>
        <v>Male</v>
      </c>
      <c r="H366" s="61">
        <f>VLOOKUP(DataEntry[[#This Row],[Animal Number]],Labeling[],5)</f>
        <v>1000</v>
      </c>
      <c r="I366" s="58">
        <f>IF(COUNTIF($A$8:DataEntry[[#This Row],[Animal Number]],DataEntry[[#This Row],[Animal Number]])=1,1,"")</f>
        <v>1</v>
      </c>
      <c r="J36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6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6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6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6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6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6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6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6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6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6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6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6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6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6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6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6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6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6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6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6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67" spans="1:30" ht="15" customHeight="1" x14ac:dyDescent="0.35">
      <c r="A367" s="61">
        <v>121</v>
      </c>
      <c r="B367" s="61" t="s">
        <v>7</v>
      </c>
      <c r="C367" s="61" t="s">
        <v>22</v>
      </c>
      <c r="D367" s="61"/>
      <c r="E367" s="56"/>
      <c r="F367" s="61">
        <v>16</v>
      </c>
      <c r="G367" s="58" t="str">
        <f>VLOOKUP(DataEntry[[#This Row],[Animal Number]],Labeling[],4)</f>
        <v>Male</v>
      </c>
      <c r="H367" s="61">
        <f>VLOOKUP(DataEntry[[#This Row],[Animal Number]],Labeling[],5)</f>
        <v>1000</v>
      </c>
      <c r="I367" s="58" t="str">
        <f>IF(COUNTIF($A$8:DataEntry[[#This Row],[Animal Number]],DataEntry[[#This Row],[Animal Number]])=1,1,"")</f>
        <v/>
      </c>
      <c r="J36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6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6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6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6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6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6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6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6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6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6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6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6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6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6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6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6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6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68" spans="1:30" ht="15" customHeight="1" x14ac:dyDescent="0.35">
      <c r="A368" s="61">
        <v>121</v>
      </c>
      <c r="B368" s="61" t="s">
        <v>7</v>
      </c>
      <c r="C368" s="61" t="s">
        <v>23</v>
      </c>
      <c r="D368" s="61"/>
      <c r="E368" s="56"/>
      <c r="F368" s="61">
        <v>17</v>
      </c>
      <c r="G368" s="58" t="str">
        <f>VLOOKUP(DataEntry[[#This Row],[Animal Number]],Labeling[],4)</f>
        <v>Male</v>
      </c>
      <c r="H368" s="61">
        <f>VLOOKUP(DataEntry[[#This Row],[Animal Number]],Labeling[],5)</f>
        <v>1000</v>
      </c>
      <c r="I368" s="58" t="str">
        <f>IF(COUNTIF($A$8:DataEntry[[#This Row],[Animal Number]],DataEntry[[#This Row],[Animal Number]])=1,1,"")</f>
        <v/>
      </c>
      <c r="J36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6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6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6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6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6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6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6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6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6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6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6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6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6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6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6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6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6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69" spans="1:30" ht="15" customHeight="1" x14ac:dyDescent="0.35">
      <c r="A369" s="61">
        <v>122</v>
      </c>
      <c r="B369" s="61"/>
      <c r="C369" s="61"/>
      <c r="D369" s="61" t="s">
        <v>38</v>
      </c>
      <c r="E369" s="56"/>
      <c r="F369" s="61"/>
      <c r="G369" s="58" t="str">
        <f>VLOOKUP(DataEntry[[#This Row],[Animal Number]],Labeling[],4)</f>
        <v>Male</v>
      </c>
      <c r="H369" s="61">
        <f>VLOOKUP(DataEntry[[#This Row],[Animal Number]],Labeling[],5)</f>
        <v>1000</v>
      </c>
      <c r="I369" s="58">
        <f>IF(COUNTIF($A$8:DataEntry[[#This Row],[Animal Number]],DataEntry[[#This Row],[Animal Number]])=1,1,"")</f>
        <v>1</v>
      </c>
      <c r="J36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6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6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6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6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6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6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6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6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6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6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6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6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6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6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6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6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6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6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6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6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70" spans="1:30" x14ac:dyDescent="0.35">
      <c r="A370" s="61">
        <v>122</v>
      </c>
      <c r="B370" s="61" t="s">
        <v>7</v>
      </c>
      <c r="C370" s="61" t="s">
        <v>22</v>
      </c>
      <c r="D370" s="61"/>
      <c r="E370" s="56"/>
      <c r="F370" s="61">
        <v>10</v>
      </c>
      <c r="G370" s="58" t="str">
        <f>VLOOKUP(DataEntry[[#This Row],[Animal Number]],Labeling[],4)</f>
        <v>Male</v>
      </c>
      <c r="H370" s="61">
        <f>VLOOKUP(DataEntry[[#This Row],[Animal Number]],Labeling[],5)</f>
        <v>1000</v>
      </c>
      <c r="I370" s="58" t="str">
        <f>IF(COUNTIF($A$8:DataEntry[[#This Row],[Animal Number]],DataEntry[[#This Row],[Animal Number]])=1,1,"")</f>
        <v/>
      </c>
      <c r="J37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7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7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7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7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7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7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7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7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7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7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7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7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7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7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7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7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7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71" spans="1:30" ht="15" customHeight="1" x14ac:dyDescent="0.35">
      <c r="A371" s="61">
        <v>122</v>
      </c>
      <c r="B371" s="61" t="s">
        <v>7</v>
      </c>
      <c r="C371" s="61" t="s">
        <v>23</v>
      </c>
      <c r="D371" s="61"/>
      <c r="E371" s="56"/>
      <c r="F371" s="61">
        <v>10</v>
      </c>
      <c r="G371" s="58" t="str">
        <f>VLOOKUP(DataEntry[[#This Row],[Animal Number]],Labeling[],4)</f>
        <v>Male</v>
      </c>
      <c r="H371" s="61">
        <f>VLOOKUP(DataEntry[[#This Row],[Animal Number]],Labeling[],5)</f>
        <v>1000</v>
      </c>
      <c r="I371" s="58" t="str">
        <f>IF(COUNTIF($A$8:DataEntry[[#This Row],[Animal Number]],DataEntry[[#This Row],[Animal Number]])=1,1,"")</f>
        <v/>
      </c>
      <c r="J37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7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7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7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7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7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7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7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7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7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7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7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7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7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7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7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7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7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72" spans="1:30" ht="15" customHeight="1" x14ac:dyDescent="0.35">
      <c r="A372" s="61">
        <v>123</v>
      </c>
      <c r="B372" s="61" t="s">
        <v>5</v>
      </c>
      <c r="C372" s="61" t="s">
        <v>23</v>
      </c>
      <c r="D372" s="61" t="s">
        <v>60</v>
      </c>
      <c r="E372" s="56"/>
      <c r="F372" s="61"/>
      <c r="G372" s="58" t="str">
        <f>VLOOKUP(DataEntry[[#This Row],[Animal Number]],Labeling[],4)</f>
        <v>Male</v>
      </c>
      <c r="H372" s="61">
        <f>VLOOKUP(DataEntry[[#This Row],[Animal Number]],Labeling[],5)</f>
        <v>1000</v>
      </c>
      <c r="I372" s="58">
        <f>IF(COUNTIF($A$8:DataEntry[[#This Row],[Animal Number]],DataEntry[[#This Row],[Animal Number]])=1,1,"")</f>
        <v>1</v>
      </c>
      <c r="J37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1</v>
      </c>
      <c r="K37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7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7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7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7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7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7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7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7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7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7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7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7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7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7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7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7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7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7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7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73" spans="1:30" ht="15" customHeight="1" x14ac:dyDescent="0.35">
      <c r="A373" s="61">
        <v>123</v>
      </c>
      <c r="B373" s="61" t="s">
        <v>6</v>
      </c>
      <c r="C373" s="61" t="s">
        <v>23</v>
      </c>
      <c r="D373" s="61" t="s">
        <v>60</v>
      </c>
      <c r="E373" s="56"/>
      <c r="F373" s="61"/>
      <c r="G373" s="58" t="str">
        <f>VLOOKUP(DataEntry[[#This Row],[Animal Number]],Labeling[],4)</f>
        <v>Male</v>
      </c>
      <c r="H373" s="61">
        <f>VLOOKUP(DataEntry[[#This Row],[Animal Number]],Labeling[],5)</f>
        <v>1000</v>
      </c>
      <c r="I373" s="58" t="str">
        <f>IF(COUNTIF($A$8:DataEntry[[#This Row],[Animal Number]],DataEntry[[#This Row],[Animal Number]])=1,1,"")</f>
        <v/>
      </c>
      <c r="J37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7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7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7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7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7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7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7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7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7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7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7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7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7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7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7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7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7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74" spans="1:30" ht="15" customHeight="1" x14ac:dyDescent="0.35">
      <c r="A374" s="61">
        <v>123</v>
      </c>
      <c r="B374" s="61" t="s">
        <v>7</v>
      </c>
      <c r="C374" s="61" t="s">
        <v>22</v>
      </c>
      <c r="D374" s="61"/>
      <c r="E374" s="56"/>
      <c r="F374" s="61">
        <v>16</v>
      </c>
      <c r="G374" s="58" t="str">
        <f>VLOOKUP(DataEntry[[#This Row],[Animal Number]],Labeling[],4)</f>
        <v>Male</v>
      </c>
      <c r="H374" s="61">
        <f>VLOOKUP(DataEntry[[#This Row],[Animal Number]],Labeling[],5)</f>
        <v>1000</v>
      </c>
      <c r="I374" s="58" t="str">
        <f>IF(COUNTIF($A$8:DataEntry[[#This Row],[Animal Number]],DataEntry[[#This Row],[Animal Number]])=1,1,"")</f>
        <v/>
      </c>
      <c r="J37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7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7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7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7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7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7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7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7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7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7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7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7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7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7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7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7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7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75" spans="1:30" ht="15" customHeight="1" x14ac:dyDescent="0.35">
      <c r="A375" s="61">
        <v>123</v>
      </c>
      <c r="B375" s="61" t="s">
        <v>7</v>
      </c>
      <c r="C375" s="61" t="s">
        <v>23</v>
      </c>
      <c r="D375" s="61" t="s">
        <v>60</v>
      </c>
      <c r="E375" s="56"/>
      <c r="F375" s="61"/>
      <c r="G375" s="58" t="str">
        <f>VLOOKUP(DataEntry[[#This Row],[Animal Number]],Labeling[],4)</f>
        <v>Male</v>
      </c>
      <c r="H375" s="61">
        <f>VLOOKUP(DataEntry[[#This Row],[Animal Number]],Labeling[],5)</f>
        <v>1000</v>
      </c>
      <c r="I375" s="58" t="str">
        <f>IF(COUNTIF($A$8:DataEntry[[#This Row],[Animal Number]],DataEntry[[#This Row],[Animal Number]])=1,1,"")</f>
        <v/>
      </c>
      <c r="J37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7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7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7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7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7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7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7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7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7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7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7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7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7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7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7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7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7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76" spans="1:30" ht="15" customHeight="1" x14ac:dyDescent="0.35">
      <c r="A376" s="61">
        <v>124</v>
      </c>
      <c r="B376" s="61"/>
      <c r="C376" s="61"/>
      <c r="D376" s="61" t="s">
        <v>38</v>
      </c>
      <c r="E376" s="56"/>
      <c r="F376" s="61"/>
      <c r="G376" s="58" t="str">
        <f>VLOOKUP(DataEntry[[#This Row],[Animal Number]],Labeling[],4)</f>
        <v>Male</v>
      </c>
      <c r="H376" s="61">
        <f>VLOOKUP(DataEntry[[#This Row],[Animal Number]],Labeling[],5)</f>
        <v>1000</v>
      </c>
      <c r="I376" s="58">
        <f>IF(COUNTIF($A$8:DataEntry[[#This Row],[Animal Number]],DataEntry[[#This Row],[Animal Number]])=1,1,"")</f>
        <v>1</v>
      </c>
      <c r="J37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7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7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7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7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7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7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7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7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7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7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7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7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7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7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7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7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7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7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7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7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77" spans="1:30" ht="15" customHeight="1" x14ac:dyDescent="0.35">
      <c r="A377" s="61">
        <v>124</v>
      </c>
      <c r="B377" s="61" t="s">
        <v>7</v>
      </c>
      <c r="C377" s="61" t="s">
        <v>22</v>
      </c>
      <c r="D377" s="61"/>
      <c r="E377" s="56"/>
      <c r="F377" s="61">
        <v>18</v>
      </c>
      <c r="G377" s="58" t="str">
        <f>VLOOKUP(DataEntry[[#This Row],[Animal Number]],Labeling[],4)</f>
        <v>Male</v>
      </c>
      <c r="H377" s="61">
        <f>VLOOKUP(DataEntry[[#This Row],[Animal Number]],Labeling[],5)</f>
        <v>1000</v>
      </c>
      <c r="I377" s="58" t="str">
        <f>IF(COUNTIF($A$8:DataEntry[[#This Row],[Animal Number]],DataEntry[[#This Row],[Animal Number]])=1,1,"")</f>
        <v/>
      </c>
      <c r="J37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7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7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7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7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7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7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7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7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7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7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7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7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7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7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7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7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7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78" spans="1:30" ht="15" customHeight="1" x14ac:dyDescent="0.35">
      <c r="A378" s="61">
        <v>124</v>
      </c>
      <c r="B378" s="61" t="s">
        <v>7</v>
      </c>
      <c r="C378" s="61" t="s">
        <v>23</v>
      </c>
      <c r="D378" s="61"/>
      <c r="E378" s="56"/>
      <c r="F378" s="61">
        <v>18</v>
      </c>
      <c r="G378" s="58" t="str">
        <f>VLOOKUP(DataEntry[[#This Row],[Animal Number]],Labeling[],4)</f>
        <v>Male</v>
      </c>
      <c r="H378" s="61">
        <f>VLOOKUP(DataEntry[[#This Row],[Animal Number]],Labeling[],5)</f>
        <v>1000</v>
      </c>
      <c r="I378" s="58" t="str">
        <f>IF(COUNTIF($A$8:DataEntry[[#This Row],[Animal Number]],DataEntry[[#This Row],[Animal Number]])=1,1,"")</f>
        <v/>
      </c>
      <c r="J37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7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7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7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7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7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7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7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7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7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7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7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7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7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7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7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7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7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79" spans="1:30" ht="15" customHeight="1" x14ac:dyDescent="0.35">
      <c r="A379" s="61">
        <v>125</v>
      </c>
      <c r="B379" s="61" t="s">
        <v>5</v>
      </c>
      <c r="C379" s="61"/>
      <c r="D379" s="61" t="s">
        <v>15</v>
      </c>
      <c r="E379" s="56"/>
      <c r="F379" s="61"/>
      <c r="G379" s="58" t="str">
        <f>VLOOKUP(DataEntry[[#This Row],[Animal Number]],Labeling[],4)</f>
        <v>Male</v>
      </c>
      <c r="H379" s="61">
        <f>VLOOKUP(DataEntry[[#This Row],[Animal Number]],Labeling[],5)</f>
        <v>1000</v>
      </c>
      <c r="I379" s="58">
        <f>IF(COUNTIF($A$8:DataEntry[[#This Row],[Animal Number]],DataEntry[[#This Row],[Animal Number]])=1,1,"")</f>
        <v>1</v>
      </c>
      <c r="J37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37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7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79" s="58">
        <f>IF(AND(DataEntry[[#This Row],[Unique Animal Number]]=1,DataEntry[[#This Row],[Sex]]="Male"),COUNTIFS(DataEntry[Animal Number],DataEntry[[#This Row],[Animal Number]],DataEntry[Site],"Testes",DataEntry[Location],"Inguinal"),"")</f>
        <v>2</v>
      </c>
      <c r="N37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7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7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7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7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7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7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7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7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7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7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7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7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7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7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7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7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80" spans="1:30" ht="15" customHeight="1" x14ac:dyDescent="0.35">
      <c r="A380" s="61">
        <v>125</v>
      </c>
      <c r="B380" s="61" t="s">
        <v>5</v>
      </c>
      <c r="C380" s="61" t="s">
        <v>22</v>
      </c>
      <c r="D380" s="61" t="s">
        <v>63</v>
      </c>
      <c r="E380" s="56" t="s">
        <v>41</v>
      </c>
      <c r="F380" s="61"/>
      <c r="G380" s="58" t="str">
        <f>VLOOKUP(DataEntry[[#This Row],[Animal Number]],Labeling[],4)</f>
        <v>Male</v>
      </c>
      <c r="H380" s="61">
        <f>VLOOKUP(DataEntry[[#This Row],[Animal Number]],Labeling[],5)</f>
        <v>1000</v>
      </c>
      <c r="I380" s="58" t="str">
        <f>IF(COUNTIF($A$8:DataEntry[[#This Row],[Animal Number]],DataEntry[[#This Row],[Animal Number]])=1,1,"")</f>
        <v/>
      </c>
      <c r="J38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8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8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8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8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8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8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8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8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8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8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8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8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8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8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8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8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8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81" spans="1:30" ht="15" customHeight="1" x14ac:dyDescent="0.35">
      <c r="A381" s="61">
        <v>125</v>
      </c>
      <c r="B381" s="61" t="s">
        <v>5</v>
      </c>
      <c r="C381" s="61" t="s">
        <v>23</v>
      </c>
      <c r="D381" s="61" t="s">
        <v>63</v>
      </c>
      <c r="E381" s="56" t="s">
        <v>41</v>
      </c>
      <c r="F381" s="61"/>
      <c r="G381" s="58" t="str">
        <f>VLOOKUP(DataEntry[[#This Row],[Animal Number]],Labeling[],4)</f>
        <v>Male</v>
      </c>
      <c r="H381" s="61">
        <f>VLOOKUP(DataEntry[[#This Row],[Animal Number]],Labeling[],5)</f>
        <v>1000</v>
      </c>
      <c r="I381" s="58" t="str">
        <f>IF(COUNTIF($A$8:DataEntry[[#This Row],[Animal Number]],DataEntry[[#This Row],[Animal Number]])=1,1,"")</f>
        <v/>
      </c>
      <c r="J38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8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8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8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8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8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8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8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8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8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8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8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8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8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8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8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8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8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82" spans="1:30" ht="15" customHeight="1" x14ac:dyDescent="0.35">
      <c r="A382" s="61">
        <v>125</v>
      </c>
      <c r="B382" s="61" t="s">
        <v>6</v>
      </c>
      <c r="C382" s="61"/>
      <c r="D382" s="61" t="s">
        <v>15</v>
      </c>
      <c r="E382" s="56"/>
      <c r="F382" s="61"/>
      <c r="G382" s="58" t="str">
        <f>VLOOKUP(DataEntry[[#This Row],[Animal Number]],Labeling[],4)</f>
        <v>Male</v>
      </c>
      <c r="H382" s="61">
        <f>VLOOKUP(DataEntry[[#This Row],[Animal Number]],Labeling[],5)</f>
        <v>1000</v>
      </c>
      <c r="I382" s="58" t="str">
        <f>IF(COUNTIF($A$8:DataEntry[[#This Row],[Animal Number]],DataEntry[[#This Row],[Animal Number]])=1,1,"")</f>
        <v/>
      </c>
      <c r="J38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8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8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8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8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8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8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8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8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8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8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8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8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8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8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8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8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8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83" spans="1:30" ht="15" customHeight="1" x14ac:dyDescent="0.35">
      <c r="A383" s="61">
        <v>125</v>
      </c>
      <c r="B383" s="61" t="s">
        <v>7</v>
      </c>
      <c r="C383" s="61" t="s">
        <v>22</v>
      </c>
      <c r="D383" s="61" t="s">
        <v>60</v>
      </c>
      <c r="E383" s="56"/>
      <c r="F383" s="61"/>
      <c r="G383" s="58" t="str">
        <f>VLOOKUP(DataEntry[[#This Row],[Animal Number]],Labeling[],4)</f>
        <v>Male</v>
      </c>
      <c r="H383" s="61">
        <f>VLOOKUP(DataEntry[[#This Row],[Animal Number]],Labeling[],5)</f>
        <v>1000</v>
      </c>
      <c r="I383" s="58" t="str">
        <f>IF(COUNTIF($A$8:DataEntry[[#This Row],[Animal Number]],DataEntry[[#This Row],[Animal Number]])=1,1,"")</f>
        <v/>
      </c>
      <c r="J38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8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8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8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8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8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8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8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8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8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8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8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8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8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8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8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8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8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84" spans="1:30" ht="15" customHeight="1" x14ac:dyDescent="0.35">
      <c r="A384" s="61">
        <v>125</v>
      </c>
      <c r="B384" s="61" t="s">
        <v>7</v>
      </c>
      <c r="C384" s="61" t="s">
        <v>23</v>
      </c>
      <c r="D384" s="61" t="s">
        <v>60</v>
      </c>
      <c r="E384" s="56"/>
      <c r="F384" s="61"/>
      <c r="G384" s="58" t="str">
        <f>VLOOKUP(DataEntry[[#This Row],[Animal Number]],Labeling[],4)</f>
        <v>Male</v>
      </c>
      <c r="H384" s="61">
        <f>VLOOKUP(DataEntry[[#This Row],[Animal Number]],Labeling[],5)</f>
        <v>1000</v>
      </c>
      <c r="I384" s="58" t="str">
        <f>IF(COUNTIF($A$8:DataEntry[[#This Row],[Animal Number]],DataEntry[[#This Row],[Animal Number]])=1,1,"")</f>
        <v/>
      </c>
      <c r="J38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8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8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8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8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8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8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8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8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8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8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8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8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8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8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8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8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8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85" spans="1:30" ht="15" customHeight="1" x14ac:dyDescent="0.35">
      <c r="A385" s="61">
        <v>126</v>
      </c>
      <c r="B385" s="61"/>
      <c r="C385" s="61"/>
      <c r="D385" s="61" t="s">
        <v>38</v>
      </c>
      <c r="E385" s="56"/>
      <c r="F385" s="61"/>
      <c r="G385" s="58" t="str">
        <f>VLOOKUP(DataEntry[[#This Row],[Animal Number]],Labeling[],4)</f>
        <v>Male</v>
      </c>
      <c r="H385" s="61">
        <f>VLOOKUP(DataEntry[[#This Row],[Animal Number]],Labeling[],5)</f>
        <v>1000</v>
      </c>
      <c r="I385" s="58">
        <f>IF(COUNTIF($A$8:DataEntry[[#This Row],[Animal Number]],DataEntry[[#This Row],[Animal Number]])=1,1,"")</f>
        <v>1</v>
      </c>
      <c r="J38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8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8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8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8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8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8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8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8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8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8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8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8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8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8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8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8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8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8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8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8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86" spans="1:30" ht="15" customHeight="1" x14ac:dyDescent="0.35">
      <c r="A386" s="61">
        <v>126</v>
      </c>
      <c r="B386" s="61" t="s">
        <v>7</v>
      </c>
      <c r="C386" s="61" t="s">
        <v>22</v>
      </c>
      <c r="D386" s="61"/>
      <c r="E386" s="56"/>
      <c r="F386" s="61">
        <v>15</v>
      </c>
      <c r="G386" s="58" t="str">
        <f>VLOOKUP(DataEntry[[#This Row],[Animal Number]],Labeling[],4)</f>
        <v>Male</v>
      </c>
      <c r="H386" s="61">
        <f>VLOOKUP(DataEntry[[#This Row],[Animal Number]],Labeling[],5)</f>
        <v>1000</v>
      </c>
      <c r="I386" s="58" t="str">
        <f>IF(COUNTIF($A$8:DataEntry[[#This Row],[Animal Number]],DataEntry[[#This Row],[Animal Number]])=1,1,"")</f>
        <v/>
      </c>
      <c r="J38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8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8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8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8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8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8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8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8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8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8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8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8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8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8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8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8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8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87" spans="1:30" ht="15" customHeight="1" x14ac:dyDescent="0.35">
      <c r="A387" s="61">
        <v>126</v>
      </c>
      <c r="B387" s="61" t="s">
        <v>7</v>
      </c>
      <c r="C387" s="61" t="s">
        <v>23</v>
      </c>
      <c r="D387" s="61"/>
      <c r="E387" s="56"/>
      <c r="F387" s="61">
        <v>17</v>
      </c>
      <c r="G387" s="58" t="str">
        <f>VLOOKUP(DataEntry[[#This Row],[Animal Number]],Labeling[],4)</f>
        <v>Male</v>
      </c>
      <c r="H387" s="61">
        <f>VLOOKUP(DataEntry[[#This Row],[Animal Number]],Labeling[],5)</f>
        <v>1000</v>
      </c>
      <c r="I387" s="58" t="str">
        <f>IF(COUNTIF($A$8:DataEntry[[#This Row],[Animal Number]],DataEntry[[#This Row],[Animal Number]])=1,1,"")</f>
        <v/>
      </c>
      <c r="J38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8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8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8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8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8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8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8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8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8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8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8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8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8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8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8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8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8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88" spans="1:30" ht="15" customHeight="1" x14ac:dyDescent="0.35">
      <c r="A388" s="61">
        <v>127</v>
      </c>
      <c r="B388" s="61"/>
      <c r="C388" s="61"/>
      <c r="D388" s="61" t="s">
        <v>38</v>
      </c>
      <c r="E388" s="56"/>
      <c r="F388" s="61"/>
      <c r="G388" s="58" t="str">
        <f>VLOOKUP(DataEntry[[#This Row],[Animal Number]],Labeling[],4)</f>
        <v>Male</v>
      </c>
      <c r="H388" s="61">
        <f>VLOOKUP(DataEntry[[#This Row],[Animal Number]],Labeling[],5)</f>
        <v>1000</v>
      </c>
      <c r="I388" s="58">
        <f>IF(COUNTIF($A$8:DataEntry[[#This Row],[Animal Number]],DataEntry[[#This Row],[Animal Number]])=1,1,"")</f>
        <v>1</v>
      </c>
      <c r="J38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8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8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8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8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8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8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8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8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8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8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8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8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8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8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8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8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8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8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8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8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89" spans="1:30" ht="15" customHeight="1" x14ac:dyDescent="0.35">
      <c r="A389" s="61">
        <v>127</v>
      </c>
      <c r="B389" s="61" t="s">
        <v>7</v>
      </c>
      <c r="C389" s="61" t="s">
        <v>22</v>
      </c>
      <c r="D389" s="61"/>
      <c r="E389" s="56"/>
      <c r="F389" s="61">
        <v>5</v>
      </c>
      <c r="G389" s="58" t="str">
        <f>VLOOKUP(DataEntry[[#This Row],[Animal Number]],Labeling[],4)</f>
        <v>Male</v>
      </c>
      <c r="H389" s="61">
        <f>VLOOKUP(DataEntry[[#This Row],[Animal Number]],Labeling[],5)</f>
        <v>1000</v>
      </c>
      <c r="I389" s="58" t="str">
        <f>IF(COUNTIF($A$8:DataEntry[[#This Row],[Animal Number]],DataEntry[[#This Row],[Animal Number]])=1,1,"")</f>
        <v/>
      </c>
      <c r="J38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8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8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8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8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8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8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8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8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8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8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8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8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8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8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8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8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8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90" spans="1:30" ht="15" customHeight="1" x14ac:dyDescent="0.35">
      <c r="A390" s="61">
        <v>127</v>
      </c>
      <c r="B390" s="61" t="s">
        <v>7</v>
      </c>
      <c r="C390" s="61" t="s">
        <v>23</v>
      </c>
      <c r="D390" s="61"/>
      <c r="E390" s="56"/>
      <c r="F390" s="61">
        <v>5</v>
      </c>
      <c r="G390" s="58" t="str">
        <f>VLOOKUP(DataEntry[[#This Row],[Animal Number]],Labeling[],4)</f>
        <v>Male</v>
      </c>
      <c r="H390" s="61">
        <f>VLOOKUP(DataEntry[[#This Row],[Animal Number]],Labeling[],5)</f>
        <v>1000</v>
      </c>
      <c r="I390" s="58" t="str">
        <f>IF(COUNTIF($A$8:DataEntry[[#This Row],[Animal Number]],DataEntry[[#This Row],[Animal Number]])=1,1,"")</f>
        <v/>
      </c>
      <c r="J39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9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9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9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9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9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9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9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9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9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9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9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9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9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9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9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9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9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91" spans="1:30" ht="15" customHeight="1" x14ac:dyDescent="0.35">
      <c r="A391" s="61">
        <v>128</v>
      </c>
      <c r="B391" s="61"/>
      <c r="C391" s="61"/>
      <c r="D391" s="61" t="s">
        <v>38</v>
      </c>
      <c r="E391" s="56"/>
      <c r="F391" s="61"/>
      <c r="G391" s="58" t="str">
        <f>VLOOKUP(DataEntry[[#This Row],[Animal Number]],Labeling[],4)</f>
        <v>Male</v>
      </c>
      <c r="H391" s="61">
        <f>VLOOKUP(DataEntry[[#This Row],[Animal Number]],Labeling[],5)</f>
        <v>1000</v>
      </c>
      <c r="I391" s="58">
        <f>IF(COUNTIF($A$8:DataEntry[[#This Row],[Animal Number]],DataEntry[[#This Row],[Animal Number]])=1,1,"")</f>
        <v>1</v>
      </c>
      <c r="J39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9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9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9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9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9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9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9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9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9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9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9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9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9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9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9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9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9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9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9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9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92" spans="1:30" ht="15" customHeight="1" x14ac:dyDescent="0.35">
      <c r="A392" s="61">
        <v>128</v>
      </c>
      <c r="B392" s="61" t="s">
        <v>7</v>
      </c>
      <c r="C392" s="61" t="s">
        <v>22</v>
      </c>
      <c r="D392" s="61"/>
      <c r="E392" s="56"/>
      <c r="F392" s="61">
        <v>17</v>
      </c>
      <c r="G392" s="58" t="str">
        <f>VLOOKUP(DataEntry[[#This Row],[Animal Number]],Labeling[],4)</f>
        <v>Male</v>
      </c>
      <c r="H392" s="61">
        <f>VLOOKUP(DataEntry[[#This Row],[Animal Number]],Labeling[],5)</f>
        <v>1000</v>
      </c>
      <c r="I392" s="58" t="str">
        <f>IF(COUNTIF($A$8:DataEntry[[#This Row],[Animal Number]],DataEntry[[#This Row],[Animal Number]])=1,1,"")</f>
        <v/>
      </c>
      <c r="J39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9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9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9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9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9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9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9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9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9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9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9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9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9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9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9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9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9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93" spans="1:30" ht="15" customHeight="1" x14ac:dyDescent="0.35">
      <c r="A393" s="61">
        <v>128</v>
      </c>
      <c r="B393" s="61" t="s">
        <v>7</v>
      </c>
      <c r="C393" s="61" t="s">
        <v>23</v>
      </c>
      <c r="D393" s="61"/>
      <c r="E393" s="56"/>
      <c r="F393" s="61">
        <v>17</v>
      </c>
      <c r="G393" s="58" t="str">
        <f>VLOOKUP(DataEntry[[#This Row],[Animal Number]],Labeling[],4)</f>
        <v>Male</v>
      </c>
      <c r="H393" s="61">
        <f>VLOOKUP(DataEntry[[#This Row],[Animal Number]],Labeling[],5)</f>
        <v>1000</v>
      </c>
      <c r="I393" s="58" t="str">
        <f>IF(COUNTIF($A$8:DataEntry[[#This Row],[Animal Number]],DataEntry[[#This Row],[Animal Number]])=1,1,"")</f>
        <v/>
      </c>
      <c r="J39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9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9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9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9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9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9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9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9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9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9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9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9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9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9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9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9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9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94" spans="1:30" ht="15" customHeight="1" x14ac:dyDescent="0.35">
      <c r="A394" s="61">
        <v>129</v>
      </c>
      <c r="B394" s="61"/>
      <c r="C394" s="61"/>
      <c r="D394" s="61" t="s">
        <v>38</v>
      </c>
      <c r="E394" s="56"/>
      <c r="F394" s="61"/>
      <c r="G394" s="58" t="str">
        <f>VLOOKUP(DataEntry[[#This Row],[Animal Number]],Labeling[],4)</f>
        <v>Male</v>
      </c>
      <c r="H394" s="61">
        <f>VLOOKUP(DataEntry[[#This Row],[Animal Number]],Labeling[],5)</f>
        <v>1000</v>
      </c>
      <c r="I394" s="58">
        <f>IF(COUNTIF($A$8:DataEntry[[#This Row],[Animal Number]],DataEntry[[#This Row],[Animal Number]])=1,1,"")</f>
        <v>1</v>
      </c>
      <c r="J39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9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9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9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9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9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9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9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9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9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9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9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9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9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9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9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9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9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9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9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9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95" spans="1:30" ht="15" customHeight="1" x14ac:dyDescent="0.35">
      <c r="A395" s="61">
        <v>129</v>
      </c>
      <c r="B395" s="61" t="s">
        <v>7</v>
      </c>
      <c r="C395" s="61" t="s">
        <v>22</v>
      </c>
      <c r="D395" s="61"/>
      <c r="E395" s="56"/>
      <c r="F395" s="61">
        <v>18</v>
      </c>
      <c r="G395" s="58" t="str">
        <f>VLOOKUP(DataEntry[[#This Row],[Animal Number]],Labeling[],4)</f>
        <v>Male</v>
      </c>
      <c r="H395" s="61">
        <f>VLOOKUP(DataEntry[[#This Row],[Animal Number]],Labeling[],5)</f>
        <v>1000</v>
      </c>
      <c r="I395" s="58" t="str">
        <f>IF(COUNTIF($A$8:DataEntry[[#This Row],[Animal Number]],DataEntry[[#This Row],[Animal Number]])=1,1,"")</f>
        <v/>
      </c>
      <c r="J39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9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9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9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9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9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9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9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9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9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9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9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9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9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9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9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9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9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96" spans="1:30" ht="15" customHeight="1" x14ac:dyDescent="0.35">
      <c r="A396" s="61">
        <v>129</v>
      </c>
      <c r="B396" s="61" t="s">
        <v>7</v>
      </c>
      <c r="C396" s="61" t="s">
        <v>23</v>
      </c>
      <c r="D396" s="61"/>
      <c r="E396" s="56"/>
      <c r="F396" s="61">
        <v>17</v>
      </c>
      <c r="G396" s="58" t="str">
        <f>VLOOKUP(DataEntry[[#This Row],[Animal Number]],Labeling[],4)</f>
        <v>Male</v>
      </c>
      <c r="H396" s="61">
        <f>VLOOKUP(DataEntry[[#This Row],[Animal Number]],Labeling[],5)</f>
        <v>1000</v>
      </c>
      <c r="I396" s="58" t="str">
        <f>IF(COUNTIF($A$8:DataEntry[[#This Row],[Animal Number]],DataEntry[[#This Row],[Animal Number]])=1,1,"")</f>
        <v/>
      </c>
      <c r="J39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9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9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9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9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9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9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9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9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9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9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9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9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9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9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9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9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9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97" spans="1:30" ht="15" customHeight="1" x14ac:dyDescent="0.35">
      <c r="A397" s="61">
        <v>130</v>
      </c>
      <c r="B397" s="61"/>
      <c r="C397" s="61"/>
      <c r="D397" s="61" t="s">
        <v>38</v>
      </c>
      <c r="E397" s="56"/>
      <c r="F397" s="61"/>
      <c r="G397" s="58" t="str">
        <f>VLOOKUP(DataEntry[[#This Row],[Animal Number]],Labeling[],4)</f>
        <v>Male</v>
      </c>
      <c r="H397" s="61">
        <f>VLOOKUP(DataEntry[[#This Row],[Animal Number]],Labeling[],5)</f>
        <v>1000</v>
      </c>
      <c r="I397" s="58">
        <f>IF(COUNTIF($A$8:DataEntry[[#This Row],[Animal Number]],DataEntry[[#This Row],[Animal Number]])=1,1,"")</f>
        <v>1</v>
      </c>
      <c r="J39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39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39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39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39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39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39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39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39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39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39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39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39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39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39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39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39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9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9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9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9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98" spans="1:30" ht="15" customHeight="1" x14ac:dyDescent="0.35">
      <c r="A398" s="61">
        <v>130</v>
      </c>
      <c r="B398" s="61" t="s">
        <v>7</v>
      </c>
      <c r="C398" s="61" t="s">
        <v>22</v>
      </c>
      <c r="D398" s="61"/>
      <c r="E398" s="56"/>
      <c r="F398" s="61">
        <v>16</v>
      </c>
      <c r="G398" s="58" t="str">
        <f>VLOOKUP(DataEntry[[#This Row],[Animal Number]],Labeling[],4)</f>
        <v>Male</v>
      </c>
      <c r="H398" s="61">
        <f>VLOOKUP(DataEntry[[#This Row],[Animal Number]],Labeling[],5)</f>
        <v>1000</v>
      </c>
      <c r="I398" s="58" t="str">
        <f>IF(COUNTIF($A$8:DataEntry[[#This Row],[Animal Number]],DataEntry[[#This Row],[Animal Number]])=1,1,"")</f>
        <v/>
      </c>
      <c r="J39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9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9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9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9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9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9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9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9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9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9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9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9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9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9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9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9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9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399" spans="1:30" ht="15" customHeight="1" x14ac:dyDescent="0.35">
      <c r="A399" s="61">
        <v>130</v>
      </c>
      <c r="B399" s="61" t="s">
        <v>7</v>
      </c>
      <c r="C399" s="61" t="s">
        <v>23</v>
      </c>
      <c r="D399" s="61"/>
      <c r="E399" s="56"/>
      <c r="F399" s="61">
        <v>16</v>
      </c>
      <c r="G399" s="58" t="str">
        <f>VLOOKUP(DataEntry[[#This Row],[Animal Number]],Labeling[],4)</f>
        <v>Male</v>
      </c>
      <c r="H399" s="61">
        <f>VLOOKUP(DataEntry[[#This Row],[Animal Number]],Labeling[],5)</f>
        <v>1000</v>
      </c>
      <c r="I399" s="58" t="str">
        <f>IF(COUNTIF($A$8:DataEntry[[#This Row],[Animal Number]],DataEntry[[#This Row],[Animal Number]])=1,1,"")</f>
        <v/>
      </c>
      <c r="J39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39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39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39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39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3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3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3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39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39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39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39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39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39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39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39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39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39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39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39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39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00" spans="1:30" ht="15" customHeight="1" x14ac:dyDescent="0.35">
      <c r="A400" s="61">
        <v>131</v>
      </c>
      <c r="B400" s="61"/>
      <c r="C400" s="61"/>
      <c r="D400" s="61" t="s">
        <v>38</v>
      </c>
      <c r="E400" s="56"/>
      <c r="F400" s="61"/>
      <c r="G400" s="58" t="str">
        <f>VLOOKUP(DataEntry[[#This Row],[Animal Number]],Labeling[],4)</f>
        <v>Male</v>
      </c>
      <c r="H400" s="61">
        <f>VLOOKUP(DataEntry[[#This Row],[Animal Number]],Labeling[],5)</f>
        <v>1000</v>
      </c>
      <c r="I400" s="58">
        <f>IF(COUNTIF($A$8:DataEntry[[#This Row],[Animal Number]],DataEntry[[#This Row],[Animal Number]])=1,1,"")</f>
        <v>1</v>
      </c>
      <c r="J40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0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0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0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0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0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0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0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0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0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0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0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0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0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0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0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0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0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0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0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0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01" spans="1:30" ht="15" customHeight="1" x14ac:dyDescent="0.35">
      <c r="A401" s="61">
        <v>131</v>
      </c>
      <c r="B401" s="61" t="s">
        <v>7</v>
      </c>
      <c r="C401" s="61" t="s">
        <v>22</v>
      </c>
      <c r="D401" s="61"/>
      <c r="E401" s="56"/>
      <c r="F401" s="61">
        <v>9</v>
      </c>
      <c r="G401" s="58" t="str">
        <f>VLOOKUP(DataEntry[[#This Row],[Animal Number]],Labeling[],4)</f>
        <v>Male</v>
      </c>
      <c r="H401" s="61">
        <f>VLOOKUP(DataEntry[[#This Row],[Animal Number]],Labeling[],5)</f>
        <v>1000</v>
      </c>
      <c r="I401" s="58" t="str">
        <f>IF(COUNTIF($A$8:DataEntry[[#This Row],[Animal Number]],DataEntry[[#This Row],[Animal Number]])=1,1,"")</f>
        <v/>
      </c>
      <c r="J40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0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0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0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0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0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0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0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0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0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0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0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0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0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0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0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0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0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02" spans="1:30" ht="15" customHeight="1" x14ac:dyDescent="0.35">
      <c r="A402" s="61">
        <v>131</v>
      </c>
      <c r="B402" s="61" t="s">
        <v>7</v>
      </c>
      <c r="C402" s="61" t="s">
        <v>23</v>
      </c>
      <c r="D402" s="61"/>
      <c r="E402" s="56"/>
      <c r="F402" s="61">
        <v>9</v>
      </c>
      <c r="G402" s="58" t="str">
        <f>VLOOKUP(DataEntry[[#This Row],[Animal Number]],Labeling[],4)</f>
        <v>Male</v>
      </c>
      <c r="H402" s="61">
        <f>VLOOKUP(DataEntry[[#This Row],[Animal Number]],Labeling[],5)</f>
        <v>1000</v>
      </c>
      <c r="I402" s="58" t="str">
        <f>IF(COUNTIF($A$8:DataEntry[[#This Row],[Animal Number]],DataEntry[[#This Row],[Animal Number]])=1,1,"")</f>
        <v/>
      </c>
      <c r="J40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0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0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0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0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0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0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0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0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0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0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0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0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0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0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0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0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0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03" spans="1:30" ht="15" customHeight="1" x14ac:dyDescent="0.35">
      <c r="A403" s="61">
        <v>132</v>
      </c>
      <c r="B403" s="61" t="s">
        <v>5</v>
      </c>
      <c r="C403" s="61"/>
      <c r="D403" s="61" t="s">
        <v>15</v>
      </c>
      <c r="E403" s="56"/>
      <c r="F403" s="61"/>
      <c r="G403" s="58" t="str">
        <f>VLOOKUP(DataEntry[[#This Row],[Animal Number]],Labeling[],4)</f>
        <v>Male</v>
      </c>
      <c r="H403" s="61">
        <f>VLOOKUP(DataEntry[[#This Row],[Animal Number]],Labeling[],5)</f>
        <v>1000</v>
      </c>
      <c r="I403" s="58">
        <f>IF(COUNTIF($A$8:DataEntry[[#This Row],[Animal Number]],DataEntry[[#This Row],[Animal Number]])=1,1,"")</f>
        <v>1</v>
      </c>
      <c r="J40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0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0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0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0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0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0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0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0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0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0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0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0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0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0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0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0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0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0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0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0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04" spans="1:30" ht="15" customHeight="1" x14ac:dyDescent="0.35">
      <c r="A404" s="61">
        <v>132</v>
      </c>
      <c r="B404" s="61" t="s">
        <v>7</v>
      </c>
      <c r="C404" s="61" t="s">
        <v>22</v>
      </c>
      <c r="D404" s="61"/>
      <c r="E404" s="56"/>
      <c r="F404" s="61">
        <v>15</v>
      </c>
      <c r="G404" s="58" t="str">
        <f>VLOOKUP(DataEntry[[#This Row],[Animal Number]],Labeling[],4)</f>
        <v>Male</v>
      </c>
      <c r="H404" s="61">
        <f>VLOOKUP(DataEntry[[#This Row],[Animal Number]],Labeling[],5)</f>
        <v>1000</v>
      </c>
      <c r="I404" s="58" t="str">
        <f>IF(COUNTIF($A$8:DataEntry[[#This Row],[Animal Number]],DataEntry[[#This Row],[Animal Number]])=1,1,"")</f>
        <v/>
      </c>
      <c r="J40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0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0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0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0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0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0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0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0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0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0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0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0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0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0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0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0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0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05" spans="1:30" ht="15" customHeight="1" x14ac:dyDescent="0.35">
      <c r="A405" s="61">
        <v>132</v>
      </c>
      <c r="B405" s="61" t="s">
        <v>7</v>
      </c>
      <c r="C405" s="61" t="s">
        <v>23</v>
      </c>
      <c r="D405" s="61"/>
      <c r="E405" s="56"/>
      <c r="F405" s="61">
        <v>13</v>
      </c>
      <c r="G405" s="58" t="str">
        <f>VLOOKUP(DataEntry[[#This Row],[Animal Number]],Labeling[],4)</f>
        <v>Male</v>
      </c>
      <c r="H405" s="61">
        <f>VLOOKUP(DataEntry[[#This Row],[Animal Number]],Labeling[],5)</f>
        <v>1000</v>
      </c>
      <c r="I405" s="58" t="str">
        <f>IF(COUNTIF($A$8:DataEntry[[#This Row],[Animal Number]],DataEntry[[#This Row],[Animal Number]])=1,1,"")</f>
        <v/>
      </c>
      <c r="J40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0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0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0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0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0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0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0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0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0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0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0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0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0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0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0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0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0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06" spans="1:30" ht="15" customHeight="1" x14ac:dyDescent="0.35">
      <c r="A406" s="61">
        <v>133</v>
      </c>
      <c r="B406" s="61"/>
      <c r="C406" s="61"/>
      <c r="D406" s="61" t="s">
        <v>38</v>
      </c>
      <c r="E406" s="56"/>
      <c r="F406" s="61"/>
      <c r="G406" s="58" t="str">
        <f>VLOOKUP(DataEntry[[#This Row],[Animal Number]],Labeling[],4)</f>
        <v>Male</v>
      </c>
      <c r="H406" s="61">
        <f>VLOOKUP(DataEntry[[#This Row],[Animal Number]],Labeling[],5)</f>
        <v>1000</v>
      </c>
      <c r="I406" s="58">
        <f>IF(COUNTIF($A$8:DataEntry[[#This Row],[Animal Number]],DataEntry[[#This Row],[Animal Number]])=1,1,"")</f>
        <v>1</v>
      </c>
      <c r="J40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0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0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0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0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0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0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0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0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0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0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0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0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0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0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0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0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0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0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0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0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07" spans="1:30" ht="15" customHeight="1" x14ac:dyDescent="0.35">
      <c r="A407" s="61">
        <v>133</v>
      </c>
      <c r="B407" s="61" t="s">
        <v>7</v>
      </c>
      <c r="C407" s="61" t="s">
        <v>22</v>
      </c>
      <c r="D407" s="61"/>
      <c r="E407" s="56"/>
      <c r="F407" s="61">
        <v>20</v>
      </c>
      <c r="G407" s="58" t="str">
        <f>VLOOKUP(DataEntry[[#This Row],[Animal Number]],Labeling[],4)</f>
        <v>Male</v>
      </c>
      <c r="H407" s="61">
        <f>VLOOKUP(DataEntry[[#This Row],[Animal Number]],Labeling[],5)</f>
        <v>1000</v>
      </c>
      <c r="I407" s="58" t="str">
        <f>IF(COUNTIF($A$8:DataEntry[[#This Row],[Animal Number]],DataEntry[[#This Row],[Animal Number]])=1,1,"")</f>
        <v/>
      </c>
      <c r="J40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0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0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0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0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0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0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0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0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0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0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0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0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0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0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0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0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0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08" spans="1:30" ht="15" customHeight="1" x14ac:dyDescent="0.35">
      <c r="A408" s="61">
        <v>133</v>
      </c>
      <c r="B408" s="61" t="s">
        <v>7</v>
      </c>
      <c r="C408" s="61" t="s">
        <v>23</v>
      </c>
      <c r="D408" s="61"/>
      <c r="E408" s="56"/>
      <c r="F408" s="61">
        <v>20</v>
      </c>
      <c r="G408" s="58" t="str">
        <f>VLOOKUP(DataEntry[[#This Row],[Animal Number]],Labeling[],4)</f>
        <v>Male</v>
      </c>
      <c r="H408" s="61">
        <f>VLOOKUP(DataEntry[[#This Row],[Animal Number]],Labeling[],5)</f>
        <v>1000</v>
      </c>
      <c r="I408" s="58" t="str">
        <f>IF(COUNTIF($A$8:DataEntry[[#This Row],[Animal Number]],DataEntry[[#This Row],[Animal Number]])=1,1,"")</f>
        <v/>
      </c>
      <c r="J40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0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0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0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0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0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0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0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0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0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0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0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0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0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0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0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0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0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09" spans="1:30" ht="15" customHeight="1" x14ac:dyDescent="0.35">
      <c r="A409" s="61">
        <v>134</v>
      </c>
      <c r="B409" s="61"/>
      <c r="C409" s="61"/>
      <c r="D409" s="61" t="s">
        <v>38</v>
      </c>
      <c r="E409" s="56"/>
      <c r="F409" s="61"/>
      <c r="G409" s="58" t="str">
        <f>VLOOKUP(DataEntry[[#This Row],[Animal Number]],Labeling[],4)</f>
        <v>Male</v>
      </c>
      <c r="H409" s="61">
        <f>VLOOKUP(DataEntry[[#This Row],[Animal Number]],Labeling[],5)</f>
        <v>1000</v>
      </c>
      <c r="I409" s="58">
        <f>IF(COUNTIF($A$8:DataEntry[[#This Row],[Animal Number]],DataEntry[[#This Row],[Animal Number]])=1,1,"")</f>
        <v>1</v>
      </c>
      <c r="J40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0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0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0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0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0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0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0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0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0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0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0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0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0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0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0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0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0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0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0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0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10" spans="1:30" ht="15" customHeight="1" x14ac:dyDescent="0.35">
      <c r="A410" s="61">
        <v>134</v>
      </c>
      <c r="B410" s="61" t="s">
        <v>7</v>
      </c>
      <c r="C410" s="61" t="s">
        <v>22</v>
      </c>
      <c r="D410" s="61"/>
      <c r="E410" s="56"/>
      <c r="F410" s="61">
        <v>17</v>
      </c>
      <c r="G410" s="58" t="str">
        <f>VLOOKUP(DataEntry[[#This Row],[Animal Number]],Labeling[],4)</f>
        <v>Male</v>
      </c>
      <c r="H410" s="61">
        <f>VLOOKUP(DataEntry[[#This Row],[Animal Number]],Labeling[],5)</f>
        <v>1000</v>
      </c>
      <c r="I410" s="58" t="str">
        <f>IF(COUNTIF($A$8:DataEntry[[#This Row],[Animal Number]],DataEntry[[#This Row],[Animal Number]])=1,1,"")</f>
        <v/>
      </c>
      <c r="J41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1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1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1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1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1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1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1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1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1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1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1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1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1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1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1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1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1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11" spans="1:30" ht="15" customHeight="1" x14ac:dyDescent="0.35">
      <c r="A411" s="61">
        <v>134</v>
      </c>
      <c r="B411" s="61" t="s">
        <v>7</v>
      </c>
      <c r="C411" s="61" t="s">
        <v>23</v>
      </c>
      <c r="D411" s="61"/>
      <c r="E411" s="56"/>
      <c r="F411" s="61">
        <v>15</v>
      </c>
      <c r="G411" s="58" t="str">
        <f>VLOOKUP(DataEntry[[#This Row],[Animal Number]],Labeling[],4)</f>
        <v>Male</v>
      </c>
      <c r="H411" s="61">
        <f>VLOOKUP(DataEntry[[#This Row],[Animal Number]],Labeling[],5)</f>
        <v>1000</v>
      </c>
      <c r="I411" s="58" t="str">
        <f>IF(COUNTIF($A$8:DataEntry[[#This Row],[Animal Number]],DataEntry[[#This Row],[Animal Number]])=1,1,"")</f>
        <v/>
      </c>
      <c r="J41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1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1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1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1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1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1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1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1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1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1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1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1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1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1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1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1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1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12" spans="1:30" ht="15" customHeight="1" x14ac:dyDescent="0.35">
      <c r="A412" s="61">
        <v>135</v>
      </c>
      <c r="B412" s="61" t="s">
        <v>10</v>
      </c>
      <c r="C412" s="61"/>
      <c r="D412" s="61" t="s">
        <v>15</v>
      </c>
      <c r="E412" s="56"/>
      <c r="F412" s="61"/>
      <c r="G412" s="58" t="str">
        <f>VLOOKUP(DataEntry[[#This Row],[Animal Number]],Labeling[],4)</f>
        <v>Male</v>
      </c>
      <c r="H412" s="61">
        <f>VLOOKUP(DataEntry[[#This Row],[Animal Number]],Labeling[],5)</f>
        <v>1000</v>
      </c>
      <c r="I412" s="58">
        <f>IF(COUNTIF($A$8:DataEntry[[#This Row],[Animal Number]],DataEntry[[#This Row],[Animal Number]])=1,1,"")</f>
        <v>1</v>
      </c>
      <c r="J41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1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1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1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1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1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1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1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1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1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1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1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1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1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1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1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1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1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1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1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1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13" spans="1:30" ht="15" customHeight="1" x14ac:dyDescent="0.35">
      <c r="A413" s="61">
        <v>135</v>
      </c>
      <c r="B413" s="61" t="s">
        <v>7</v>
      </c>
      <c r="C413" s="61" t="s">
        <v>22</v>
      </c>
      <c r="D413" s="61"/>
      <c r="E413" s="56"/>
      <c r="F413" s="61">
        <v>16</v>
      </c>
      <c r="G413" s="58" t="str">
        <f>VLOOKUP(DataEntry[[#This Row],[Animal Number]],Labeling[],4)</f>
        <v>Male</v>
      </c>
      <c r="H413" s="61">
        <f>VLOOKUP(DataEntry[[#This Row],[Animal Number]],Labeling[],5)</f>
        <v>1000</v>
      </c>
      <c r="I413" s="58" t="str">
        <f>IF(COUNTIF($A$8:DataEntry[[#This Row],[Animal Number]],DataEntry[[#This Row],[Animal Number]])=1,1,"")</f>
        <v/>
      </c>
      <c r="J41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1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1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1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1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1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1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1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1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1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1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1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1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1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1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1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1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1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14" spans="1:30" ht="15" customHeight="1" x14ac:dyDescent="0.35">
      <c r="A414" s="61">
        <v>135</v>
      </c>
      <c r="B414" s="61" t="s">
        <v>7</v>
      </c>
      <c r="C414" s="61" t="s">
        <v>23</v>
      </c>
      <c r="D414" s="61"/>
      <c r="E414" s="56"/>
      <c r="F414" s="61">
        <v>15</v>
      </c>
      <c r="G414" s="58" t="str">
        <f>VLOOKUP(DataEntry[[#This Row],[Animal Number]],Labeling[],4)</f>
        <v>Male</v>
      </c>
      <c r="H414" s="61">
        <f>VLOOKUP(DataEntry[[#This Row],[Animal Number]],Labeling[],5)</f>
        <v>1000</v>
      </c>
      <c r="I414" s="58" t="str">
        <f>IF(COUNTIF($A$8:DataEntry[[#This Row],[Animal Number]],DataEntry[[#This Row],[Animal Number]])=1,1,"")</f>
        <v/>
      </c>
      <c r="J41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1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1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1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1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1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1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1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1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1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1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1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1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1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1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1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1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1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15" spans="1:30" ht="15" customHeight="1" x14ac:dyDescent="0.35">
      <c r="A415" s="61">
        <v>136</v>
      </c>
      <c r="B415" s="61"/>
      <c r="C415" s="61"/>
      <c r="D415" s="61" t="s">
        <v>38</v>
      </c>
      <c r="E415" s="56"/>
      <c r="F415" s="61"/>
      <c r="G415" s="58" t="str">
        <f>VLOOKUP(DataEntry[[#This Row],[Animal Number]],Labeling[],4)</f>
        <v>Male</v>
      </c>
      <c r="H415" s="61">
        <f>VLOOKUP(DataEntry[[#This Row],[Animal Number]],Labeling[],5)</f>
        <v>1000</v>
      </c>
      <c r="I415" s="58">
        <f>IF(COUNTIF($A$8:DataEntry[[#This Row],[Animal Number]],DataEntry[[#This Row],[Animal Number]])=1,1,"")</f>
        <v>1</v>
      </c>
      <c r="J41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1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1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1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1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1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1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1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1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1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1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1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1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1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1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1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1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1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1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1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1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16" spans="1:30" ht="15" customHeight="1" x14ac:dyDescent="0.35">
      <c r="A416" s="61">
        <v>136</v>
      </c>
      <c r="B416" s="61" t="s">
        <v>7</v>
      </c>
      <c r="C416" s="61" t="s">
        <v>22</v>
      </c>
      <c r="D416" s="61"/>
      <c r="E416" s="56"/>
      <c r="F416" s="61">
        <v>12</v>
      </c>
      <c r="G416" s="58" t="str">
        <f>VLOOKUP(DataEntry[[#This Row],[Animal Number]],Labeling[],4)</f>
        <v>Male</v>
      </c>
      <c r="H416" s="61">
        <f>VLOOKUP(DataEntry[[#This Row],[Animal Number]],Labeling[],5)</f>
        <v>1000</v>
      </c>
      <c r="I416" s="58" t="str">
        <f>IF(COUNTIF($A$8:DataEntry[[#This Row],[Animal Number]],DataEntry[[#This Row],[Animal Number]])=1,1,"")</f>
        <v/>
      </c>
      <c r="J41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1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1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1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1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1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1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1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1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1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1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1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1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1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1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1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1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1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17" spans="1:30" ht="15" customHeight="1" x14ac:dyDescent="0.35">
      <c r="A417" s="61">
        <v>136</v>
      </c>
      <c r="B417" s="61" t="s">
        <v>7</v>
      </c>
      <c r="C417" s="61" t="s">
        <v>23</v>
      </c>
      <c r="D417" s="61"/>
      <c r="E417" s="56"/>
      <c r="F417" s="61">
        <v>13</v>
      </c>
      <c r="G417" s="58" t="str">
        <f>VLOOKUP(DataEntry[[#This Row],[Animal Number]],Labeling[],4)</f>
        <v>Male</v>
      </c>
      <c r="H417" s="61">
        <f>VLOOKUP(DataEntry[[#This Row],[Animal Number]],Labeling[],5)</f>
        <v>1000</v>
      </c>
      <c r="I417" s="58" t="str">
        <f>IF(COUNTIF($A$8:DataEntry[[#This Row],[Animal Number]],DataEntry[[#This Row],[Animal Number]])=1,1,"")</f>
        <v/>
      </c>
      <c r="J41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1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1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1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1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1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1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1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1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1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1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1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1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1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1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1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1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1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18" spans="1:30" ht="15" customHeight="1" x14ac:dyDescent="0.35">
      <c r="A418" s="61">
        <v>137</v>
      </c>
      <c r="B418" s="61"/>
      <c r="C418" s="61"/>
      <c r="D418" s="61" t="s">
        <v>38</v>
      </c>
      <c r="E418" s="56"/>
      <c r="F418" s="61"/>
      <c r="G418" s="58" t="str">
        <f>VLOOKUP(DataEntry[[#This Row],[Animal Number]],Labeling[],4)</f>
        <v>Male</v>
      </c>
      <c r="H418" s="61">
        <f>VLOOKUP(DataEntry[[#This Row],[Animal Number]],Labeling[],5)</f>
        <v>1000</v>
      </c>
      <c r="I418" s="58">
        <f>IF(COUNTIF($A$8:DataEntry[[#This Row],[Animal Number]],DataEntry[[#This Row],[Animal Number]])=1,1,"")</f>
        <v>1</v>
      </c>
      <c r="J41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1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1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1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1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1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1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1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1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1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1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1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1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1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1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1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1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1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1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1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1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19" spans="1:30" ht="15" customHeight="1" x14ac:dyDescent="0.35">
      <c r="A419" s="61">
        <v>137</v>
      </c>
      <c r="B419" s="61" t="s">
        <v>7</v>
      </c>
      <c r="C419" s="61" t="s">
        <v>22</v>
      </c>
      <c r="D419" s="61"/>
      <c r="E419" s="56"/>
      <c r="F419" s="61">
        <v>17</v>
      </c>
      <c r="G419" s="58" t="str">
        <f>VLOOKUP(DataEntry[[#This Row],[Animal Number]],Labeling[],4)</f>
        <v>Male</v>
      </c>
      <c r="H419" s="61">
        <f>VLOOKUP(DataEntry[[#This Row],[Animal Number]],Labeling[],5)</f>
        <v>1000</v>
      </c>
      <c r="I419" s="58" t="str">
        <f>IF(COUNTIF($A$8:DataEntry[[#This Row],[Animal Number]],DataEntry[[#This Row],[Animal Number]])=1,1,"")</f>
        <v/>
      </c>
      <c r="J41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1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1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1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1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1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1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1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1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1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1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1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1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1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1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1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1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1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20" spans="1:30" ht="15" customHeight="1" x14ac:dyDescent="0.35">
      <c r="A420" s="61">
        <v>137</v>
      </c>
      <c r="B420" s="61" t="s">
        <v>7</v>
      </c>
      <c r="C420" s="61" t="s">
        <v>23</v>
      </c>
      <c r="D420" s="61"/>
      <c r="E420" s="56"/>
      <c r="F420" s="61">
        <v>17</v>
      </c>
      <c r="G420" s="58" t="str">
        <f>VLOOKUP(DataEntry[[#This Row],[Animal Number]],Labeling[],4)</f>
        <v>Male</v>
      </c>
      <c r="H420" s="61">
        <f>VLOOKUP(DataEntry[[#This Row],[Animal Number]],Labeling[],5)</f>
        <v>1000</v>
      </c>
      <c r="I420" s="58" t="str">
        <f>IF(COUNTIF($A$8:DataEntry[[#This Row],[Animal Number]],DataEntry[[#This Row],[Animal Number]])=1,1,"")</f>
        <v/>
      </c>
      <c r="J42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2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2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2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2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2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2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2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2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2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2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2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2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2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2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2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2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2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21" spans="1:30" ht="15" customHeight="1" x14ac:dyDescent="0.35">
      <c r="A421" s="61">
        <v>138</v>
      </c>
      <c r="B421" s="61"/>
      <c r="C421" s="61"/>
      <c r="D421" s="61" t="s">
        <v>38</v>
      </c>
      <c r="E421" s="56"/>
      <c r="F421" s="61"/>
      <c r="G421" s="58" t="str">
        <f>VLOOKUP(DataEntry[[#This Row],[Animal Number]],Labeling[],4)</f>
        <v>Male</v>
      </c>
      <c r="H421" s="61">
        <f>VLOOKUP(DataEntry[[#This Row],[Animal Number]],Labeling[],5)</f>
        <v>1000</v>
      </c>
      <c r="I421" s="58">
        <f>IF(COUNTIF($A$8:DataEntry[[#This Row],[Animal Number]],DataEntry[[#This Row],[Animal Number]])=1,1,"")</f>
        <v>1</v>
      </c>
      <c r="J42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2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2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2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2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2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2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2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2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2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2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2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2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2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2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2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2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2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2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2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2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22" spans="1:30" ht="15" customHeight="1" x14ac:dyDescent="0.35">
      <c r="A422" s="61">
        <v>138</v>
      </c>
      <c r="B422" s="61" t="s">
        <v>7</v>
      </c>
      <c r="C422" s="61" t="s">
        <v>22</v>
      </c>
      <c r="D422" s="61"/>
      <c r="E422" s="56"/>
      <c r="F422" s="61">
        <v>10</v>
      </c>
      <c r="G422" s="58" t="str">
        <f>VLOOKUP(DataEntry[[#This Row],[Animal Number]],Labeling[],4)</f>
        <v>Male</v>
      </c>
      <c r="H422" s="61">
        <f>VLOOKUP(DataEntry[[#This Row],[Animal Number]],Labeling[],5)</f>
        <v>1000</v>
      </c>
      <c r="I422" s="58" t="str">
        <f>IF(COUNTIF($A$8:DataEntry[[#This Row],[Animal Number]],DataEntry[[#This Row],[Animal Number]])=1,1,"")</f>
        <v/>
      </c>
      <c r="J42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2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2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2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2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2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2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2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2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2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2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2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2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2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2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2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2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2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23" spans="1:30" ht="15" customHeight="1" x14ac:dyDescent="0.35">
      <c r="A423" s="61">
        <v>138</v>
      </c>
      <c r="B423" s="61" t="s">
        <v>7</v>
      </c>
      <c r="C423" s="61" t="s">
        <v>23</v>
      </c>
      <c r="D423" s="61"/>
      <c r="E423" s="56"/>
      <c r="F423" s="61">
        <v>10</v>
      </c>
      <c r="G423" s="58" t="str">
        <f>VLOOKUP(DataEntry[[#This Row],[Animal Number]],Labeling[],4)</f>
        <v>Male</v>
      </c>
      <c r="H423" s="61">
        <f>VLOOKUP(DataEntry[[#This Row],[Animal Number]],Labeling[],5)</f>
        <v>1000</v>
      </c>
      <c r="I423" s="58" t="str">
        <f>IF(COUNTIF($A$8:DataEntry[[#This Row],[Animal Number]],DataEntry[[#This Row],[Animal Number]])=1,1,"")</f>
        <v/>
      </c>
      <c r="J42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2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2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2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2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2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2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2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2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2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2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2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2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2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2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2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2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2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24" spans="1:30" ht="15" customHeight="1" x14ac:dyDescent="0.35">
      <c r="A424" s="61">
        <v>139</v>
      </c>
      <c r="B424" s="61"/>
      <c r="C424" s="61"/>
      <c r="D424" s="61" t="s">
        <v>38</v>
      </c>
      <c r="E424" s="56"/>
      <c r="F424" s="61"/>
      <c r="G424" s="58" t="str">
        <f>VLOOKUP(DataEntry[[#This Row],[Animal Number]],Labeling[],4)</f>
        <v>Male</v>
      </c>
      <c r="H424" s="61">
        <f>VLOOKUP(DataEntry[[#This Row],[Animal Number]],Labeling[],5)</f>
        <v>1000</v>
      </c>
      <c r="I424" s="58">
        <f>IF(COUNTIF($A$8:DataEntry[[#This Row],[Animal Number]],DataEntry[[#This Row],[Animal Number]])=1,1,"")</f>
        <v>1</v>
      </c>
      <c r="J42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2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2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2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2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2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2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2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2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2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2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2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2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2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2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2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2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2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2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2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2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25" spans="1:30" ht="15" customHeight="1" x14ac:dyDescent="0.35">
      <c r="A425" s="61">
        <v>139</v>
      </c>
      <c r="B425" s="61" t="s">
        <v>7</v>
      </c>
      <c r="C425" s="61" t="s">
        <v>22</v>
      </c>
      <c r="D425" s="61"/>
      <c r="E425" s="56"/>
      <c r="F425" s="61">
        <v>19</v>
      </c>
      <c r="G425" s="58" t="str">
        <f>VLOOKUP(DataEntry[[#This Row],[Animal Number]],Labeling[],4)</f>
        <v>Male</v>
      </c>
      <c r="H425" s="61">
        <f>VLOOKUP(DataEntry[[#This Row],[Animal Number]],Labeling[],5)</f>
        <v>1000</v>
      </c>
      <c r="I425" s="58" t="str">
        <f>IF(COUNTIF($A$8:DataEntry[[#This Row],[Animal Number]],DataEntry[[#This Row],[Animal Number]])=1,1,"")</f>
        <v/>
      </c>
      <c r="J42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2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2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2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2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2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2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2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2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2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2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2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2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2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2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2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2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2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26" spans="1:30" ht="15" customHeight="1" x14ac:dyDescent="0.35">
      <c r="A426" s="61">
        <v>139</v>
      </c>
      <c r="B426" s="61" t="s">
        <v>7</v>
      </c>
      <c r="C426" s="61" t="s">
        <v>23</v>
      </c>
      <c r="D426" s="61"/>
      <c r="E426" s="56"/>
      <c r="F426" s="61">
        <v>20</v>
      </c>
      <c r="G426" s="58" t="str">
        <f>VLOOKUP(DataEntry[[#This Row],[Animal Number]],Labeling[],4)</f>
        <v>Male</v>
      </c>
      <c r="H426" s="61">
        <f>VLOOKUP(DataEntry[[#This Row],[Animal Number]],Labeling[],5)</f>
        <v>1000</v>
      </c>
      <c r="I426" s="58" t="str">
        <f>IF(COUNTIF($A$8:DataEntry[[#This Row],[Animal Number]],DataEntry[[#This Row],[Animal Number]])=1,1,"")</f>
        <v/>
      </c>
      <c r="J42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2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2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2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2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2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2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2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2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2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2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2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2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2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2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2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2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2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27" spans="1:30" ht="15" customHeight="1" x14ac:dyDescent="0.35">
      <c r="A427" s="61">
        <v>140</v>
      </c>
      <c r="B427" s="61"/>
      <c r="C427" s="61"/>
      <c r="D427" s="61" t="s">
        <v>38</v>
      </c>
      <c r="E427" s="56"/>
      <c r="F427" s="61"/>
      <c r="G427" s="58" t="str">
        <f>VLOOKUP(DataEntry[[#This Row],[Animal Number]],Labeling[],4)</f>
        <v>Male</v>
      </c>
      <c r="H427" s="61">
        <f>VLOOKUP(DataEntry[[#This Row],[Animal Number]],Labeling[],5)</f>
        <v>1000</v>
      </c>
      <c r="I427" s="58">
        <f>IF(COUNTIF($A$8:DataEntry[[#This Row],[Animal Number]],DataEntry[[#This Row],[Animal Number]])=1,1,"")</f>
        <v>1</v>
      </c>
      <c r="J42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2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2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2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2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2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2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2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2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2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2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2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2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2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2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2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2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2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2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2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2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28" spans="1:30" ht="15" customHeight="1" x14ac:dyDescent="0.35">
      <c r="A428" s="61">
        <v>140</v>
      </c>
      <c r="B428" s="61" t="s">
        <v>7</v>
      </c>
      <c r="C428" s="61" t="s">
        <v>22</v>
      </c>
      <c r="D428" s="61"/>
      <c r="E428" s="56"/>
      <c r="F428" s="61">
        <v>12</v>
      </c>
      <c r="G428" s="58" t="str">
        <f>VLOOKUP(DataEntry[[#This Row],[Animal Number]],Labeling[],4)</f>
        <v>Male</v>
      </c>
      <c r="H428" s="61">
        <f>VLOOKUP(DataEntry[[#This Row],[Animal Number]],Labeling[],5)</f>
        <v>1000</v>
      </c>
      <c r="I428" s="58" t="str">
        <f>IF(COUNTIF($A$8:DataEntry[[#This Row],[Animal Number]],DataEntry[[#This Row],[Animal Number]])=1,1,"")</f>
        <v/>
      </c>
      <c r="J42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2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2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2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2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2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2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2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2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2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2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2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2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2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2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2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2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2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29" spans="1:30" ht="15" customHeight="1" x14ac:dyDescent="0.35">
      <c r="A429" s="61">
        <v>140</v>
      </c>
      <c r="B429" s="61" t="s">
        <v>7</v>
      </c>
      <c r="C429" s="61" t="s">
        <v>23</v>
      </c>
      <c r="D429" s="61"/>
      <c r="E429" s="56"/>
      <c r="F429" s="61">
        <v>10</v>
      </c>
      <c r="G429" s="58" t="str">
        <f>VLOOKUP(DataEntry[[#This Row],[Animal Number]],Labeling[],4)</f>
        <v>Male</v>
      </c>
      <c r="H429" s="61">
        <f>VLOOKUP(DataEntry[[#This Row],[Animal Number]],Labeling[],5)</f>
        <v>1000</v>
      </c>
      <c r="I429" s="58" t="str">
        <f>IF(COUNTIF($A$8:DataEntry[[#This Row],[Animal Number]],DataEntry[[#This Row],[Animal Number]])=1,1,"")</f>
        <v/>
      </c>
      <c r="J42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2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2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2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2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2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2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2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2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2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2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2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2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2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2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2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2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2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30" spans="1:30" ht="15" customHeight="1" x14ac:dyDescent="0.35">
      <c r="A430" s="61">
        <v>141</v>
      </c>
      <c r="B430" s="61"/>
      <c r="C430" s="61"/>
      <c r="D430" s="61" t="s">
        <v>38</v>
      </c>
      <c r="E430" s="56"/>
      <c r="F430" s="61"/>
      <c r="G430" s="58" t="str">
        <f>VLOOKUP(DataEntry[[#This Row],[Animal Number]],Labeling[],4)</f>
        <v>Male</v>
      </c>
      <c r="H430" s="61">
        <f>VLOOKUP(DataEntry[[#This Row],[Animal Number]],Labeling[],5)</f>
        <v>1000</v>
      </c>
      <c r="I430" s="58">
        <f>IF(COUNTIF($A$8:DataEntry[[#This Row],[Animal Number]],DataEntry[[#This Row],[Animal Number]])=1,1,"")</f>
        <v>1</v>
      </c>
      <c r="J43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3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3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3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3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3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3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3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3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3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3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3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3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3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3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3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3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3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3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3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3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31" spans="1:30" ht="15" customHeight="1" x14ac:dyDescent="0.35">
      <c r="A431" s="61">
        <v>141</v>
      </c>
      <c r="B431" s="61" t="s">
        <v>7</v>
      </c>
      <c r="C431" s="61" t="s">
        <v>22</v>
      </c>
      <c r="D431" s="61"/>
      <c r="E431" s="56"/>
      <c r="F431" s="61">
        <v>15</v>
      </c>
      <c r="G431" s="58" t="str">
        <f>VLOOKUP(DataEntry[[#This Row],[Animal Number]],Labeling[],4)</f>
        <v>Male</v>
      </c>
      <c r="H431" s="61">
        <f>VLOOKUP(DataEntry[[#This Row],[Animal Number]],Labeling[],5)</f>
        <v>1000</v>
      </c>
      <c r="I431" s="58" t="str">
        <f>IF(COUNTIF($A$8:DataEntry[[#This Row],[Animal Number]],DataEntry[[#This Row],[Animal Number]])=1,1,"")</f>
        <v/>
      </c>
      <c r="J43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3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3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3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3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3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3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3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3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3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3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3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3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3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3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3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3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3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32" spans="1:30" ht="15" customHeight="1" x14ac:dyDescent="0.35">
      <c r="A432" s="61">
        <v>141</v>
      </c>
      <c r="B432" s="61" t="s">
        <v>7</v>
      </c>
      <c r="C432" s="61" t="s">
        <v>23</v>
      </c>
      <c r="D432" s="61"/>
      <c r="E432" s="56"/>
      <c r="F432" s="61">
        <v>14</v>
      </c>
      <c r="G432" s="58" t="str">
        <f>VLOOKUP(DataEntry[[#This Row],[Animal Number]],Labeling[],4)</f>
        <v>Male</v>
      </c>
      <c r="H432" s="61">
        <f>VLOOKUP(DataEntry[[#This Row],[Animal Number]],Labeling[],5)</f>
        <v>1000</v>
      </c>
      <c r="I432" s="58" t="str">
        <f>IF(COUNTIF($A$8:DataEntry[[#This Row],[Animal Number]],DataEntry[[#This Row],[Animal Number]])=1,1,"")</f>
        <v/>
      </c>
      <c r="J43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3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3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3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3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3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3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3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3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3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3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3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3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3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3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3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3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3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33" spans="1:30" ht="15" customHeight="1" x14ac:dyDescent="0.35">
      <c r="A433" s="61">
        <v>142</v>
      </c>
      <c r="B433" s="61"/>
      <c r="C433" s="61"/>
      <c r="D433" s="61" t="s">
        <v>38</v>
      </c>
      <c r="E433" s="56"/>
      <c r="F433" s="61"/>
      <c r="G433" s="58" t="str">
        <f>VLOOKUP(DataEntry[[#This Row],[Animal Number]],Labeling[],4)</f>
        <v>Male</v>
      </c>
      <c r="H433" s="61">
        <f>VLOOKUP(DataEntry[[#This Row],[Animal Number]],Labeling[],5)</f>
        <v>1000</v>
      </c>
      <c r="I433" s="58">
        <f>IF(COUNTIF($A$8:DataEntry[[#This Row],[Animal Number]],DataEntry[[#This Row],[Animal Number]])=1,1,"")</f>
        <v>1</v>
      </c>
      <c r="J43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3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3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3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3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3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3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3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3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3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3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3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3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3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3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3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3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3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3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3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3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34" spans="1:30" ht="15" customHeight="1" x14ac:dyDescent="0.35">
      <c r="A434" s="61">
        <v>142</v>
      </c>
      <c r="B434" s="61" t="s">
        <v>7</v>
      </c>
      <c r="C434" s="61" t="s">
        <v>22</v>
      </c>
      <c r="D434" s="61"/>
      <c r="E434" s="56"/>
      <c r="F434" s="61">
        <v>10</v>
      </c>
      <c r="G434" s="58" t="str">
        <f>VLOOKUP(DataEntry[[#This Row],[Animal Number]],Labeling[],4)</f>
        <v>Male</v>
      </c>
      <c r="H434" s="61">
        <f>VLOOKUP(DataEntry[[#This Row],[Animal Number]],Labeling[],5)</f>
        <v>1000</v>
      </c>
      <c r="I434" s="58" t="str">
        <f>IF(COUNTIF($A$8:DataEntry[[#This Row],[Animal Number]],DataEntry[[#This Row],[Animal Number]])=1,1,"")</f>
        <v/>
      </c>
      <c r="J43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3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3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3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3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3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3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3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3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3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3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3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3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3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3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3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3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3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35" spans="1:30" ht="15" customHeight="1" x14ac:dyDescent="0.35">
      <c r="A435" s="61">
        <v>142</v>
      </c>
      <c r="B435" s="61" t="s">
        <v>7</v>
      </c>
      <c r="C435" s="61" t="s">
        <v>23</v>
      </c>
      <c r="D435" s="61"/>
      <c r="E435" s="56"/>
      <c r="F435" s="61">
        <v>10</v>
      </c>
      <c r="G435" s="58" t="str">
        <f>VLOOKUP(DataEntry[[#This Row],[Animal Number]],Labeling[],4)</f>
        <v>Male</v>
      </c>
      <c r="H435" s="61">
        <f>VLOOKUP(DataEntry[[#This Row],[Animal Number]],Labeling[],5)</f>
        <v>1000</v>
      </c>
      <c r="I435" s="58" t="str">
        <f>IF(COUNTIF($A$8:DataEntry[[#This Row],[Animal Number]],DataEntry[[#This Row],[Animal Number]])=1,1,"")</f>
        <v/>
      </c>
      <c r="J43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3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3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3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3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3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3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3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3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3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3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3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3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3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3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3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3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3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36" spans="1:30" ht="15" customHeight="1" x14ac:dyDescent="0.35">
      <c r="A436" s="61">
        <v>143</v>
      </c>
      <c r="B436" s="61"/>
      <c r="C436" s="61"/>
      <c r="D436" s="61" t="s">
        <v>38</v>
      </c>
      <c r="E436" s="56"/>
      <c r="F436" s="61"/>
      <c r="G436" s="58" t="str">
        <f>VLOOKUP(DataEntry[[#This Row],[Animal Number]],Labeling[],4)</f>
        <v>Male</v>
      </c>
      <c r="H436" s="61">
        <f>VLOOKUP(DataEntry[[#This Row],[Animal Number]],Labeling[],5)</f>
        <v>1000</v>
      </c>
      <c r="I436" s="58">
        <f>IF(COUNTIF($A$8:DataEntry[[#This Row],[Animal Number]],DataEntry[[#This Row],[Animal Number]])=1,1,"")</f>
        <v>1</v>
      </c>
      <c r="J43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3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3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3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3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3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3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3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3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3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3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3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3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3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3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3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3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3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3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3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3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37" spans="1:30" ht="15" customHeight="1" x14ac:dyDescent="0.35">
      <c r="A437" s="61">
        <v>143</v>
      </c>
      <c r="B437" s="61" t="s">
        <v>7</v>
      </c>
      <c r="C437" s="61" t="s">
        <v>22</v>
      </c>
      <c r="D437" s="61"/>
      <c r="E437" s="56"/>
      <c r="F437" s="61">
        <v>16</v>
      </c>
      <c r="G437" s="58" t="str">
        <f>VLOOKUP(DataEntry[[#This Row],[Animal Number]],Labeling[],4)</f>
        <v>Male</v>
      </c>
      <c r="H437" s="61">
        <f>VLOOKUP(DataEntry[[#This Row],[Animal Number]],Labeling[],5)</f>
        <v>1000</v>
      </c>
      <c r="I437" s="58" t="str">
        <f>IF(COUNTIF($A$8:DataEntry[[#This Row],[Animal Number]],DataEntry[[#This Row],[Animal Number]])=1,1,"")</f>
        <v/>
      </c>
      <c r="J43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3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3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3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3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3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3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3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3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3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3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3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3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3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3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3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3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3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38" spans="1:30" ht="15" customHeight="1" x14ac:dyDescent="0.35">
      <c r="A438" s="61">
        <v>143</v>
      </c>
      <c r="B438" s="61" t="s">
        <v>7</v>
      </c>
      <c r="C438" s="61" t="s">
        <v>23</v>
      </c>
      <c r="D438" s="61"/>
      <c r="E438" s="56"/>
      <c r="F438" s="61">
        <v>15</v>
      </c>
      <c r="G438" s="58" t="str">
        <f>VLOOKUP(DataEntry[[#This Row],[Animal Number]],Labeling[],4)</f>
        <v>Male</v>
      </c>
      <c r="H438" s="61">
        <f>VLOOKUP(DataEntry[[#This Row],[Animal Number]],Labeling[],5)</f>
        <v>1000</v>
      </c>
      <c r="I438" s="58" t="str">
        <f>IF(COUNTIF($A$8:DataEntry[[#This Row],[Animal Number]],DataEntry[[#This Row],[Animal Number]])=1,1,"")</f>
        <v/>
      </c>
      <c r="J43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3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3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3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3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3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3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3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3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3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3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3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3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3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3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3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3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3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39" spans="1:30" ht="15" customHeight="1" x14ac:dyDescent="0.35">
      <c r="A439" s="61">
        <v>144</v>
      </c>
      <c r="B439" s="61"/>
      <c r="C439" s="61"/>
      <c r="D439" s="61" t="s">
        <v>38</v>
      </c>
      <c r="E439" s="56"/>
      <c r="F439" s="61"/>
      <c r="G439" s="58" t="str">
        <f>VLOOKUP(DataEntry[[#This Row],[Animal Number]],Labeling[],4)</f>
        <v>Male</v>
      </c>
      <c r="H439" s="61">
        <f>VLOOKUP(DataEntry[[#This Row],[Animal Number]],Labeling[],5)</f>
        <v>1000</v>
      </c>
      <c r="I439" s="58">
        <f>IF(COUNTIF($A$8:DataEntry[[#This Row],[Animal Number]],DataEntry[[#This Row],[Animal Number]])=1,1,"")</f>
        <v>1</v>
      </c>
      <c r="J43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3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3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3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3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3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3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3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3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3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3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3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3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3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3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3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3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3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3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3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3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40" spans="1:30" ht="15" customHeight="1" x14ac:dyDescent="0.35">
      <c r="A440" s="61">
        <v>144</v>
      </c>
      <c r="B440" s="61" t="s">
        <v>7</v>
      </c>
      <c r="C440" s="61" t="s">
        <v>22</v>
      </c>
      <c r="D440" s="61"/>
      <c r="E440" s="56"/>
      <c r="F440" s="61">
        <v>9</v>
      </c>
      <c r="G440" s="58" t="str">
        <f>VLOOKUP(DataEntry[[#This Row],[Animal Number]],Labeling[],4)</f>
        <v>Male</v>
      </c>
      <c r="H440" s="61">
        <f>VLOOKUP(DataEntry[[#This Row],[Animal Number]],Labeling[],5)</f>
        <v>1000</v>
      </c>
      <c r="I440" s="58" t="str">
        <f>IF(COUNTIF($A$8:DataEntry[[#This Row],[Animal Number]],DataEntry[[#This Row],[Animal Number]])=1,1,"")</f>
        <v/>
      </c>
      <c r="J44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4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4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4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4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4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4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4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4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4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4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4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4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4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4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4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4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4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41" spans="1:30" ht="15" customHeight="1" x14ac:dyDescent="0.35">
      <c r="A441" s="61">
        <v>144</v>
      </c>
      <c r="B441" s="61" t="s">
        <v>7</v>
      </c>
      <c r="C441" s="61" t="s">
        <v>23</v>
      </c>
      <c r="D441" s="61"/>
      <c r="E441" s="56"/>
      <c r="F441" s="61">
        <v>17</v>
      </c>
      <c r="G441" s="58" t="str">
        <f>VLOOKUP(DataEntry[[#This Row],[Animal Number]],Labeling[],4)</f>
        <v>Male</v>
      </c>
      <c r="H441" s="61">
        <f>VLOOKUP(DataEntry[[#This Row],[Animal Number]],Labeling[],5)</f>
        <v>1000</v>
      </c>
      <c r="I441" s="58" t="str">
        <f>IF(COUNTIF($A$8:DataEntry[[#This Row],[Animal Number]],DataEntry[[#This Row],[Animal Number]])=1,1,"")</f>
        <v/>
      </c>
      <c r="J44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4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4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4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4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4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4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4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4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4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4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4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4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4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4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4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4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4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42" spans="1:30" ht="15" customHeight="1" x14ac:dyDescent="0.35">
      <c r="A442" s="61">
        <v>145</v>
      </c>
      <c r="B442" s="61"/>
      <c r="C442" s="61"/>
      <c r="D442" s="61" t="s">
        <v>38</v>
      </c>
      <c r="E442" s="56"/>
      <c r="F442" s="61"/>
      <c r="G442" s="58" t="str">
        <f>VLOOKUP(DataEntry[[#This Row],[Animal Number]],Labeling[],4)</f>
        <v>Male</v>
      </c>
      <c r="H442" s="61">
        <f>VLOOKUP(DataEntry[[#This Row],[Animal Number]],Labeling[],5)</f>
        <v>1000</v>
      </c>
      <c r="I442" s="58">
        <f>IF(COUNTIF($A$8:DataEntry[[#This Row],[Animal Number]],DataEntry[[#This Row],[Animal Number]])=1,1,"")</f>
        <v>1</v>
      </c>
      <c r="J44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4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4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4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4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4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4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4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4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4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4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4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4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4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4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4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4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4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4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4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4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43" spans="1:30" ht="15" customHeight="1" x14ac:dyDescent="0.35">
      <c r="A443" s="61">
        <v>145</v>
      </c>
      <c r="B443" s="61" t="s">
        <v>7</v>
      </c>
      <c r="C443" s="61" t="s">
        <v>22</v>
      </c>
      <c r="D443" s="61"/>
      <c r="E443" s="56"/>
      <c r="F443" s="61">
        <v>15</v>
      </c>
      <c r="G443" s="58" t="str">
        <f>VLOOKUP(DataEntry[[#This Row],[Animal Number]],Labeling[],4)</f>
        <v>Male</v>
      </c>
      <c r="H443" s="61">
        <f>VLOOKUP(DataEntry[[#This Row],[Animal Number]],Labeling[],5)</f>
        <v>1000</v>
      </c>
      <c r="I443" s="58" t="str">
        <f>IF(COUNTIF($A$8:DataEntry[[#This Row],[Animal Number]],DataEntry[[#This Row],[Animal Number]])=1,1,"")</f>
        <v/>
      </c>
      <c r="J44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4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4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4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4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4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4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4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4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4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4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4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4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4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4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4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4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4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44" spans="1:30" ht="15" customHeight="1" x14ac:dyDescent="0.35">
      <c r="A444" s="61">
        <v>145</v>
      </c>
      <c r="B444" s="61" t="s">
        <v>7</v>
      </c>
      <c r="C444" s="61" t="s">
        <v>23</v>
      </c>
      <c r="D444" s="61"/>
      <c r="E444" s="56"/>
      <c r="F444" s="61">
        <v>13</v>
      </c>
      <c r="G444" s="58" t="str">
        <f>VLOOKUP(DataEntry[[#This Row],[Animal Number]],Labeling[],4)</f>
        <v>Male</v>
      </c>
      <c r="H444" s="61">
        <f>VLOOKUP(DataEntry[[#This Row],[Animal Number]],Labeling[],5)</f>
        <v>1000</v>
      </c>
      <c r="I444" s="58" t="str">
        <f>IF(COUNTIF($A$8:DataEntry[[#This Row],[Animal Number]],DataEntry[[#This Row],[Animal Number]])=1,1,"")</f>
        <v/>
      </c>
      <c r="J44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4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4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4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4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4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4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4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4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4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4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4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4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4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4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4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4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4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45" spans="1:30" ht="15" customHeight="1" x14ac:dyDescent="0.35">
      <c r="A445" s="61">
        <v>146</v>
      </c>
      <c r="B445" s="61"/>
      <c r="C445" s="61"/>
      <c r="D445" s="61" t="s">
        <v>38</v>
      </c>
      <c r="E445" s="56"/>
      <c r="F445" s="61"/>
      <c r="G445" s="58" t="str">
        <f>VLOOKUP(DataEntry[[#This Row],[Animal Number]],Labeling[],4)</f>
        <v>Male</v>
      </c>
      <c r="H445" s="61">
        <f>VLOOKUP(DataEntry[[#This Row],[Animal Number]],Labeling[],5)</f>
        <v>1000</v>
      </c>
      <c r="I445" s="58">
        <f>IF(COUNTIF($A$8:DataEntry[[#This Row],[Animal Number]],DataEntry[[#This Row],[Animal Number]])=1,1,"")</f>
        <v>1</v>
      </c>
      <c r="J44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4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4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4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4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4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4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4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4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4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4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4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4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4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4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4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4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4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4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4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4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46" spans="1:30" ht="15" customHeight="1" x14ac:dyDescent="0.35">
      <c r="A446" s="61">
        <v>146</v>
      </c>
      <c r="B446" s="61" t="s">
        <v>7</v>
      </c>
      <c r="C446" s="61" t="s">
        <v>22</v>
      </c>
      <c r="D446" s="61"/>
      <c r="E446" s="56"/>
      <c r="F446" s="61">
        <v>18</v>
      </c>
      <c r="G446" s="58" t="str">
        <f>VLOOKUP(DataEntry[[#This Row],[Animal Number]],Labeling[],4)</f>
        <v>Male</v>
      </c>
      <c r="H446" s="61">
        <f>VLOOKUP(DataEntry[[#This Row],[Animal Number]],Labeling[],5)</f>
        <v>1000</v>
      </c>
      <c r="I446" s="58" t="str">
        <f>IF(COUNTIF($A$8:DataEntry[[#This Row],[Animal Number]],DataEntry[[#This Row],[Animal Number]])=1,1,"")</f>
        <v/>
      </c>
      <c r="J44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4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4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4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4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4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4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4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4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4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4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4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4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4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4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4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4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4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47" spans="1:30" ht="15" customHeight="1" x14ac:dyDescent="0.35">
      <c r="A447" s="61">
        <v>146</v>
      </c>
      <c r="B447" s="61" t="s">
        <v>7</v>
      </c>
      <c r="C447" s="61" t="s">
        <v>23</v>
      </c>
      <c r="D447" s="61"/>
      <c r="E447" s="56"/>
      <c r="F447" s="61">
        <v>18</v>
      </c>
      <c r="G447" s="58" t="str">
        <f>VLOOKUP(DataEntry[[#This Row],[Animal Number]],Labeling[],4)</f>
        <v>Male</v>
      </c>
      <c r="H447" s="61">
        <f>VLOOKUP(DataEntry[[#This Row],[Animal Number]],Labeling[],5)</f>
        <v>1000</v>
      </c>
      <c r="I447" s="58" t="str">
        <f>IF(COUNTIF($A$8:DataEntry[[#This Row],[Animal Number]],DataEntry[[#This Row],[Animal Number]])=1,1,"")</f>
        <v/>
      </c>
      <c r="J44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4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4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4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4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4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4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4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4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4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4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4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4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4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4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4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4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4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48" spans="1:30" ht="15" customHeight="1" x14ac:dyDescent="0.35">
      <c r="A448" s="61">
        <v>147</v>
      </c>
      <c r="B448" s="61"/>
      <c r="C448" s="61"/>
      <c r="D448" s="61" t="s">
        <v>38</v>
      </c>
      <c r="E448" s="56"/>
      <c r="F448" s="61"/>
      <c r="G448" s="58" t="str">
        <f>VLOOKUP(DataEntry[[#This Row],[Animal Number]],Labeling[],4)</f>
        <v>Male</v>
      </c>
      <c r="H448" s="61">
        <f>VLOOKUP(DataEntry[[#This Row],[Animal Number]],Labeling[],5)</f>
        <v>1000</v>
      </c>
      <c r="I448" s="58">
        <f>IF(COUNTIF($A$8:DataEntry[[#This Row],[Animal Number]],DataEntry[[#This Row],[Animal Number]])=1,1,"")</f>
        <v>1</v>
      </c>
      <c r="J44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4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4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4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4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4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4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4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4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4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4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4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4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4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4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4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4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4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4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4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4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49" spans="1:30" ht="15" customHeight="1" x14ac:dyDescent="0.35">
      <c r="A449" s="61">
        <v>147</v>
      </c>
      <c r="B449" s="61" t="s">
        <v>7</v>
      </c>
      <c r="C449" s="61" t="s">
        <v>22</v>
      </c>
      <c r="D449" s="61"/>
      <c r="E449" s="56"/>
      <c r="F449" s="61">
        <v>9</v>
      </c>
      <c r="G449" s="58" t="str">
        <f>VLOOKUP(DataEntry[[#This Row],[Animal Number]],Labeling[],4)</f>
        <v>Male</v>
      </c>
      <c r="H449" s="61">
        <f>VLOOKUP(DataEntry[[#This Row],[Animal Number]],Labeling[],5)</f>
        <v>1000</v>
      </c>
      <c r="I449" s="58" t="str">
        <f>IF(COUNTIF($A$8:DataEntry[[#This Row],[Animal Number]],DataEntry[[#This Row],[Animal Number]])=1,1,"")</f>
        <v/>
      </c>
      <c r="J44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4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4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4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4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4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4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4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4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4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4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4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4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4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4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4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4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4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50" spans="1:30" ht="15" customHeight="1" x14ac:dyDescent="0.35">
      <c r="A450" s="61">
        <v>147</v>
      </c>
      <c r="B450" s="61" t="s">
        <v>7</v>
      </c>
      <c r="C450" s="61" t="s">
        <v>23</v>
      </c>
      <c r="D450" s="61"/>
      <c r="E450" s="56"/>
      <c r="F450" s="61">
        <v>9</v>
      </c>
      <c r="G450" s="58" t="str">
        <f>VLOOKUP(DataEntry[[#This Row],[Animal Number]],Labeling[],4)</f>
        <v>Male</v>
      </c>
      <c r="H450" s="61">
        <f>VLOOKUP(DataEntry[[#This Row],[Animal Number]],Labeling[],5)</f>
        <v>1000</v>
      </c>
      <c r="I450" s="58" t="str">
        <f>IF(COUNTIF($A$8:DataEntry[[#This Row],[Animal Number]],DataEntry[[#This Row],[Animal Number]])=1,1,"")</f>
        <v/>
      </c>
      <c r="J45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5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5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5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5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5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5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5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5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5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5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5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5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5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5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5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5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5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51" spans="1:30" ht="15" customHeight="1" x14ac:dyDescent="0.35">
      <c r="A451" s="61">
        <v>148</v>
      </c>
      <c r="B451" s="61"/>
      <c r="C451" s="61"/>
      <c r="D451" s="61" t="s">
        <v>38</v>
      </c>
      <c r="E451" s="56"/>
      <c r="F451" s="61"/>
      <c r="G451" s="58" t="str">
        <f>VLOOKUP(DataEntry[[#This Row],[Animal Number]],Labeling[],4)</f>
        <v>Male</v>
      </c>
      <c r="H451" s="61">
        <f>VLOOKUP(DataEntry[[#This Row],[Animal Number]],Labeling[],5)</f>
        <v>1000</v>
      </c>
      <c r="I451" s="58">
        <f>IF(COUNTIF($A$8:DataEntry[[#This Row],[Animal Number]],DataEntry[[#This Row],[Animal Number]])=1,1,"")</f>
        <v>1</v>
      </c>
      <c r="J45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5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5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5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5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5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5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5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5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5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5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5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5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5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5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5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5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5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5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5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5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52" spans="1:30" ht="15" customHeight="1" x14ac:dyDescent="0.35">
      <c r="A452" s="61">
        <v>148</v>
      </c>
      <c r="B452" s="61" t="s">
        <v>7</v>
      </c>
      <c r="C452" s="61" t="s">
        <v>22</v>
      </c>
      <c r="D452" s="61"/>
      <c r="E452" s="56"/>
      <c r="F452" s="61">
        <v>16</v>
      </c>
      <c r="G452" s="58" t="str">
        <f>VLOOKUP(DataEntry[[#This Row],[Animal Number]],Labeling[],4)</f>
        <v>Male</v>
      </c>
      <c r="H452" s="61">
        <f>VLOOKUP(DataEntry[[#This Row],[Animal Number]],Labeling[],5)</f>
        <v>1000</v>
      </c>
      <c r="I452" s="58" t="str">
        <f>IF(COUNTIF($A$8:DataEntry[[#This Row],[Animal Number]],DataEntry[[#This Row],[Animal Number]])=1,1,"")</f>
        <v/>
      </c>
      <c r="J45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5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5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5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5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5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5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5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5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5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5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5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5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5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5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5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5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5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53" spans="1:30" ht="15" customHeight="1" x14ac:dyDescent="0.35">
      <c r="A453" s="61">
        <v>148</v>
      </c>
      <c r="B453" s="61" t="s">
        <v>7</v>
      </c>
      <c r="C453" s="61" t="s">
        <v>23</v>
      </c>
      <c r="D453" s="61"/>
      <c r="E453" s="56"/>
      <c r="F453" s="61">
        <v>18</v>
      </c>
      <c r="G453" s="58" t="str">
        <f>VLOOKUP(DataEntry[[#This Row],[Animal Number]],Labeling[],4)</f>
        <v>Male</v>
      </c>
      <c r="H453" s="61">
        <f>VLOOKUP(DataEntry[[#This Row],[Animal Number]],Labeling[],5)</f>
        <v>1000</v>
      </c>
      <c r="I453" s="58" t="str">
        <f>IF(COUNTIF($A$8:DataEntry[[#This Row],[Animal Number]],DataEntry[[#This Row],[Animal Number]])=1,1,"")</f>
        <v/>
      </c>
      <c r="J45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5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5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5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5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5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5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5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5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5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5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5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5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5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5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5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5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5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54" spans="1:30" ht="15" customHeight="1" x14ac:dyDescent="0.35">
      <c r="A454" s="61">
        <v>149</v>
      </c>
      <c r="B454" s="61"/>
      <c r="C454" s="61"/>
      <c r="D454" s="61" t="s">
        <v>38</v>
      </c>
      <c r="E454" s="56"/>
      <c r="F454" s="61"/>
      <c r="G454" s="58" t="str">
        <f>VLOOKUP(DataEntry[[#This Row],[Animal Number]],Labeling[],4)</f>
        <v>Male</v>
      </c>
      <c r="H454" s="61">
        <f>VLOOKUP(DataEntry[[#This Row],[Animal Number]],Labeling[],5)</f>
        <v>1000</v>
      </c>
      <c r="I454" s="58">
        <f>IF(COUNTIF($A$8:DataEntry[[#This Row],[Animal Number]],DataEntry[[#This Row],[Animal Number]])=1,1,"")</f>
        <v>1</v>
      </c>
      <c r="J45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5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5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5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5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5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5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5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5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5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5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5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5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5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5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5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5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5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5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5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5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55" spans="1:30" ht="15" customHeight="1" x14ac:dyDescent="0.35">
      <c r="A455" s="61">
        <v>149</v>
      </c>
      <c r="B455" s="61" t="s">
        <v>7</v>
      </c>
      <c r="C455" s="61" t="s">
        <v>22</v>
      </c>
      <c r="D455" s="61"/>
      <c r="E455" s="56"/>
      <c r="F455" s="61">
        <v>9</v>
      </c>
      <c r="G455" s="58" t="str">
        <f>VLOOKUP(DataEntry[[#This Row],[Animal Number]],Labeling[],4)</f>
        <v>Male</v>
      </c>
      <c r="H455" s="61">
        <f>VLOOKUP(DataEntry[[#This Row],[Animal Number]],Labeling[],5)</f>
        <v>1000</v>
      </c>
      <c r="I455" s="58" t="str">
        <f>IF(COUNTIF($A$8:DataEntry[[#This Row],[Animal Number]],DataEntry[[#This Row],[Animal Number]])=1,1,"")</f>
        <v/>
      </c>
      <c r="J45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5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5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5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5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5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5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5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5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5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5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5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5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5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5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5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5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5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56" spans="1:30" ht="15" customHeight="1" x14ac:dyDescent="0.35">
      <c r="A456" s="61">
        <v>149</v>
      </c>
      <c r="B456" s="61" t="s">
        <v>7</v>
      </c>
      <c r="C456" s="61" t="s">
        <v>23</v>
      </c>
      <c r="D456" s="61"/>
      <c r="E456" s="56"/>
      <c r="F456" s="61">
        <v>9</v>
      </c>
      <c r="G456" s="58" t="str">
        <f>VLOOKUP(DataEntry[[#This Row],[Animal Number]],Labeling[],4)</f>
        <v>Male</v>
      </c>
      <c r="H456" s="61">
        <f>VLOOKUP(DataEntry[[#This Row],[Animal Number]],Labeling[],5)</f>
        <v>1000</v>
      </c>
      <c r="I456" s="58" t="str">
        <f>IF(COUNTIF($A$8:DataEntry[[#This Row],[Animal Number]],DataEntry[[#This Row],[Animal Number]])=1,1,"")</f>
        <v/>
      </c>
      <c r="J45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5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5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5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5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5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5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5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5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5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5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5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5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5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5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5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5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5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57" spans="1:30" ht="15" customHeight="1" x14ac:dyDescent="0.35">
      <c r="A457" s="61">
        <v>150</v>
      </c>
      <c r="B457" s="61"/>
      <c r="C457" s="61"/>
      <c r="D457" s="61" t="s">
        <v>38</v>
      </c>
      <c r="E457" s="56"/>
      <c r="F457" s="61"/>
      <c r="G457" s="58" t="str">
        <f>VLOOKUP(DataEntry[[#This Row],[Animal Number]],Labeling[],4)</f>
        <v>Male</v>
      </c>
      <c r="H457" s="61">
        <f>VLOOKUP(DataEntry[[#This Row],[Animal Number]],Labeling[],5)</f>
        <v>1000</v>
      </c>
      <c r="I457" s="58">
        <f>IF(COUNTIF($A$8:DataEntry[[#This Row],[Animal Number]],DataEntry[[#This Row],[Animal Number]])=1,1,"")</f>
        <v>1</v>
      </c>
      <c r="J45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5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5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5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5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5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5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5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5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5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5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5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5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5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5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5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5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5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5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5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5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58" spans="1:30" ht="15" customHeight="1" x14ac:dyDescent="0.35">
      <c r="A458" s="61">
        <v>150</v>
      </c>
      <c r="B458" s="61" t="s">
        <v>7</v>
      </c>
      <c r="C458" s="61" t="s">
        <v>22</v>
      </c>
      <c r="D458" s="61"/>
      <c r="E458" s="56"/>
      <c r="F458" s="61">
        <v>9</v>
      </c>
      <c r="G458" s="58" t="str">
        <f>VLOOKUP(DataEntry[[#This Row],[Animal Number]],Labeling[],4)</f>
        <v>Male</v>
      </c>
      <c r="H458" s="61">
        <f>VLOOKUP(DataEntry[[#This Row],[Animal Number]],Labeling[],5)</f>
        <v>1000</v>
      </c>
      <c r="I458" s="58" t="str">
        <f>IF(COUNTIF($A$8:DataEntry[[#This Row],[Animal Number]],DataEntry[[#This Row],[Animal Number]])=1,1,"")</f>
        <v/>
      </c>
      <c r="J45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5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5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5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5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5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5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5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5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5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5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5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5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5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5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5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5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5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59" spans="1:30" ht="15" customHeight="1" x14ac:dyDescent="0.35">
      <c r="A459" s="61">
        <v>150</v>
      </c>
      <c r="B459" s="61" t="s">
        <v>7</v>
      </c>
      <c r="C459" s="61" t="s">
        <v>23</v>
      </c>
      <c r="D459" s="61"/>
      <c r="E459" s="56"/>
      <c r="F459" s="61">
        <v>9</v>
      </c>
      <c r="G459" s="58" t="str">
        <f>VLOOKUP(DataEntry[[#This Row],[Animal Number]],Labeling[],4)</f>
        <v>Male</v>
      </c>
      <c r="H459" s="61">
        <f>VLOOKUP(DataEntry[[#This Row],[Animal Number]],Labeling[],5)</f>
        <v>1000</v>
      </c>
      <c r="I459" s="58" t="str">
        <f>IF(COUNTIF($A$8:DataEntry[[#This Row],[Animal Number]],DataEntry[[#This Row],[Animal Number]])=1,1,"")</f>
        <v/>
      </c>
      <c r="J45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5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5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5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5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5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5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5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5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5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5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5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5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5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5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5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5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5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60" spans="1:30" ht="15" customHeight="1" x14ac:dyDescent="0.35">
      <c r="A460" s="61">
        <v>151</v>
      </c>
      <c r="B460" s="61"/>
      <c r="C460" s="61"/>
      <c r="D460" s="61" t="s">
        <v>38</v>
      </c>
      <c r="E460" s="56"/>
      <c r="F460" s="61"/>
      <c r="G460" s="58" t="str">
        <f>VLOOKUP(DataEntry[[#This Row],[Animal Number]],Labeling[],4)</f>
        <v>Male</v>
      </c>
      <c r="H460" s="61">
        <f>VLOOKUP(DataEntry[[#This Row],[Animal Number]],Labeling[],5)</f>
        <v>3000</v>
      </c>
      <c r="I460" s="58">
        <f>IF(COUNTIF($A$8:DataEntry[[#This Row],[Animal Number]],DataEntry[[#This Row],[Animal Number]])=1,1,"")</f>
        <v>1</v>
      </c>
      <c r="J46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6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6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6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6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6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6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6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6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6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6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6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6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6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6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6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6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6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6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6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6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61" spans="1:30" ht="15" customHeight="1" x14ac:dyDescent="0.35">
      <c r="A461" s="61">
        <v>151</v>
      </c>
      <c r="B461" s="61" t="s">
        <v>7</v>
      </c>
      <c r="C461" s="61" t="s">
        <v>22</v>
      </c>
      <c r="D461" s="61"/>
      <c r="E461" s="56"/>
      <c r="F461" s="61">
        <v>16</v>
      </c>
      <c r="G461" s="58" t="str">
        <f>VLOOKUP(DataEntry[[#This Row],[Animal Number]],Labeling[],4)</f>
        <v>Male</v>
      </c>
      <c r="H461" s="61">
        <f>VLOOKUP(DataEntry[[#This Row],[Animal Number]],Labeling[],5)</f>
        <v>3000</v>
      </c>
      <c r="I461" s="58" t="str">
        <f>IF(COUNTIF($A$8:DataEntry[[#This Row],[Animal Number]],DataEntry[[#This Row],[Animal Number]])=1,1,"")</f>
        <v/>
      </c>
      <c r="J46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6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6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6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6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6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6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6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6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6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6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6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6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6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6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6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6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6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62" spans="1:30" ht="15" customHeight="1" x14ac:dyDescent="0.35">
      <c r="A462" s="61">
        <v>151</v>
      </c>
      <c r="B462" s="61" t="s">
        <v>7</v>
      </c>
      <c r="C462" s="61" t="s">
        <v>23</v>
      </c>
      <c r="D462" s="61"/>
      <c r="E462" s="56"/>
      <c r="F462" s="61">
        <v>16</v>
      </c>
      <c r="G462" s="58" t="str">
        <f>VLOOKUP(DataEntry[[#This Row],[Animal Number]],Labeling[],4)</f>
        <v>Male</v>
      </c>
      <c r="H462" s="61">
        <f>VLOOKUP(DataEntry[[#This Row],[Animal Number]],Labeling[],5)</f>
        <v>3000</v>
      </c>
      <c r="I462" s="58" t="str">
        <f>IF(COUNTIF($A$8:DataEntry[[#This Row],[Animal Number]],DataEntry[[#This Row],[Animal Number]])=1,1,"")</f>
        <v/>
      </c>
      <c r="J46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6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6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6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6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6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6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6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6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6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6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6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6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6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6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6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6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6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63" spans="1:30" ht="15" customHeight="1" x14ac:dyDescent="0.35">
      <c r="A463" s="61">
        <v>152</v>
      </c>
      <c r="B463" s="61"/>
      <c r="C463" s="61"/>
      <c r="D463" s="61" t="s">
        <v>38</v>
      </c>
      <c r="E463" s="56"/>
      <c r="F463" s="61"/>
      <c r="G463" s="58" t="str">
        <f>VLOOKUP(DataEntry[[#This Row],[Animal Number]],Labeling[],4)</f>
        <v>Male</v>
      </c>
      <c r="H463" s="61">
        <f>VLOOKUP(DataEntry[[#This Row],[Animal Number]],Labeling[],5)</f>
        <v>3000</v>
      </c>
      <c r="I463" s="58">
        <f>IF(COUNTIF($A$8:DataEntry[[#This Row],[Animal Number]],DataEntry[[#This Row],[Animal Number]])=1,1,"")</f>
        <v>1</v>
      </c>
      <c r="J46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6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6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6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6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6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6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6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6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6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6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6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6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6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6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6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6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6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6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6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6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64" spans="1:30" ht="15" customHeight="1" x14ac:dyDescent="0.35">
      <c r="A464" s="61">
        <v>152</v>
      </c>
      <c r="B464" s="61" t="s">
        <v>7</v>
      </c>
      <c r="C464" s="61" t="s">
        <v>22</v>
      </c>
      <c r="D464" s="61"/>
      <c r="E464" s="56"/>
      <c r="F464" s="61">
        <v>10</v>
      </c>
      <c r="G464" s="58" t="str">
        <f>VLOOKUP(DataEntry[[#This Row],[Animal Number]],Labeling[],4)</f>
        <v>Male</v>
      </c>
      <c r="H464" s="61">
        <f>VLOOKUP(DataEntry[[#This Row],[Animal Number]],Labeling[],5)</f>
        <v>3000</v>
      </c>
      <c r="I464" s="58" t="str">
        <f>IF(COUNTIF($A$8:DataEntry[[#This Row],[Animal Number]],DataEntry[[#This Row],[Animal Number]])=1,1,"")</f>
        <v/>
      </c>
      <c r="J46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6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6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6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6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6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6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6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6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6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6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6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6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6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6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6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6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6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65" spans="1:30" ht="15" customHeight="1" x14ac:dyDescent="0.35">
      <c r="A465" s="61">
        <v>152</v>
      </c>
      <c r="B465" s="61" t="s">
        <v>7</v>
      </c>
      <c r="C465" s="61" t="s">
        <v>23</v>
      </c>
      <c r="D465" s="61"/>
      <c r="E465" s="56"/>
      <c r="F465" s="61">
        <v>10</v>
      </c>
      <c r="G465" s="58" t="str">
        <f>VLOOKUP(DataEntry[[#This Row],[Animal Number]],Labeling[],4)</f>
        <v>Male</v>
      </c>
      <c r="H465" s="61">
        <f>VLOOKUP(DataEntry[[#This Row],[Animal Number]],Labeling[],5)</f>
        <v>3000</v>
      </c>
      <c r="I465" s="58" t="str">
        <f>IF(COUNTIF($A$8:DataEntry[[#This Row],[Animal Number]],DataEntry[[#This Row],[Animal Number]])=1,1,"")</f>
        <v/>
      </c>
      <c r="J46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6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6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6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6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6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6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6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6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6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6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6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6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6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6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6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6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6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66" spans="1:30" ht="15" customHeight="1" x14ac:dyDescent="0.35">
      <c r="A466" s="61">
        <v>153</v>
      </c>
      <c r="B466" s="61"/>
      <c r="C466" s="61"/>
      <c r="D466" s="61" t="s">
        <v>38</v>
      </c>
      <c r="E466" s="56"/>
      <c r="F466" s="61"/>
      <c r="G466" s="58" t="str">
        <f>VLOOKUP(DataEntry[[#This Row],[Animal Number]],Labeling[],4)</f>
        <v>Male</v>
      </c>
      <c r="H466" s="61">
        <f>VLOOKUP(DataEntry[[#This Row],[Animal Number]],Labeling[],5)</f>
        <v>3000</v>
      </c>
      <c r="I466" s="58">
        <f>IF(COUNTIF($A$8:DataEntry[[#This Row],[Animal Number]],DataEntry[[#This Row],[Animal Number]])=1,1,"")</f>
        <v>1</v>
      </c>
      <c r="J46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6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6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6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6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6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6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6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6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6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6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6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6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6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6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6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6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6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6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6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6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67" spans="1:30" ht="15" customHeight="1" x14ac:dyDescent="0.35">
      <c r="A467" s="61">
        <v>153</v>
      </c>
      <c r="B467" s="61" t="s">
        <v>7</v>
      </c>
      <c r="C467" s="61" t="s">
        <v>22</v>
      </c>
      <c r="D467" s="61"/>
      <c r="E467" s="56"/>
      <c r="F467" s="61">
        <v>15</v>
      </c>
      <c r="G467" s="58" t="str">
        <f>VLOOKUP(DataEntry[[#This Row],[Animal Number]],Labeling[],4)</f>
        <v>Male</v>
      </c>
      <c r="H467" s="61">
        <f>VLOOKUP(DataEntry[[#This Row],[Animal Number]],Labeling[],5)</f>
        <v>3000</v>
      </c>
      <c r="I467" s="58" t="str">
        <f>IF(COUNTIF($A$8:DataEntry[[#This Row],[Animal Number]],DataEntry[[#This Row],[Animal Number]])=1,1,"")</f>
        <v/>
      </c>
      <c r="J46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6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6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6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6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6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6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6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6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6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6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6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6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6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6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6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6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6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68" spans="1:30" ht="15" customHeight="1" x14ac:dyDescent="0.35">
      <c r="A468" s="61">
        <v>153</v>
      </c>
      <c r="B468" s="61" t="s">
        <v>7</v>
      </c>
      <c r="C468" s="61" t="s">
        <v>23</v>
      </c>
      <c r="D468" s="61"/>
      <c r="E468" s="56"/>
      <c r="F468" s="61">
        <v>16</v>
      </c>
      <c r="G468" s="58" t="str">
        <f>VLOOKUP(DataEntry[[#This Row],[Animal Number]],Labeling[],4)</f>
        <v>Male</v>
      </c>
      <c r="H468" s="61">
        <f>VLOOKUP(DataEntry[[#This Row],[Animal Number]],Labeling[],5)</f>
        <v>3000</v>
      </c>
      <c r="I468" s="58" t="str">
        <f>IF(COUNTIF($A$8:DataEntry[[#This Row],[Animal Number]],DataEntry[[#This Row],[Animal Number]])=1,1,"")</f>
        <v/>
      </c>
      <c r="J46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6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6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6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6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6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6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6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6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6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6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6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6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6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6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6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6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6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69" spans="1:30" ht="15" customHeight="1" x14ac:dyDescent="0.35">
      <c r="A469" s="61">
        <v>154</v>
      </c>
      <c r="B469" s="61"/>
      <c r="C469" s="61"/>
      <c r="D469" s="61" t="s">
        <v>38</v>
      </c>
      <c r="E469" s="56"/>
      <c r="F469" s="61"/>
      <c r="G469" s="58" t="str">
        <f>VLOOKUP(DataEntry[[#This Row],[Animal Number]],Labeling[],4)</f>
        <v>Male</v>
      </c>
      <c r="H469" s="61">
        <f>VLOOKUP(DataEntry[[#This Row],[Animal Number]],Labeling[],5)</f>
        <v>3000</v>
      </c>
      <c r="I469" s="58">
        <f>IF(COUNTIF($A$8:DataEntry[[#This Row],[Animal Number]],DataEntry[[#This Row],[Animal Number]])=1,1,"")</f>
        <v>1</v>
      </c>
      <c r="J46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6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6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6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6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6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6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6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6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6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6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6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6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6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6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6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6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6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6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6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6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70" spans="1:30" ht="15" customHeight="1" x14ac:dyDescent="0.35">
      <c r="A470" s="61">
        <v>154</v>
      </c>
      <c r="B470" s="61" t="s">
        <v>7</v>
      </c>
      <c r="C470" s="61" t="s">
        <v>22</v>
      </c>
      <c r="D470" s="61"/>
      <c r="E470" s="56"/>
      <c r="F470" s="61">
        <v>8</v>
      </c>
      <c r="G470" s="58" t="str">
        <f>VLOOKUP(DataEntry[[#This Row],[Animal Number]],Labeling[],4)</f>
        <v>Male</v>
      </c>
      <c r="H470" s="61">
        <f>VLOOKUP(DataEntry[[#This Row],[Animal Number]],Labeling[],5)</f>
        <v>3000</v>
      </c>
      <c r="I470" s="58" t="str">
        <f>IF(COUNTIF($A$8:DataEntry[[#This Row],[Animal Number]],DataEntry[[#This Row],[Animal Number]])=1,1,"")</f>
        <v/>
      </c>
      <c r="J47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7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7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7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7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7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7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7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7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7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7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7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7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7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7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7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7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7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71" spans="1:30" ht="15" customHeight="1" x14ac:dyDescent="0.35">
      <c r="A471" s="61">
        <v>154</v>
      </c>
      <c r="B471" s="61" t="s">
        <v>7</v>
      </c>
      <c r="C471" s="61" t="s">
        <v>23</v>
      </c>
      <c r="D471" s="61"/>
      <c r="E471" s="56"/>
      <c r="F471" s="61">
        <v>8</v>
      </c>
      <c r="G471" s="58" t="str">
        <f>VLOOKUP(DataEntry[[#This Row],[Animal Number]],Labeling[],4)</f>
        <v>Male</v>
      </c>
      <c r="H471" s="61">
        <f>VLOOKUP(DataEntry[[#This Row],[Animal Number]],Labeling[],5)</f>
        <v>3000</v>
      </c>
      <c r="I471" s="58" t="str">
        <f>IF(COUNTIF($A$8:DataEntry[[#This Row],[Animal Number]],DataEntry[[#This Row],[Animal Number]])=1,1,"")</f>
        <v/>
      </c>
      <c r="J47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7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7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7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7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7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7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7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7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7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7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7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7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7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7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7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7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7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72" spans="1:30" ht="15" customHeight="1" x14ac:dyDescent="0.35">
      <c r="A472" s="61">
        <v>155</v>
      </c>
      <c r="B472" s="61"/>
      <c r="C472" s="61"/>
      <c r="D472" s="61" t="s">
        <v>38</v>
      </c>
      <c r="E472" s="56"/>
      <c r="F472" s="61"/>
      <c r="G472" s="58" t="str">
        <f>VLOOKUP(DataEntry[[#This Row],[Animal Number]],Labeling[],4)</f>
        <v>Male</v>
      </c>
      <c r="H472" s="61">
        <f>VLOOKUP(DataEntry[[#This Row],[Animal Number]],Labeling[],5)</f>
        <v>3000</v>
      </c>
      <c r="I472" s="58">
        <f>IF(COUNTIF($A$8:DataEntry[[#This Row],[Animal Number]],DataEntry[[#This Row],[Animal Number]])=1,1,"")</f>
        <v>1</v>
      </c>
      <c r="J47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7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7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7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7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7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7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7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7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7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7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7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7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7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7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7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7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7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7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7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7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73" spans="1:30" ht="15" customHeight="1" x14ac:dyDescent="0.35">
      <c r="A473" s="61">
        <v>155</v>
      </c>
      <c r="B473" s="61" t="s">
        <v>7</v>
      </c>
      <c r="C473" s="61" t="s">
        <v>22</v>
      </c>
      <c r="D473" s="61"/>
      <c r="E473" s="56"/>
      <c r="F473" s="61">
        <v>19</v>
      </c>
      <c r="G473" s="58" t="str">
        <f>VLOOKUP(DataEntry[[#This Row],[Animal Number]],Labeling[],4)</f>
        <v>Male</v>
      </c>
      <c r="H473" s="61">
        <f>VLOOKUP(DataEntry[[#This Row],[Animal Number]],Labeling[],5)</f>
        <v>3000</v>
      </c>
      <c r="I473" s="58" t="str">
        <f>IF(COUNTIF($A$8:DataEntry[[#This Row],[Animal Number]],DataEntry[[#This Row],[Animal Number]])=1,1,"")</f>
        <v/>
      </c>
      <c r="J47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7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7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7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7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7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7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7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7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7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7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7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7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7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7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7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7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7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74" spans="1:30" ht="15" customHeight="1" x14ac:dyDescent="0.35">
      <c r="A474" s="61">
        <v>155</v>
      </c>
      <c r="B474" s="61" t="s">
        <v>7</v>
      </c>
      <c r="C474" s="61" t="s">
        <v>23</v>
      </c>
      <c r="D474" s="61"/>
      <c r="E474" s="56"/>
      <c r="F474" s="61">
        <v>19</v>
      </c>
      <c r="G474" s="58" t="str">
        <f>VLOOKUP(DataEntry[[#This Row],[Animal Number]],Labeling[],4)</f>
        <v>Male</v>
      </c>
      <c r="H474" s="61">
        <f>VLOOKUP(DataEntry[[#This Row],[Animal Number]],Labeling[],5)</f>
        <v>3000</v>
      </c>
      <c r="I474" s="58" t="str">
        <f>IF(COUNTIF($A$8:DataEntry[[#This Row],[Animal Number]],DataEntry[[#This Row],[Animal Number]])=1,1,"")</f>
        <v/>
      </c>
      <c r="J47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7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7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7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7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7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7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7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7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7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7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7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7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7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7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7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7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7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75" spans="1:30" ht="15" customHeight="1" x14ac:dyDescent="0.35">
      <c r="A475" s="61">
        <v>156</v>
      </c>
      <c r="B475" s="61"/>
      <c r="C475" s="61"/>
      <c r="D475" s="61" t="s">
        <v>38</v>
      </c>
      <c r="E475" s="56"/>
      <c r="F475" s="61"/>
      <c r="G475" s="58" t="str">
        <f>VLOOKUP(DataEntry[[#This Row],[Animal Number]],Labeling[],4)</f>
        <v>Male</v>
      </c>
      <c r="H475" s="61">
        <f>VLOOKUP(DataEntry[[#This Row],[Animal Number]],Labeling[],5)</f>
        <v>3000</v>
      </c>
      <c r="I475" s="58">
        <f>IF(COUNTIF($A$8:DataEntry[[#This Row],[Animal Number]],DataEntry[[#This Row],[Animal Number]])=1,1,"")</f>
        <v>1</v>
      </c>
      <c r="J47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7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7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7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7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7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7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7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7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7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7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7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7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7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7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7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7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7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7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7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7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76" spans="1:30" ht="15" customHeight="1" x14ac:dyDescent="0.35">
      <c r="A476" s="61">
        <v>156</v>
      </c>
      <c r="B476" s="61" t="s">
        <v>7</v>
      </c>
      <c r="C476" s="61" t="s">
        <v>22</v>
      </c>
      <c r="D476" s="61"/>
      <c r="E476" s="56"/>
      <c r="F476" s="61">
        <v>16</v>
      </c>
      <c r="G476" s="58" t="str">
        <f>VLOOKUP(DataEntry[[#This Row],[Animal Number]],Labeling[],4)</f>
        <v>Male</v>
      </c>
      <c r="H476" s="61">
        <f>VLOOKUP(DataEntry[[#This Row],[Animal Number]],Labeling[],5)</f>
        <v>3000</v>
      </c>
      <c r="I476" s="58" t="str">
        <f>IF(COUNTIF($A$8:DataEntry[[#This Row],[Animal Number]],DataEntry[[#This Row],[Animal Number]])=1,1,"")</f>
        <v/>
      </c>
      <c r="J47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7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7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7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7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7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7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7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7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7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7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7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7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7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7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7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7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7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77" spans="1:30" ht="15" customHeight="1" x14ac:dyDescent="0.35">
      <c r="A477" s="61">
        <v>156</v>
      </c>
      <c r="B477" s="61" t="s">
        <v>7</v>
      </c>
      <c r="C477" s="61" t="s">
        <v>23</v>
      </c>
      <c r="D477" s="61"/>
      <c r="E477" s="56"/>
      <c r="F477" s="61">
        <v>15</v>
      </c>
      <c r="G477" s="58" t="str">
        <f>VLOOKUP(DataEntry[[#This Row],[Animal Number]],Labeling[],4)</f>
        <v>Male</v>
      </c>
      <c r="H477" s="61">
        <f>VLOOKUP(DataEntry[[#This Row],[Animal Number]],Labeling[],5)</f>
        <v>3000</v>
      </c>
      <c r="I477" s="58" t="str">
        <f>IF(COUNTIF($A$8:DataEntry[[#This Row],[Animal Number]],DataEntry[[#This Row],[Animal Number]])=1,1,"")</f>
        <v/>
      </c>
      <c r="J47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7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7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7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7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7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7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7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7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7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7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7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7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7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7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7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7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7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78" spans="1:30" ht="15" customHeight="1" x14ac:dyDescent="0.35">
      <c r="A478" s="61">
        <v>157</v>
      </c>
      <c r="B478" s="61"/>
      <c r="C478" s="61"/>
      <c r="D478" s="61" t="s">
        <v>38</v>
      </c>
      <c r="E478" s="56"/>
      <c r="F478" s="61"/>
      <c r="G478" s="58" t="str">
        <f>VLOOKUP(DataEntry[[#This Row],[Animal Number]],Labeling[],4)</f>
        <v>Male</v>
      </c>
      <c r="H478" s="61">
        <f>VLOOKUP(DataEntry[[#This Row],[Animal Number]],Labeling[],5)</f>
        <v>3000</v>
      </c>
      <c r="I478" s="58">
        <f>IF(COUNTIF($A$8:DataEntry[[#This Row],[Animal Number]],DataEntry[[#This Row],[Animal Number]])=1,1,"")</f>
        <v>1</v>
      </c>
      <c r="J47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7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7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7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7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7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7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7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7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7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7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7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7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7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7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7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7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7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7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7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7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79" spans="1:30" ht="15" customHeight="1" x14ac:dyDescent="0.35">
      <c r="A479" s="61">
        <v>157</v>
      </c>
      <c r="B479" s="61" t="s">
        <v>7</v>
      </c>
      <c r="C479" s="61" t="s">
        <v>22</v>
      </c>
      <c r="D479" s="61"/>
      <c r="E479" s="56"/>
      <c r="F479" s="61">
        <v>17</v>
      </c>
      <c r="G479" s="58" t="str">
        <f>VLOOKUP(DataEntry[[#This Row],[Animal Number]],Labeling[],4)</f>
        <v>Male</v>
      </c>
      <c r="H479" s="61">
        <f>VLOOKUP(DataEntry[[#This Row],[Animal Number]],Labeling[],5)</f>
        <v>3000</v>
      </c>
      <c r="I479" s="58" t="str">
        <f>IF(COUNTIF($A$8:DataEntry[[#This Row],[Animal Number]],DataEntry[[#This Row],[Animal Number]])=1,1,"")</f>
        <v/>
      </c>
      <c r="J47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7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7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7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7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7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7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7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7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7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7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7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7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7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7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7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7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7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80" spans="1:30" ht="15" customHeight="1" x14ac:dyDescent="0.35">
      <c r="A480" s="61">
        <v>157</v>
      </c>
      <c r="B480" s="61" t="s">
        <v>7</v>
      </c>
      <c r="C480" s="61" t="s">
        <v>23</v>
      </c>
      <c r="D480" s="61"/>
      <c r="E480" s="56"/>
      <c r="F480" s="61">
        <v>16</v>
      </c>
      <c r="G480" s="58" t="str">
        <f>VLOOKUP(DataEntry[[#This Row],[Animal Number]],Labeling[],4)</f>
        <v>Male</v>
      </c>
      <c r="H480" s="61">
        <f>VLOOKUP(DataEntry[[#This Row],[Animal Number]],Labeling[],5)</f>
        <v>3000</v>
      </c>
      <c r="I480" s="58" t="str">
        <f>IF(COUNTIF($A$8:DataEntry[[#This Row],[Animal Number]],DataEntry[[#This Row],[Animal Number]])=1,1,"")</f>
        <v/>
      </c>
      <c r="J48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8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8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8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8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8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8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8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8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8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8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8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8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8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8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8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8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8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81" spans="1:30" ht="15" customHeight="1" x14ac:dyDescent="0.35">
      <c r="A481" s="61">
        <v>158</v>
      </c>
      <c r="B481" s="61"/>
      <c r="C481" s="61"/>
      <c r="D481" s="61" t="s">
        <v>38</v>
      </c>
      <c r="E481" s="56"/>
      <c r="F481" s="61"/>
      <c r="G481" s="58" t="str">
        <f>VLOOKUP(DataEntry[[#This Row],[Animal Number]],Labeling[],4)</f>
        <v>Male</v>
      </c>
      <c r="H481" s="61">
        <f>VLOOKUP(DataEntry[[#This Row],[Animal Number]],Labeling[],5)</f>
        <v>3000</v>
      </c>
      <c r="I481" s="58">
        <f>IF(COUNTIF($A$8:DataEntry[[#This Row],[Animal Number]],DataEntry[[#This Row],[Animal Number]])=1,1,"")</f>
        <v>1</v>
      </c>
      <c r="J48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8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8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8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8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8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8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8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8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8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8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8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8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8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8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8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8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8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8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8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8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82" spans="1:30" ht="15" customHeight="1" x14ac:dyDescent="0.35">
      <c r="A482" s="61">
        <v>158</v>
      </c>
      <c r="B482" s="61" t="s">
        <v>7</v>
      </c>
      <c r="C482" s="61" t="s">
        <v>22</v>
      </c>
      <c r="D482" s="61"/>
      <c r="E482" s="56"/>
      <c r="F482" s="61">
        <v>20</v>
      </c>
      <c r="G482" s="58" t="str">
        <f>VLOOKUP(DataEntry[[#This Row],[Animal Number]],Labeling[],4)</f>
        <v>Male</v>
      </c>
      <c r="H482" s="61">
        <f>VLOOKUP(DataEntry[[#This Row],[Animal Number]],Labeling[],5)</f>
        <v>3000</v>
      </c>
      <c r="I482" s="58" t="str">
        <f>IF(COUNTIF($A$8:DataEntry[[#This Row],[Animal Number]],DataEntry[[#This Row],[Animal Number]])=1,1,"")</f>
        <v/>
      </c>
      <c r="J48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8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8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8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8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8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8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8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8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8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8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8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8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8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8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8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8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8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83" spans="1:30" ht="15" customHeight="1" x14ac:dyDescent="0.35">
      <c r="A483" s="61">
        <v>158</v>
      </c>
      <c r="B483" s="61" t="s">
        <v>7</v>
      </c>
      <c r="C483" s="61" t="s">
        <v>23</v>
      </c>
      <c r="D483" s="61"/>
      <c r="E483" s="56"/>
      <c r="F483" s="61">
        <v>20</v>
      </c>
      <c r="G483" s="58" t="str">
        <f>VLOOKUP(DataEntry[[#This Row],[Animal Number]],Labeling[],4)</f>
        <v>Male</v>
      </c>
      <c r="H483" s="61">
        <f>VLOOKUP(DataEntry[[#This Row],[Animal Number]],Labeling[],5)</f>
        <v>3000</v>
      </c>
      <c r="I483" s="58" t="str">
        <f>IF(COUNTIF($A$8:DataEntry[[#This Row],[Animal Number]],DataEntry[[#This Row],[Animal Number]])=1,1,"")</f>
        <v/>
      </c>
      <c r="J48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8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8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8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8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8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8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8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8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8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8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8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8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8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8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8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8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8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84" spans="1:30" ht="15" customHeight="1" x14ac:dyDescent="0.35">
      <c r="A484" s="61">
        <v>159</v>
      </c>
      <c r="B484" s="61"/>
      <c r="C484" s="61"/>
      <c r="D484" s="61" t="s">
        <v>38</v>
      </c>
      <c r="E484" s="56"/>
      <c r="F484" s="61"/>
      <c r="G484" s="58" t="str">
        <f>VLOOKUP(DataEntry[[#This Row],[Animal Number]],Labeling[],4)</f>
        <v>Male</v>
      </c>
      <c r="H484" s="61">
        <f>VLOOKUP(DataEntry[[#This Row],[Animal Number]],Labeling[],5)</f>
        <v>3000</v>
      </c>
      <c r="I484" s="58">
        <f>IF(COUNTIF($A$8:DataEntry[[#This Row],[Animal Number]],DataEntry[[#This Row],[Animal Number]])=1,1,"")</f>
        <v>1</v>
      </c>
      <c r="J48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8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8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8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8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8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8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8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8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8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8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8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8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8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8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8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8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8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8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8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8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85" spans="1:30" ht="15" customHeight="1" x14ac:dyDescent="0.35">
      <c r="A485" s="61">
        <v>159</v>
      </c>
      <c r="B485" s="61" t="s">
        <v>7</v>
      </c>
      <c r="C485" s="61" t="s">
        <v>22</v>
      </c>
      <c r="D485" s="61"/>
      <c r="E485" s="56"/>
      <c r="F485" s="61">
        <v>15</v>
      </c>
      <c r="G485" s="58" t="str">
        <f>VLOOKUP(DataEntry[[#This Row],[Animal Number]],Labeling[],4)</f>
        <v>Male</v>
      </c>
      <c r="H485" s="61">
        <f>VLOOKUP(DataEntry[[#This Row],[Animal Number]],Labeling[],5)</f>
        <v>3000</v>
      </c>
      <c r="I485" s="58" t="str">
        <f>IF(COUNTIF($A$8:DataEntry[[#This Row],[Animal Number]],DataEntry[[#This Row],[Animal Number]])=1,1,"")</f>
        <v/>
      </c>
      <c r="J48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8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8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8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8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8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8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8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8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8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8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8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8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8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8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8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8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8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86" spans="1:30" ht="15" customHeight="1" x14ac:dyDescent="0.35">
      <c r="A486" s="61">
        <v>159</v>
      </c>
      <c r="B486" s="61" t="s">
        <v>7</v>
      </c>
      <c r="C486" s="61" t="s">
        <v>23</v>
      </c>
      <c r="D486" s="61"/>
      <c r="E486" s="56"/>
      <c r="F486" s="61">
        <v>15</v>
      </c>
      <c r="G486" s="58" t="str">
        <f>VLOOKUP(DataEntry[[#This Row],[Animal Number]],Labeling[],4)</f>
        <v>Male</v>
      </c>
      <c r="H486" s="61">
        <f>VLOOKUP(DataEntry[[#This Row],[Animal Number]],Labeling[],5)</f>
        <v>3000</v>
      </c>
      <c r="I486" s="58" t="str">
        <f>IF(COUNTIF($A$8:DataEntry[[#This Row],[Animal Number]],DataEntry[[#This Row],[Animal Number]])=1,1,"")</f>
        <v/>
      </c>
      <c r="J48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8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8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8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8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8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8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8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8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8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8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8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8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8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8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8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8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8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87" spans="1:30" ht="15" customHeight="1" x14ac:dyDescent="0.35">
      <c r="A487" s="61">
        <v>160</v>
      </c>
      <c r="B487" s="61"/>
      <c r="C487" s="61"/>
      <c r="D487" s="61" t="s">
        <v>38</v>
      </c>
      <c r="E487" s="56"/>
      <c r="F487" s="61"/>
      <c r="G487" s="58" t="str">
        <f>VLOOKUP(DataEntry[[#This Row],[Animal Number]],Labeling[],4)</f>
        <v>Male</v>
      </c>
      <c r="H487" s="61">
        <f>VLOOKUP(DataEntry[[#This Row],[Animal Number]],Labeling[],5)</f>
        <v>3000</v>
      </c>
      <c r="I487" s="58">
        <f>IF(COUNTIF($A$8:DataEntry[[#This Row],[Animal Number]],DataEntry[[#This Row],[Animal Number]])=1,1,"")</f>
        <v>1</v>
      </c>
      <c r="J48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8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8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8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8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8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8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8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8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8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8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8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8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8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8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8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8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8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8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8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8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88" spans="1:30" ht="15" customHeight="1" x14ac:dyDescent="0.35">
      <c r="A488" s="61">
        <v>160</v>
      </c>
      <c r="B488" s="61" t="s">
        <v>7</v>
      </c>
      <c r="C488" s="61" t="s">
        <v>22</v>
      </c>
      <c r="D488" s="61"/>
      <c r="E488" s="56"/>
      <c r="F488" s="61">
        <v>13</v>
      </c>
      <c r="G488" s="58" t="str">
        <f>VLOOKUP(DataEntry[[#This Row],[Animal Number]],Labeling[],4)</f>
        <v>Male</v>
      </c>
      <c r="H488" s="61">
        <f>VLOOKUP(DataEntry[[#This Row],[Animal Number]],Labeling[],5)</f>
        <v>3000</v>
      </c>
      <c r="I488" s="58" t="str">
        <f>IF(COUNTIF($A$8:DataEntry[[#This Row],[Animal Number]],DataEntry[[#This Row],[Animal Number]])=1,1,"")</f>
        <v/>
      </c>
      <c r="J48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8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8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8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8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8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8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8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8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8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8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8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8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8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8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8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8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8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89" spans="1:30" ht="15" customHeight="1" x14ac:dyDescent="0.35">
      <c r="A489" s="61">
        <v>160</v>
      </c>
      <c r="B489" s="61" t="s">
        <v>7</v>
      </c>
      <c r="C489" s="61" t="s">
        <v>23</v>
      </c>
      <c r="D489" s="61"/>
      <c r="E489" s="56"/>
      <c r="F489" s="61">
        <v>14</v>
      </c>
      <c r="G489" s="58" t="str">
        <f>VLOOKUP(DataEntry[[#This Row],[Animal Number]],Labeling[],4)</f>
        <v>Male</v>
      </c>
      <c r="H489" s="61">
        <f>VLOOKUP(DataEntry[[#This Row],[Animal Number]],Labeling[],5)</f>
        <v>3000</v>
      </c>
      <c r="I489" s="58" t="str">
        <f>IF(COUNTIF($A$8:DataEntry[[#This Row],[Animal Number]],DataEntry[[#This Row],[Animal Number]])=1,1,"")</f>
        <v/>
      </c>
      <c r="J48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8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8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8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8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8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8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8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8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8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8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8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8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8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8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8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8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8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90" spans="1:30" ht="15" customHeight="1" x14ac:dyDescent="0.35">
      <c r="A490" s="61">
        <v>161</v>
      </c>
      <c r="B490" s="61"/>
      <c r="C490" s="61"/>
      <c r="D490" s="61" t="s">
        <v>38</v>
      </c>
      <c r="E490" s="56"/>
      <c r="F490" s="61"/>
      <c r="G490" s="58" t="str">
        <f>VLOOKUP(DataEntry[[#This Row],[Animal Number]],Labeling[],4)</f>
        <v>Male</v>
      </c>
      <c r="H490" s="61">
        <f>VLOOKUP(DataEntry[[#This Row],[Animal Number]],Labeling[],5)</f>
        <v>3000</v>
      </c>
      <c r="I490" s="58">
        <f>IF(COUNTIF($A$8:DataEntry[[#This Row],[Animal Number]],DataEntry[[#This Row],[Animal Number]])=1,1,"")</f>
        <v>1</v>
      </c>
      <c r="J49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9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9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9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9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9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9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9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9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9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9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9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9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9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9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9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9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9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9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9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9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91" spans="1:30" ht="15" customHeight="1" x14ac:dyDescent="0.35">
      <c r="A491" s="61">
        <v>161</v>
      </c>
      <c r="B491" s="61" t="s">
        <v>7</v>
      </c>
      <c r="C491" s="61" t="s">
        <v>22</v>
      </c>
      <c r="D491" s="61"/>
      <c r="E491" s="56"/>
      <c r="F491" s="61">
        <v>12</v>
      </c>
      <c r="G491" s="58" t="str">
        <f>VLOOKUP(DataEntry[[#This Row],[Animal Number]],Labeling[],4)</f>
        <v>Male</v>
      </c>
      <c r="H491" s="61">
        <f>VLOOKUP(DataEntry[[#This Row],[Animal Number]],Labeling[],5)</f>
        <v>3000</v>
      </c>
      <c r="I491" s="58" t="str">
        <f>IF(COUNTIF($A$8:DataEntry[[#This Row],[Animal Number]],DataEntry[[#This Row],[Animal Number]])=1,1,"")</f>
        <v/>
      </c>
      <c r="J49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9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9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9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9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9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9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9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9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9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9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9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9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9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9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9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9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9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92" spans="1:30" ht="15" customHeight="1" x14ac:dyDescent="0.35">
      <c r="A492" s="61">
        <v>161</v>
      </c>
      <c r="B492" s="61" t="s">
        <v>7</v>
      </c>
      <c r="C492" s="61" t="s">
        <v>23</v>
      </c>
      <c r="D492" s="61"/>
      <c r="E492" s="56"/>
      <c r="F492" s="61">
        <v>15</v>
      </c>
      <c r="G492" s="58" t="str">
        <f>VLOOKUP(DataEntry[[#This Row],[Animal Number]],Labeling[],4)</f>
        <v>Male</v>
      </c>
      <c r="H492" s="61">
        <f>VLOOKUP(DataEntry[[#This Row],[Animal Number]],Labeling[],5)</f>
        <v>3000</v>
      </c>
      <c r="I492" s="58" t="str">
        <f>IF(COUNTIF($A$8:DataEntry[[#This Row],[Animal Number]],DataEntry[[#This Row],[Animal Number]])=1,1,"")</f>
        <v/>
      </c>
      <c r="J49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9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9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9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9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9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9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9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9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9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9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9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9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9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9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9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9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9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93" spans="1:30" ht="15" customHeight="1" x14ac:dyDescent="0.35">
      <c r="A493" s="61">
        <v>162</v>
      </c>
      <c r="B493" s="61"/>
      <c r="C493" s="61"/>
      <c r="D493" s="61" t="s">
        <v>38</v>
      </c>
      <c r="E493" s="56"/>
      <c r="F493" s="61"/>
      <c r="G493" s="58" t="str">
        <f>VLOOKUP(DataEntry[[#This Row],[Animal Number]],Labeling[],4)</f>
        <v>Male</v>
      </c>
      <c r="H493" s="61">
        <f>VLOOKUP(DataEntry[[#This Row],[Animal Number]],Labeling[],5)</f>
        <v>3000</v>
      </c>
      <c r="I493" s="58">
        <f>IF(COUNTIF($A$8:DataEntry[[#This Row],[Animal Number]],DataEntry[[#This Row],[Animal Number]])=1,1,"")</f>
        <v>1</v>
      </c>
      <c r="J49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9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9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9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9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9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9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9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9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9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9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9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9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9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9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9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9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9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9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9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9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94" spans="1:30" ht="15" customHeight="1" x14ac:dyDescent="0.35">
      <c r="A494" s="61">
        <v>162</v>
      </c>
      <c r="B494" s="61" t="s">
        <v>7</v>
      </c>
      <c r="C494" s="61" t="s">
        <v>22</v>
      </c>
      <c r="D494" s="61"/>
      <c r="E494" s="56"/>
      <c r="F494" s="61">
        <v>17</v>
      </c>
      <c r="G494" s="58" t="str">
        <f>VLOOKUP(DataEntry[[#This Row],[Animal Number]],Labeling[],4)</f>
        <v>Male</v>
      </c>
      <c r="H494" s="61">
        <f>VLOOKUP(DataEntry[[#This Row],[Animal Number]],Labeling[],5)</f>
        <v>3000</v>
      </c>
      <c r="I494" s="58" t="str">
        <f>IF(COUNTIF($A$8:DataEntry[[#This Row],[Animal Number]],DataEntry[[#This Row],[Animal Number]])=1,1,"")</f>
        <v/>
      </c>
      <c r="J49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9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9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9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9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9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9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9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9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9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9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9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9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9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9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9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9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9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95" spans="1:30" ht="15" customHeight="1" x14ac:dyDescent="0.35">
      <c r="A495" s="61">
        <v>162</v>
      </c>
      <c r="B495" s="61" t="s">
        <v>7</v>
      </c>
      <c r="C495" s="61" t="s">
        <v>23</v>
      </c>
      <c r="D495" s="61"/>
      <c r="E495" s="56"/>
      <c r="F495" s="61">
        <v>14</v>
      </c>
      <c r="G495" s="58" t="str">
        <f>VLOOKUP(DataEntry[[#This Row],[Animal Number]],Labeling[],4)</f>
        <v>Male</v>
      </c>
      <c r="H495" s="61">
        <f>VLOOKUP(DataEntry[[#This Row],[Animal Number]],Labeling[],5)</f>
        <v>3000</v>
      </c>
      <c r="I495" s="58" t="str">
        <f>IF(COUNTIF($A$8:DataEntry[[#This Row],[Animal Number]],DataEntry[[#This Row],[Animal Number]])=1,1,"")</f>
        <v/>
      </c>
      <c r="J49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9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9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9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9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9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9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9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9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9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9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9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9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9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9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9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9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9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96" spans="1:30" ht="15" customHeight="1" x14ac:dyDescent="0.35">
      <c r="A496" s="61">
        <v>163</v>
      </c>
      <c r="B496" s="61"/>
      <c r="C496" s="61"/>
      <c r="D496" s="61" t="s">
        <v>38</v>
      </c>
      <c r="E496" s="56"/>
      <c r="F496" s="61"/>
      <c r="G496" s="58" t="str">
        <f>VLOOKUP(DataEntry[[#This Row],[Animal Number]],Labeling[],4)</f>
        <v>Male</v>
      </c>
      <c r="H496" s="61">
        <f>VLOOKUP(DataEntry[[#This Row],[Animal Number]],Labeling[],5)</f>
        <v>3000</v>
      </c>
      <c r="I496" s="58">
        <f>IF(COUNTIF($A$8:DataEntry[[#This Row],[Animal Number]],DataEntry[[#This Row],[Animal Number]])=1,1,"")</f>
        <v>1</v>
      </c>
      <c r="J49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9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9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9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9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9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9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9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9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9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9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9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9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9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9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9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9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9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9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9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9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97" spans="1:30" ht="15" customHeight="1" x14ac:dyDescent="0.35">
      <c r="A497" s="61">
        <v>163</v>
      </c>
      <c r="B497" s="61" t="s">
        <v>7</v>
      </c>
      <c r="C497" s="61" t="s">
        <v>22</v>
      </c>
      <c r="D497" s="61"/>
      <c r="E497" s="56"/>
      <c r="F497" s="61">
        <v>17</v>
      </c>
      <c r="G497" s="58" t="str">
        <f>VLOOKUP(DataEntry[[#This Row],[Animal Number]],Labeling[],4)</f>
        <v>Male</v>
      </c>
      <c r="H497" s="61">
        <f>VLOOKUP(DataEntry[[#This Row],[Animal Number]],Labeling[],5)</f>
        <v>3000</v>
      </c>
      <c r="I497" s="58" t="str">
        <f>IF(COUNTIF($A$8:DataEntry[[#This Row],[Animal Number]],DataEntry[[#This Row],[Animal Number]])=1,1,"")</f>
        <v/>
      </c>
      <c r="J49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9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9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9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9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9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9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9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9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9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9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9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9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9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9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9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9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9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98" spans="1:30" ht="15" customHeight="1" x14ac:dyDescent="0.35">
      <c r="A498" s="61">
        <v>163</v>
      </c>
      <c r="B498" s="61" t="s">
        <v>7</v>
      </c>
      <c r="C498" s="61" t="s">
        <v>23</v>
      </c>
      <c r="D498" s="61"/>
      <c r="E498" s="56"/>
      <c r="F498" s="61">
        <v>15</v>
      </c>
      <c r="G498" s="58" t="str">
        <f>VLOOKUP(DataEntry[[#This Row],[Animal Number]],Labeling[],4)</f>
        <v>Male</v>
      </c>
      <c r="H498" s="61">
        <f>VLOOKUP(DataEntry[[#This Row],[Animal Number]],Labeling[],5)</f>
        <v>3000</v>
      </c>
      <c r="I498" s="58" t="str">
        <f>IF(COUNTIF($A$8:DataEntry[[#This Row],[Animal Number]],DataEntry[[#This Row],[Animal Number]])=1,1,"")</f>
        <v/>
      </c>
      <c r="J49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49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49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49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49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4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4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4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49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49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49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49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49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49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49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49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49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9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9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9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9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499" spans="1:30" ht="15" customHeight="1" x14ac:dyDescent="0.35">
      <c r="A499" s="61">
        <v>164</v>
      </c>
      <c r="B499" s="61"/>
      <c r="C499" s="61"/>
      <c r="D499" s="61" t="s">
        <v>38</v>
      </c>
      <c r="E499" s="56"/>
      <c r="F499" s="61"/>
      <c r="G499" s="58" t="str">
        <f>VLOOKUP(DataEntry[[#This Row],[Animal Number]],Labeling[],4)</f>
        <v>Male</v>
      </c>
      <c r="H499" s="61">
        <f>VLOOKUP(DataEntry[[#This Row],[Animal Number]],Labeling[],5)</f>
        <v>3000</v>
      </c>
      <c r="I499" s="58">
        <f>IF(COUNTIF($A$8:DataEntry[[#This Row],[Animal Number]],DataEntry[[#This Row],[Animal Number]])=1,1,"")</f>
        <v>1</v>
      </c>
      <c r="J49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49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49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49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49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49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49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49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49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49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49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49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49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49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49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49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49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49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49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49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49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00" spans="1:30" ht="15" customHeight="1" x14ac:dyDescent="0.35">
      <c r="A500" s="61">
        <v>164</v>
      </c>
      <c r="B500" s="61" t="s">
        <v>7</v>
      </c>
      <c r="C500" s="61" t="s">
        <v>22</v>
      </c>
      <c r="D500" s="61"/>
      <c r="E500" s="56"/>
      <c r="F500" s="61">
        <v>15</v>
      </c>
      <c r="G500" s="58" t="str">
        <f>VLOOKUP(DataEntry[[#This Row],[Animal Number]],Labeling[],4)</f>
        <v>Male</v>
      </c>
      <c r="H500" s="61">
        <f>VLOOKUP(DataEntry[[#This Row],[Animal Number]],Labeling[],5)</f>
        <v>3000</v>
      </c>
      <c r="I500" s="58" t="str">
        <f>IF(COUNTIF($A$8:DataEntry[[#This Row],[Animal Number]],DataEntry[[#This Row],[Animal Number]])=1,1,"")</f>
        <v/>
      </c>
      <c r="J50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0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0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0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0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0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0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0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0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0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0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0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0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0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0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0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0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0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01" spans="1:30" ht="15" customHeight="1" x14ac:dyDescent="0.35">
      <c r="A501" s="61">
        <v>164</v>
      </c>
      <c r="B501" s="61" t="s">
        <v>7</v>
      </c>
      <c r="C501" s="61" t="s">
        <v>23</v>
      </c>
      <c r="D501" s="61"/>
      <c r="E501" s="56"/>
      <c r="F501" s="61">
        <v>14</v>
      </c>
      <c r="G501" s="58" t="str">
        <f>VLOOKUP(DataEntry[[#This Row],[Animal Number]],Labeling[],4)</f>
        <v>Male</v>
      </c>
      <c r="H501" s="61">
        <f>VLOOKUP(DataEntry[[#This Row],[Animal Number]],Labeling[],5)</f>
        <v>3000</v>
      </c>
      <c r="I501" s="58" t="str">
        <f>IF(COUNTIF($A$8:DataEntry[[#This Row],[Animal Number]],DataEntry[[#This Row],[Animal Number]])=1,1,"")</f>
        <v/>
      </c>
      <c r="J50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0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0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0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0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0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0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0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0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0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0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0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0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0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0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0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0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0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02" spans="1:30" ht="15" customHeight="1" x14ac:dyDescent="0.35">
      <c r="A502" s="61">
        <v>165</v>
      </c>
      <c r="B502" s="61" t="s">
        <v>7</v>
      </c>
      <c r="C502" s="61" t="s">
        <v>22</v>
      </c>
      <c r="D502" s="61"/>
      <c r="E502" s="56"/>
      <c r="F502" s="61">
        <v>22</v>
      </c>
      <c r="G502" s="58" t="str">
        <f>VLOOKUP(DataEntry[[#This Row],[Animal Number]],Labeling[],4)</f>
        <v>Male</v>
      </c>
      <c r="H502" s="61">
        <f>VLOOKUP(DataEntry[[#This Row],[Animal Number]],Labeling[],5)</f>
        <v>3000</v>
      </c>
      <c r="I502" s="58">
        <f>IF(COUNTIF($A$8:DataEntry[[#This Row],[Animal Number]],DataEntry[[#This Row],[Animal Number]])=1,1,"")</f>
        <v>1</v>
      </c>
      <c r="J50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02" s="58">
        <f>IF(AND(DataEntry[[#This Row],[Unique Animal Number]]=1,DataEntry[[#This Row],[Sex]]="Male"),COUNTIFS(DataEntry[Animal Number],DataEntry[[#This Row],[Animal Number]],DataEntry[Site],"Gubernaculum",DataEntry[Measurement],"&gt;20"),"")</f>
        <v>1</v>
      </c>
      <c r="L50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0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0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0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0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0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0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0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0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0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0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0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0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0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0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0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0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0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0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03" spans="1:30" ht="15" customHeight="1" x14ac:dyDescent="0.35">
      <c r="A503" s="61">
        <v>165</v>
      </c>
      <c r="B503" s="61" t="s">
        <v>7</v>
      </c>
      <c r="C503" s="61" t="s">
        <v>23</v>
      </c>
      <c r="D503" s="61"/>
      <c r="E503" s="56"/>
      <c r="F503" s="61">
        <v>18</v>
      </c>
      <c r="G503" s="58" t="str">
        <f>VLOOKUP(DataEntry[[#This Row],[Animal Number]],Labeling[],4)</f>
        <v>Male</v>
      </c>
      <c r="H503" s="61">
        <f>VLOOKUP(DataEntry[[#This Row],[Animal Number]],Labeling[],5)</f>
        <v>3000</v>
      </c>
      <c r="I503" s="58" t="str">
        <f>IF(COUNTIF($A$8:DataEntry[[#This Row],[Animal Number]],DataEntry[[#This Row],[Animal Number]])=1,1,"")</f>
        <v/>
      </c>
      <c r="J50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0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0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0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0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0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0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0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0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0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0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0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0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0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0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0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0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0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0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0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0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04" spans="1:30" ht="15" customHeight="1" x14ac:dyDescent="0.35">
      <c r="A504" s="61">
        <v>166</v>
      </c>
      <c r="B504" s="61"/>
      <c r="C504" s="61"/>
      <c r="D504" s="61" t="s">
        <v>38</v>
      </c>
      <c r="E504" s="56"/>
      <c r="F504" s="61"/>
      <c r="G504" s="58" t="str">
        <f>VLOOKUP(DataEntry[[#This Row],[Animal Number]],Labeling[],4)</f>
        <v>Male</v>
      </c>
      <c r="H504" s="61">
        <f>VLOOKUP(DataEntry[[#This Row],[Animal Number]],Labeling[],5)</f>
        <v>3000</v>
      </c>
      <c r="I504" s="58">
        <f>IF(COUNTIF($A$8:DataEntry[[#This Row],[Animal Number]],DataEntry[[#This Row],[Animal Number]])=1,1,"")</f>
        <v>1</v>
      </c>
      <c r="J50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0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0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0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0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0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0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0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0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0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0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0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0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0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0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0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0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0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0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0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0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05" spans="1:30" ht="15" customHeight="1" x14ac:dyDescent="0.35">
      <c r="A505" s="61">
        <v>166</v>
      </c>
      <c r="B505" s="61" t="s">
        <v>7</v>
      </c>
      <c r="C505" s="61" t="s">
        <v>22</v>
      </c>
      <c r="D505" s="61"/>
      <c r="E505" s="56"/>
      <c r="F505" s="61">
        <v>15</v>
      </c>
      <c r="G505" s="58" t="str">
        <f>VLOOKUP(DataEntry[[#This Row],[Animal Number]],Labeling[],4)</f>
        <v>Male</v>
      </c>
      <c r="H505" s="61">
        <f>VLOOKUP(DataEntry[[#This Row],[Animal Number]],Labeling[],5)</f>
        <v>3000</v>
      </c>
      <c r="I505" s="58" t="str">
        <f>IF(COUNTIF($A$8:DataEntry[[#This Row],[Animal Number]],DataEntry[[#This Row],[Animal Number]])=1,1,"")</f>
        <v/>
      </c>
      <c r="J50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0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0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0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0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0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0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0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0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0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0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0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0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0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0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0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0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0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06" spans="1:30" ht="15" customHeight="1" x14ac:dyDescent="0.35">
      <c r="A506" s="61">
        <v>166</v>
      </c>
      <c r="B506" s="61" t="s">
        <v>7</v>
      </c>
      <c r="C506" s="61" t="s">
        <v>23</v>
      </c>
      <c r="D506" s="61"/>
      <c r="E506" s="56"/>
      <c r="F506" s="61">
        <v>17</v>
      </c>
      <c r="G506" s="58" t="str">
        <f>VLOOKUP(DataEntry[[#This Row],[Animal Number]],Labeling[],4)</f>
        <v>Male</v>
      </c>
      <c r="H506" s="61">
        <f>VLOOKUP(DataEntry[[#This Row],[Animal Number]],Labeling[],5)</f>
        <v>3000</v>
      </c>
      <c r="I506" s="58" t="str">
        <f>IF(COUNTIF($A$8:DataEntry[[#This Row],[Animal Number]],DataEntry[[#This Row],[Animal Number]])=1,1,"")</f>
        <v/>
      </c>
      <c r="J50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0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0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0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0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0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0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0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0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0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0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0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0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0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0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0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0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0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07" spans="1:30" ht="15" customHeight="1" x14ac:dyDescent="0.35">
      <c r="A507" s="61">
        <v>167</v>
      </c>
      <c r="B507" s="61"/>
      <c r="C507" s="61"/>
      <c r="D507" s="61" t="s">
        <v>38</v>
      </c>
      <c r="E507" s="56"/>
      <c r="F507" s="61"/>
      <c r="G507" s="58" t="str">
        <f>VLOOKUP(DataEntry[[#This Row],[Animal Number]],Labeling[],4)</f>
        <v>Male</v>
      </c>
      <c r="H507" s="61">
        <f>VLOOKUP(DataEntry[[#This Row],[Animal Number]],Labeling[],5)</f>
        <v>3000</v>
      </c>
      <c r="I507" s="58">
        <f>IF(COUNTIF($A$8:DataEntry[[#This Row],[Animal Number]],DataEntry[[#This Row],[Animal Number]])=1,1,"")</f>
        <v>1</v>
      </c>
      <c r="J50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0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0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0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0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0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0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0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0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0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0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0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0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0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0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0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0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0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0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0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0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08" spans="1:30" ht="15" customHeight="1" x14ac:dyDescent="0.35">
      <c r="A508" s="61">
        <v>167</v>
      </c>
      <c r="B508" s="61" t="s">
        <v>7</v>
      </c>
      <c r="C508" s="61" t="s">
        <v>22</v>
      </c>
      <c r="D508" s="61"/>
      <c r="E508" s="56"/>
      <c r="F508" s="61">
        <v>18</v>
      </c>
      <c r="G508" s="58" t="str">
        <f>VLOOKUP(DataEntry[[#This Row],[Animal Number]],Labeling[],4)</f>
        <v>Male</v>
      </c>
      <c r="H508" s="61">
        <f>VLOOKUP(DataEntry[[#This Row],[Animal Number]],Labeling[],5)</f>
        <v>3000</v>
      </c>
      <c r="I508" s="58" t="str">
        <f>IF(COUNTIF($A$8:DataEntry[[#This Row],[Animal Number]],DataEntry[[#This Row],[Animal Number]])=1,1,"")</f>
        <v/>
      </c>
      <c r="J50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0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0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0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0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0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0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0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0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0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0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0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0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0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0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0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0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0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09" spans="1:30" ht="15" customHeight="1" x14ac:dyDescent="0.35">
      <c r="A509" s="61">
        <v>167</v>
      </c>
      <c r="B509" s="61" t="s">
        <v>7</v>
      </c>
      <c r="C509" s="61" t="s">
        <v>23</v>
      </c>
      <c r="D509" s="61"/>
      <c r="E509" s="56"/>
      <c r="F509" s="61">
        <v>17</v>
      </c>
      <c r="G509" s="58" t="str">
        <f>VLOOKUP(DataEntry[[#This Row],[Animal Number]],Labeling[],4)</f>
        <v>Male</v>
      </c>
      <c r="H509" s="61">
        <f>VLOOKUP(DataEntry[[#This Row],[Animal Number]],Labeling[],5)</f>
        <v>3000</v>
      </c>
      <c r="I509" s="58" t="str">
        <f>IF(COUNTIF($A$8:DataEntry[[#This Row],[Animal Number]],DataEntry[[#This Row],[Animal Number]])=1,1,"")</f>
        <v/>
      </c>
      <c r="J50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0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0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0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0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0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0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0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0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0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0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0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0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0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0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0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0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0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10" spans="1:30" ht="15" customHeight="1" x14ac:dyDescent="0.35">
      <c r="A510" s="61">
        <v>168</v>
      </c>
      <c r="B510" s="61"/>
      <c r="C510" s="61"/>
      <c r="D510" s="61" t="s">
        <v>38</v>
      </c>
      <c r="E510" s="56"/>
      <c r="F510" s="61"/>
      <c r="G510" s="58" t="str">
        <f>VLOOKUP(DataEntry[[#This Row],[Animal Number]],Labeling[],4)</f>
        <v>Male</v>
      </c>
      <c r="H510" s="61">
        <f>VLOOKUP(DataEntry[[#This Row],[Animal Number]],Labeling[],5)</f>
        <v>3000</v>
      </c>
      <c r="I510" s="58">
        <f>IF(COUNTIF($A$8:DataEntry[[#This Row],[Animal Number]],DataEntry[[#This Row],[Animal Number]])=1,1,"")</f>
        <v>1</v>
      </c>
      <c r="J51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1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1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1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1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1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1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1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1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1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1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1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1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1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1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1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1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1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1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1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1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11" spans="1:30" ht="15" customHeight="1" x14ac:dyDescent="0.35">
      <c r="A511" s="61">
        <v>168</v>
      </c>
      <c r="B511" s="61" t="s">
        <v>7</v>
      </c>
      <c r="C511" s="61" t="s">
        <v>22</v>
      </c>
      <c r="D511" s="61"/>
      <c r="E511" s="56"/>
      <c r="F511" s="61">
        <v>15</v>
      </c>
      <c r="G511" s="58" t="str">
        <f>VLOOKUP(DataEntry[[#This Row],[Animal Number]],Labeling[],4)</f>
        <v>Male</v>
      </c>
      <c r="H511" s="61">
        <f>VLOOKUP(DataEntry[[#This Row],[Animal Number]],Labeling[],5)</f>
        <v>3000</v>
      </c>
      <c r="I511" s="58" t="str">
        <f>IF(COUNTIF($A$8:DataEntry[[#This Row],[Animal Number]],DataEntry[[#This Row],[Animal Number]])=1,1,"")</f>
        <v/>
      </c>
      <c r="J51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1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1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1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1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1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1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1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1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1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1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1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1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1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1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1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1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1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12" spans="1:30" x14ac:dyDescent="0.35">
      <c r="A512" s="61">
        <v>168</v>
      </c>
      <c r="B512" s="61" t="s">
        <v>7</v>
      </c>
      <c r="C512" s="61" t="s">
        <v>23</v>
      </c>
      <c r="D512" s="61"/>
      <c r="E512" s="56"/>
      <c r="F512" s="61">
        <v>15</v>
      </c>
      <c r="G512" s="58" t="str">
        <f>VLOOKUP(DataEntry[[#This Row],[Animal Number]],Labeling[],4)</f>
        <v>Male</v>
      </c>
      <c r="H512" s="61">
        <f>VLOOKUP(DataEntry[[#This Row],[Animal Number]],Labeling[],5)</f>
        <v>3000</v>
      </c>
      <c r="I512" s="58" t="str">
        <f>IF(COUNTIF($A$8:DataEntry[[#This Row],[Animal Number]],DataEntry[[#This Row],[Animal Number]])=1,1,"")</f>
        <v/>
      </c>
      <c r="J51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1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1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1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1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1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1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1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1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1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1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1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1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1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1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1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1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1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13" spans="1:30" ht="15" customHeight="1" x14ac:dyDescent="0.35">
      <c r="A513" s="61">
        <v>169</v>
      </c>
      <c r="B513" s="61"/>
      <c r="C513" s="61"/>
      <c r="D513" s="61" t="s">
        <v>38</v>
      </c>
      <c r="E513" s="56"/>
      <c r="F513" s="61"/>
      <c r="G513" s="58" t="str">
        <f>VLOOKUP(DataEntry[[#This Row],[Animal Number]],Labeling[],4)</f>
        <v>Male</v>
      </c>
      <c r="H513" s="61">
        <f>VLOOKUP(DataEntry[[#This Row],[Animal Number]],Labeling[],5)</f>
        <v>3000</v>
      </c>
      <c r="I513" s="58">
        <f>IF(COUNTIF($A$8:DataEntry[[#This Row],[Animal Number]],DataEntry[[#This Row],[Animal Number]])=1,1,"")</f>
        <v>1</v>
      </c>
      <c r="J51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1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1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1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1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1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1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1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1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1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1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1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1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1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1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1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1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1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1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1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1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14" spans="1:30" ht="15" customHeight="1" x14ac:dyDescent="0.35">
      <c r="A514" s="61">
        <v>169</v>
      </c>
      <c r="B514" s="61" t="s">
        <v>7</v>
      </c>
      <c r="C514" s="61" t="s">
        <v>22</v>
      </c>
      <c r="D514" s="61"/>
      <c r="E514" s="56"/>
      <c r="F514" s="61">
        <v>16</v>
      </c>
      <c r="G514" s="58" t="str">
        <f>VLOOKUP(DataEntry[[#This Row],[Animal Number]],Labeling[],4)</f>
        <v>Male</v>
      </c>
      <c r="H514" s="61">
        <f>VLOOKUP(DataEntry[[#This Row],[Animal Number]],Labeling[],5)</f>
        <v>3000</v>
      </c>
      <c r="I514" s="58" t="str">
        <f>IF(COUNTIF($A$8:DataEntry[[#This Row],[Animal Number]],DataEntry[[#This Row],[Animal Number]])=1,1,"")</f>
        <v/>
      </c>
      <c r="J51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1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1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1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1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1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1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1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1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1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1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1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1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1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1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1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1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1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15" spans="1:30" ht="15" customHeight="1" x14ac:dyDescent="0.35">
      <c r="A515" s="61">
        <v>169</v>
      </c>
      <c r="B515" s="61" t="s">
        <v>7</v>
      </c>
      <c r="C515" s="61" t="s">
        <v>23</v>
      </c>
      <c r="D515" s="61"/>
      <c r="E515" s="56"/>
      <c r="F515" s="61">
        <v>15</v>
      </c>
      <c r="G515" s="58" t="str">
        <f>VLOOKUP(DataEntry[[#This Row],[Animal Number]],Labeling[],4)</f>
        <v>Male</v>
      </c>
      <c r="H515" s="61">
        <f>VLOOKUP(DataEntry[[#This Row],[Animal Number]],Labeling[],5)</f>
        <v>3000</v>
      </c>
      <c r="I515" s="58" t="str">
        <f>IF(COUNTIF($A$8:DataEntry[[#This Row],[Animal Number]],DataEntry[[#This Row],[Animal Number]])=1,1,"")</f>
        <v/>
      </c>
      <c r="J51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1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1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1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1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1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1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1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1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1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1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1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1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1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1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1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1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1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16" spans="1:30" ht="15" customHeight="1" x14ac:dyDescent="0.35">
      <c r="A516" s="61">
        <v>170</v>
      </c>
      <c r="B516" s="61"/>
      <c r="C516" s="61"/>
      <c r="D516" s="61" t="s">
        <v>38</v>
      </c>
      <c r="E516" s="56"/>
      <c r="F516" s="61"/>
      <c r="G516" s="58" t="str">
        <f>VLOOKUP(DataEntry[[#This Row],[Animal Number]],Labeling[],4)</f>
        <v>Male</v>
      </c>
      <c r="H516" s="61">
        <f>VLOOKUP(DataEntry[[#This Row],[Animal Number]],Labeling[],5)</f>
        <v>3000</v>
      </c>
      <c r="I516" s="58">
        <f>IF(COUNTIF($A$8:DataEntry[[#This Row],[Animal Number]],DataEntry[[#This Row],[Animal Number]])=1,1,"")</f>
        <v>1</v>
      </c>
      <c r="J51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1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1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1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1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1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1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1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1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1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1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1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1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1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1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1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1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1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1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1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1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17" spans="1:30" ht="15" customHeight="1" x14ac:dyDescent="0.35">
      <c r="A517" s="61">
        <v>170</v>
      </c>
      <c r="B517" s="61" t="s">
        <v>7</v>
      </c>
      <c r="C517" s="61" t="s">
        <v>22</v>
      </c>
      <c r="D517" s="61"/>
      <c r="E517" s="56"/>
      <c r="F517" s="61">
        <v>15</v>
      </c>
      <c r="G517" s="58" t="str">
        <f>VLOOKUP(DataEntry[[#This Row],[Animal Number]],Labeling[],4)</f>
        <v>Male</v>
      </c>
      <c r="H517" s="61">
        <f>VLOOKUP(DataEntry[[#This Row],[Animal Number]],Labeling[],5)</f>
        <v>3000</v>
      </c>
      <c r="I517" s="58" t="str">
        <f>IF(COUNTIF($A$8:DataEntry[[#This Row],[Animal Number]],DataEntry[[#This Row],[Animal Number]])=1,1,"")</f>
        <v/>
      </c>
      <c r="J51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1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1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1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1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1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1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1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1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1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1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1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1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1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1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1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1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1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18" spans="1:30" ht="15" customHeight="1" x14ac:dyDescent="0.35">
      <c r="A518" s="61">
        <v>170</v>
      </c>
      <c r="B518" s="61" t="s">
        <v>7</v>
      </c>
      <c r="C518" s="61" t="s">
        <v>23</v>
      </c>
      <c r="D518" s="61"/>
      <c r="E518" s="56"/>
      <c r="F518" s="61">
        <v>19</v>
      </c>
      <c r="G518" s="58" t="str">
        <f>VLOOKUP(DataEntry[[#This Row],[Animal Number]],Labeling[],4)</f>
        <v>Male</v>
      </c>
      <c r="H518" s="61">
        <f>VLOOKUP(DataEntry[[#This Row],[Animal Number]],Labeling[],5)</f>
        <v>3000</v>
      </c>
      <c r="I518" s="58" t="str">
        <f>IF(COUNTIF($A$8:DataEntry[[#This Row],[Animal Number]],DataEntry[[#This Row],[Animal Number]])=1,1,"")</f>
        <v/>
      </c>
      <c r="J51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1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1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1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1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1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1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1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1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1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1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1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1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1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1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1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1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1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19" spans="1:30" ht="15" customHeight="1" x14ac:dyDescent="0.35">
      <c r="A519" s="61">
        <v>171</v>
      </c>
      <c r="B519" s="61"/>
      <c r="C519" s="61"/>
      <c r="D519" s="61" t="s">
        <v>38</v>
      </c>
      <c r="E519" s="56"/>
      <c r="F519" s="61"/>
      <c r="G519" s="58" t="str">
        <f>VLOOKUP(DataEntry[[#This Row],[Animal Number]],Labeling[],4)</f>
        <v>Male</v>
      </c>
      <c r="H519" s="61">
        <f>VLOOKUP(DataEntry[[#This Row],[Animal Number]],Labeling[],5)</f>
        <v>3000</v>
      </c>
      <c r="I519" s="58">
        <f>IF(COUNTIF($A$8:DataEntry[[#This Row],[Animal Number]],DataEntry[[#This Row],[Animal Number]])=1,1,"")</f>
        <v>1</v>
      </c>
      <c r="J51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1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1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1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1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1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1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1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1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1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1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1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1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1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1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1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1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1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1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1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1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20" spans="1:30" ht="15" customHeight="1" x14ac:dyDescent="0.35">
      <c r="A520" s="61">
        <v>171</v>
      </c>
      <c r="B520" s="61" t="s">
        <v>7</v>
      </c>
      <c r="C520" s="61" t="s">
        <v>22</v>
      </c>
      <c r="D520" s="61"/>
      <c r="E520" s="56"/>
      <c r="F520" s="61">
        <v>10</v>
      </c>
      <c r="G520" s="58" t="str">
        <f>VLOOKUP(DataEntry[[#This Row],[Animal Number]],Labeling[],4)</f>
        <v>Male</v>
      </c>
      <c r="H520" s="61">
        <f>VLOOKUP(DataEntry[[#This Row],[Animal Number]],Labeling[],5)</f>
        <v>3000</v>
      </c>
      <c r="I520" s="58" t="str">
        <f>IF(COUNTIF($A$8:DataEntry[[#This Row],[Animal Number]],DataEntry[[#This Row],[Animal Number]])=1,1,"")</f>
        <v/>
      </c>
      <c r="J52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2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2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2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2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2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2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2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2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2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2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2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2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2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2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2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2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2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21" spans="1:30" ht="15" customHeight="1" x14ac:dyDescent="0.35">
      <c r="A521" s="61">
        <v>171</v>
      </c>
      <c r="B521" s="61" t="s">
        <v>7</v>
      </c>
      <c r="C521" s="61" t="s">
        <v>23</v>
      </c>
      <c r="D521" s="61"/>
      <c r="E521" s="56"/>
      <c r="F521" s="61">
        <v>10</v>
      </c>
      <c r="G521" s="58" t="str">
        <f>VLOOKUP(DataEntry[[#This Row],[Animal Number]],Labeling[],4)</f>
        <v>Male</v>
      </c>
      <c r="H521" s="61">
        <f>VLOOKUP(DataEntry[[#This Row],[Animal Number]],Labeling[],5)</f>
        <v>3000</v>
      </c>
      <c r="I521" s="58" t="str">
        <f>IF(COUNTIF($A$8:DataEntry[[#This Row],[Animal Number]],DataEntry[[#This Row],[Animal Number]])=1,1,"")</f>
        <v/>
      </c>
      <c r="J52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2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2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2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2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2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2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2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2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2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2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2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2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2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2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2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2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2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22" spans="1:30" ht="15" customHeight="1" x14ac:dyDescent="0.35">
      <c r="A522" s="61">
        <v>172</v>
      </c>
      <c r="B522" s="61"/>
      <c r="C522" s="61"/>
      <c r="D522" s="61" t="s">
        <v>38</v>
      </c>
      <c r="E522" s="56"/>
      <c r="F522" s="61"/>
      <c r="G522" s="58" t="str">
        <f>VLOOKUP(DataEntry[[#This Row],[Animal Number]],Labeling[],4)</f>
        <v>Male</v>
      </c>
      <c r="H522" s="61">
        <f>VLOOKUP(DataEntry[[#This Row],[Animal Number]],Labeling[],5)</f>
        <v>3000</v>
      </c>
      <c r="I522" s="58">
        <f>IF(COUNTIF($A$8:DataEntry[[#This Row],[Animal Number]],DataEntry[[#This Row],[Animal Number]])=1,1,"")</f>
        <v>1</v>
      </c>
      <c r="J52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2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2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2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2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2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2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2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2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2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2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2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2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2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2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2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2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2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2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2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2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23" spans="1:30" ht="15" customHeight="1" x14ac:dyDescent="0.35">
      <c r="A523" s="61">
        <v>172</v>
      </c>
      <c r="B523" s="61" t="s">
        <v>7</v>
      </c>
      <c r="C523" s="61" t="s">
        <v>22</v>
      </c>
      <c r="D523" s="61"/>
      <c r="E523" s="56"/>
      <c r="F523" s="61">
        <v>14</v>
      </c>
      <c r="G523" s="58" t="str">
        <f>VLOOKUP(DataEntry[[#This Row],[Animal Number]],Labeling[],4)</f>
        <v>Male</v>
      </c>
      <c r="H523" s="61">
        <f>VLOOKUP(DataEntry[[#This Row],[Animal Number]],Labeling[],5)</f>
        <v>3000</v>
      </c>
      <c r="I523" s="58" t="str">
        <f>IF(COUNTIF($A$8:DataEntry[[#This Row],[Animal Number]],DataEntry[[#This Row],[Animal Number]])=1,1,"")</f>
        <v/>
      </c>
      <c r="J52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2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2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2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2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2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2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2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2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2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2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2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2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2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2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2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2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2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24" spans="1:30" ht="15" customHeight="1" x14ac:dyDescent="0.35">
      <c r="A524" s="61">
        <v>172</v>
      </c>
      <c r="B524" s="61" t="s">
        <v>7</v>
      </c>
      <c r="C524" s="61" t="s">
        <v>23</v>
      </c>
      <c r="D524" s="61"/>
      <c r="E524" s="56"/>
      <c r="F524" s="61">
        <v>15</v>
      </c>
      <c r="G524" s="58" t="str">
        <f>VLOOKUP(DataEntry[[#This Row],[Animal Number]],Labeling[],4)</f>
        <v>Male</v>
      </c>
      <c r="H524" s="61">
        <f>VLOOKUP(DataEntry[[#This Row],[Animal Number]],Labeling[],5)</f>
        <v>3000</v>
      </c>
      <c r="I524" s="58" t="str">
        <f>IF(COUNTIF($A$8:DataEntry[[#This Row],[Animal Number]],DataEntry[[#This Row],[Animal Number]])=1,1,"")</f>
        <v/>
      </c>
      <c r="J52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2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2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2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2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2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2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2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2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2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2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2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2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2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2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2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2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2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25" spans="1:30" ht="15" customHeight="1" x14ac:dyDescent="0.35">
      <c r="A525" s="61">
        <v>173</v>
      </c>
      <c r="B525" s="61" t="s">
        <v>5</v>
      </c>
      <c r="C525" s="61"/>
      <c r="D525" s="61" t="s">
        <v>19</v>
      </c>
      <c r="E525" s="56"/>
      <c r="F525" s="61"/>
      <c r="G525" s="58" t="str">
        <f>VLOOKUP(DataEntry[[#This Row],[Animal Number]],Labeling[],4)</f>
        <v>Male</v>
      </c>
      <c r="H525" s="61">
        <f>VLOOKUP(DataEntry[[#This Row],[Animal Number]],Labeling[],5)</f>
        <v>3000</v>
      </c>
      <c r="I525" s="58">
        <f>IF(COUNTIF($A$8:DataEntry[[#This Row],[Animal Number]],DataEntry[[#This Row],[Animal Number]])=1,1,"")</f>
        <v>1</v>
      </c>
      <c r="J52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2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2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2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2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2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2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2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2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2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2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2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2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2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2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2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2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2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2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2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2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26" spans="1:30" ht="15" customHeight="1" x14ac:dyDescent="0.35">
      <c r="A526" s="61">
        <v>173</v>
      </c>
      <c r="B526" s="61" t="s">
        <v>6</v>
      </c>
      <c r="C526" s="61"/>
      <c r="D526" s="61" t="s">
        <v>19</v>
      </c>
      <c r="E526" s="56"/>
      <c r="F526" s="61"/>
      <c r="G526" s="58" t="str">
        <f>VLOOKUP(DataEntry[[#This Row],[Animal Number]],Labeling[],4)</f>
        <v>Male</v>
      </c>
      <c r="H526" s="61">
        <f>VLOOKUP(DataEntry[[#This Row],[Animal Number]],Labeling[],5)</f>
        <v>3000</v>
      </c>
      <c r="I526" s="58" t="str">
        <f>IF(COUNTIF($A$8:DataEntry[[#This Row],[Animal Number]],DataEntry[[#This Row],[Animal Number]])=1,1,"")</f>
        <v/>
      </c>
      <c r="J52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2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2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2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2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2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2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2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2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2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2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2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2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2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2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2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2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2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27" spans="1:30" ht="15" customHeight="1" x14ac:dyDescent="0.35">
      <c r="A527" s="61">
        <v>173</v>
      </c>
      <c r="B527" s="61" t="s">
        <v>7</v>
      </c>
      <c r="C527" s="61" t="s">
        <v>22</v>
      </c>
      <c r="D527" s="61"/>
      <c r="E527" s="56"/>
      <c r="F527" s="61">
        <v>18</v>
      </c>
      <c r="G527" s="58" t="str">
        <f>VLOOKUP(DataEntry[[#This Row],[Animal Number]],Labeling[],4)</f>
        <v>Male</v>
      </c>
      <c r="H527" s="61">
        <f>VLOOKUP(DataEntry[[#This Row],[Animal Number]],Labeling[],5)</f>
        <v>3000</v>
      </c>
      <c r="I527" s="58" t="str">
        <f>IF(COUNTIF($A$8:DataEntry[[#This Row],[Animal Number]],DataEntry[[#This Row],[Animal Number]])=1,1,"")</f>
        <v/>
      </c>
      <c r="J52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2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2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2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2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2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2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2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2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2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2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2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2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2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2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2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2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2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28" spans="1:30" ht="15" customHeight="1" x14ac:dyDescent="0.35">
      <c r="A528" s="61">
        <v>173</v>
      </c>
      <c r="B528" s="61" t="s">
        <v>7</v>
      </c>
      <c r="C528" s="61" t="s">
        <v>23</v>
      </c>
      <c r="D528" s="61"/>
      <c r="E528" s="56"/>
      <c r="F528" s="61">
        <v>18</v>
      </c>
      <c r="G528" s="58" t="str">
        <f>VLOOKUP(DataEntry[[#This Row],[Animal Number]],Labeling[],4)</f>
        <v>Male</v>
      </c>
      <c r="H528" s="61">
        <f>VLOOKUP(DataEntry[[#This Row],[Animal Number]],Labeling[],5)</f>
        <v>3000</v>
      </c>
      <c r="I528" s="58" t="str">
        <f>IF(COUNTIF($A$8:DataEntry[[#This Row],[Animal Number]],DataEntry[[#This Row],[Animal Number]])=1,1,"")</f>
        <v/>
      </c>
      <c r="J52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2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2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2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2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2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2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2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2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2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2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2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2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2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2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2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2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2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29" spans="1:30" ht="15" customHeight="1" x14ac:dyDescent="0.35">
      <c r="A529" s="61">
        <v>174</v>
      </c>
      <c r="B529" s="61"/>
      <c r="C529" s="61"/>
      <c r="D529" s="61" t="s">
        <v>38</v>
      </c>
      <c r="E529" s="56"/>
      <c r="F529" s="61"/>
      <c r="G529" s="58" t="str">
        <f>VLOOKUP(DataEntry[[#This Row],[Animal Number]],Labeling[],4)</f>
        <v>Male</v>
      </c>
      <c r="H529" s="61">
        <f>VLOOKUP(DataEntry[[#This Row],[Animal Number]],Labeling[],5)</f>
        <v>3000</v>
      </c>
      <c r="I529" s="58">
        <f>IF(COUNTIF($A$8:DataEntry[[#This Row],[Animal Number]],DataEntry[[#This Row],[Animal Number]])=1,1,"")</f>
        <v>1</v>
      </c>
      <c r="J52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2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2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2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2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2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2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2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2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2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2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2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2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2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2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2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2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2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2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2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2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30" spans="1:30" ht="15" customHeight="1" x14ac:dyDescent="0.35">
      <c r="A530" s="61">
        <v>174</v>
      </c>
      <c r="B530" s="61" t="s">
        <v>7</v>
      </c>
      <c r="C530" s="61" t="s">
        <v>22</v>
      </c>
      <c r="D530" s="61"/>
      <c r="E530" s="56"/>
      <c r="F530" s="61">
        <v>18</v>
      </c>
      <c r="G530" s="58" t="str">
        <f>VLOOKUP(DataEntry[[#This Row],[Animal Number]],Labeling[],4)</f>
        <v>Male</v>
      </c>
      <c r="H530" s="61">
        <f>VLOOKUP(DataEntry[[#This Row],[Animal Number]],Labeling[],5)</f>
        <v>3000</v>
      </c>
      <c r="I530" s="58" t="str">
        <f>IF(COUNTIF($A$8:DataEntry[[#This Row],[Animal Number]],DataEntry[[#This Row],[Animal Number]])=1,1,"")</f>
        <v/>
      </c>
      <c r="J53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3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3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3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3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3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3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3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3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3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3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3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3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3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3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3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3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3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31" spans="1:30" ht="15" customHeight="1" x14ac:dyDescent="0.35">
      <c r="A531" s="61">
        <v>174</v>
      </c>
      <c r="B531" s="61" t="s">
        <v>7</v>
      </c>
      <c r="C531" s="61" t="s">
        <v>23</v>
      </c>
      <c r="D531" s="61"/>
      <c r="E531" s="56"/>
      <c r="F531" s="61">
        <v>18</v>
      </c>
      <c r="G531" s="58" t="str">
        <f>VLOOKUP(DataEntry[[#This Row],[Animal Number]],Labeling[],4)</f>
        <v>Male</v>
      </c>
      <c r="H531" s="61">
        <f>VLOOKUP(DataEntry[[#This Row],[Animal Number]],Labeling[],5)</f>
        <v>3000</v>
      </c>
      <c r="I531" s="58" t="str">
        <f>IF(COUNTIF($A$8:DataEntry[[#This Row],[Animal Number]],DataEntry[[#This Row],[Animal Number]])=1,1,"")</f>
        <v/>
      </c>
      <c r="J53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3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3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3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3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3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3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3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3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3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3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3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3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3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3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3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3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3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32" spans="1:30" ht="15" customHeight="1" x14ac:dyDescent="0.35">
      <c r="A532" s="61">
        <v>175</v>
      </c>
      <c r="B532" s="61"/>
      <c r="C532" s="61"/>
      <c r="D532" s="61" t="s">
        <v>38</v>
      </c>
      <c r="E532" s="56"/>
      <c r="F532" s="61"/>
      <c r="G532" s="58" t="str">
        <f>VLOOKUP(DataEntry[[#This Row],[Animal Number]],Labeling[],4)</f>
        <v>Male</v>
      </c>
      <c r="H532" s="61">
        <f>VLOOKUP(DataEntry[[#This Row],[Animal Number]],Labeling[],5)</f>
        <v>3000</v>
      </c>
      <c r="I532" s="58">
        <f>IF(COUNTIF($A$8:DataEntry[[#This Row],[Animal Number]],DataEntry[[#This Row],[Animal Number]])=1,1,"")</f>
        <v>1</v>
      </c>
      <c r="J53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3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3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3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3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3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3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3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3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3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3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3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3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3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3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3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3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3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3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3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3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33" spans="1:30" ht="15" customHeight="1" x14ac:dyDescent="0.35">
      <c r="A533" s="61">
        <v>175</v>
      </c>
      <c r="B533" s="61" t="s">
        <v>7</v>
      </c>
      <c r="C533" s="61" t="s">
        <v>22</v>
      </c>
      <c r="D533" s="61"/>
      <c r="E533" s="56"/>
      <c r="F533" s="61">
        <v>16</v>
      </c>
      <c r="G533" s="58" t="str">
        <f>VLOOKUP(DataEntry[[#This Row],[Animal Number]],Labeling[],4)</f>
        <v>Male</v>
      </c>
      <c r="H533" s="61">
        <f>VLOOKUP(DataEntry[[#This Row],[Animal Number]],Labeling[],5)</f>
        <v>3000</v>
      </c>
      <c r="I533" s="58" t="str">
        <f>IF(COUNTIF($A$8:DataEntry[[#This Row],[Animal Number]],DataEntry[[#This Row],[Animal Number]])=1,1,"")</f>
        <v/>
      </c>
      <c r="J53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3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3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3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3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3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3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3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3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3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3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3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3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3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3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3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3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3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34" spans="1:30" ht="15" customHeight="1" x14ac:dyDescent="0.35">
      <c r="A534" s="61">
        <v>175</v>
      </c>
      <c r="B534" s="61" t="s">
        <v>7</v>
      </c>
      <c r="C534" s="61" t="s">
        <v>23</v>
      </c>
      <c r="D534" s="61"/>
      <c r="E534" s="56"/>
      <c r="F534" s="61">
        <v>14</v>
      </c>
      <c r="G534" s="58" t="str">
        <f>VLOOKUP(DataEntry[[#This Row],[Animal Number]],Labeling[],4)</f>
        <v>Male</v>
      </c>
      <c r="H534" s="61">
        <f>VLOOKUP(DataEntry[[#This Row],[Animal Number]],Labeling[],5)</f>
        <v>3000</v>
      </c>
      <c r="I534" s="58" t="str">
        <f>IF(COUNTIF($A$8:DataEntry[[#This Row],[Animal Number]],DataEntry[[#This Row],[Animal Number]])=1,1,"")</f>
        <v/>
      </c>
      <c r="J53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3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3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3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3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3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3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3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3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3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3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3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3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3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3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3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3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3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35" spans="1:30" ht="15" customHeight="1" x14ac:dyDescent="0.35">
      <c r="A535" s="61">
        <v>176</v>
      </c>
      <c r="B535" s="61"/>
      <c r="C535" s="61"/>
      <c r="D535" s="61" t="s">
        <v>38</v>
      </c>
      <c r="E535" s="56"/>
      <c r="F535" s="61"/>
      <c r="G535" s="58" t="str">
        <f>VLOOKUP(DataEntry[[#This Row],[Animal Number]],Labeling[],4)</f>
        <v>Male</v>
      </c>
      <c r="H535" s="61">
        <f>VLOOKUP(DataEntry[[#This Row],[Animal Number]],Labeling[],5)</f>
        <v>3000</v>
      </c>
      <c r="I535" s="58">
        <f>IF(COUNTIF($A$8:DataEntry[[#This Row],[Animal Number]],DataEntry[[#This Row],[Animal Number]])=1,1,"")</f>
        <v>1</v>
      </c>
      <c r="J53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3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3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3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3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3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3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3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3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3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3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3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3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3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3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3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3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3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3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3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3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36" spans="1:30" ht="15" customHeight="1" x14ac:dyDescent="0.35">
      <c r="A536" s="61">
        <v>176</v>
      </c>
      <c r="B536" s="61" t="s">
        <v>7</v>
      </c>
      <c r="C536" s="61" t="s">
        <v>22</v>
      </c>
      <c r="D536" s="61"/>
      <c r="E536" s="56"/>
      <c r="F536" s="61">
        <v>17</v>
      </c>
      <c r="G536" s="58" t="str">
        <f>VLOOKUP(DataEntry[[#This Row],[Animal Number]],Labeling[],4)</f>
        <v>Male</v>
      </c>
      <c r="H536" s="61">
        <f>VLOOKUP(DataEntry[[#This Row],[Animal Number]],Labeling[],5)</f>
        <v>3000</v>
      </c>
      <c r="I536" s="58" t="str">
        <f>IF(COUNTIF($A$8:DataEntry[[#This Row],[Animal Number]],DataEntry[[#This Row],[Animal Number]])=1,1,"")</f>
        <v/>
      </c>
      <c r="J53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3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3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3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3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3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3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3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3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3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3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3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3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3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3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3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3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3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37" spans="1:30" ht="15" customHeight="1" x14ac:dyDescent="0.35">
      <c r="A537" s="61">
        <v>176</v>
      </c>
      <c r="B537" s="61" t="s">
        <v>7</v>
      </c>
      <c r="C537" s="61" t="s">
        <v>23</v>
      </c>
      <c r="D537" s="61"/>
      <c r="E537" s="56"/>
      <c r="F537" s="61">
        <v>17</v>
      </c>
      <c r="G537" s="58" t="str">
        <f>VLOOKUP(DataEntry[[#This Row],[Animal Number]],Labeling[],4)</f>
        <v>Male</v>
      </c>
      <c r="H537" s="61">
        <f>VLOOKUP(DataEntry[[#This Row],[Animal Number]],Labeling[],5)</f>
        <v>3000</v>
      </c>
      <c r="I537" s="58" t="str">
        <f>IF(COUNTIF($A$8:DataEntry[[#This Row],[Animal Number]],DataEntry[[#This Row],[Animal Number]])=1,1,"")</f>
        <v/>
      </c>
      <c r="J53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3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3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3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3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3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3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3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3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3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3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3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3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3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3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3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3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3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38" spans="1:30" ht="15" customHeight="1" x14ac:dyDescent="0.35">
      <c r="A538" s="61">
        <v>177</v>
      </c>
      <c r="B538" s="61"/>
      <c r="C538" s="61"/>
      <c r="D538" s="61" t="s">
        <v>38</v>
      </c>
      <c r="E538" s="56"/>
      <c r="F538" s="61"/>
      <c r="G538" s="58" t="str">
        <f>VLOOKUP(DataEntry[[#This Row],[Animal Number]],Labeling[],4)</f>
        <v>Male</v>
      </c>
      <c r="H538" s="61">
        <f>VLOOKUP(DataEntry[[#This Row],[Animal Number]],Labeling[],5)</f>
        <v>3000</v>
      </c>
      <c r="I538" s="58">
        <f>IF(COUNTIF($A$8:DataEntry[[#This Row],[Animal Number]],DataEntry[[#This Row],[Animal Number]])=1,1,"")</f>
        <v>1</v>
      </c>
      <c r="J53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3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3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3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3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3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3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3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3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3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3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3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3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3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3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3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3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3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3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3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3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39" spans="1:30" ht="15" customHeight="1" x14ac:dyDescent="0.35">
      <c r="A539" s="61">
        <v>177</v>
      </c>
      <c r="B539" s="61" t="s">
        <v>7</v>
      </c>
      <c r="C539" s="61" t="s">
        <v>22</v>
      </c>
      <c r="D539" s="61"/>
      <c r="E539" s="56"/>
      <c r="F539" s="61">
        <v>17</v>
      </c>
      <c r="G539" s="58" t="str">
        <f>VLOOKUP(DataEntry[[#This Row],[Animal Number]],Labeling[],4)</f>
        <v>Male</v>
      </c>
      <c r="H539" s="61">
        <f>VLOOKUP(DataEntry[[#This Row],[Animal Number]],Labeling[],5)</f>
        <v>3000</v>
      </c>
      <c r="I539" s="58" t="str">
        <f>IF(COUNTIF($A$8:DataEntry[[#This Row],[Animal Number]],DataEntry[[#This Row],[Animal Number]])=1,1,"")</f>
        <v/>
      </c>
      <c r="J53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3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3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3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3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3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3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3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3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3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3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3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3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3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3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3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3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3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40" spans="1:30" ht="15" customHeight="1" x14ac:dyDescent="0.35">
      <c r="A540" s="61">
        <v>177</v>
      </c>
      <c r="B540" s="61" t="s">
        <v>7</v>
      </c>
      <c r="C540" s="61" t="s">
        <v>23</v>
      </c>
      <c r="D540" s="61"/>
      <c r="E540" s="56"/>
      <c r="F540" s="61">
        <v>17</v>
      </c>
      <c r="G540" s="58" t="str">
        <f>VLOOKUP(DataEntry[[#This Row],[Animal Number]],Labeling[],4)</f>
        <v>Male</v>
      </c>
      <c r="H540" s="61">
        <f>VLOOKUP(DataEntry[[#This Row],[Animal Number]],Labeling[],5)</f>
        <v>3000</v>
      </c>
      <c r="I540" s="58" t="str">
        <f>IF(COUNTIF($A$8:DataEntry[[#This Row],[Animal Number]],DataEntry[[#This Row],[Animal Number]])=1,1,"")</f>
        <v/>
      </c>
      <c r="J54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4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4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4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4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4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4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4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4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4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4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4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4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4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4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4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4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4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41" spans="1:30" ht="15" customHeight="1" x14ac:dyDescent="0.35">
      <c r="A541" s="61">
        <v>178</v>
      </c>
      <c r="B541" s="61" t="s">
        <v>7</v>
      </c>
      <c r="C541" s="61" t="s">
        <v>22</v>
      </c>
      <c r="D541" s="61"/>
      <c r="E541" s="56"/>
      <c r="F541" s="61">
        <v>22</v>
      </c>
      <c r="G541" s="58" t="str">
        <f>VLOOKUP(DataEntry[[#This Row],[Animal Number]],Labeling[],4)</f>
        <v>Male</v>
      </c>
      <c r="H541" s="61">
        <f>VLOOKUP(DataEntry[[#This Row],[Animal Number]],Labeling[],5)</f>
        <v>3000</v>
      </c>
      <c r="I541" s="58">
        <f>IF(COUNTIF($A$8:DataEntry[[#This Row],[Animal Number]],DataEntry[[#This Row],[Animal Number]])=1,1,"")</f>
        <v>1</v>
      </c>
      <c r="J54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41" s="58">
        <f>IF(AND(DataEntry[[#This Row],[Unique Animal Number]]=1,DataEntry[[#This Row],[Sex]]="Male"),COUNTIFS(DataEntry[Animal Number],DataEntry[[#This Row],[Animal Number]],DataEntry[Site],"Gubernaculum",DataEntry[Measurement],"&gt;20"),"")</f>
        <v>2</v>
      </c>
      <c r="L54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4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4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4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4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4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4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4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4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4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4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4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4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4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4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4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4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4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4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42" spans="1:30" ht="15" customHeight="1" x14ac:dyDescent="0.35">
      <c r="A542" s="61">
        <v>178</v>
      </c>
      <c r="B542" s="61" t="s">
        <v>7</v>
      </c>
      <c r="C542" s="61" t="s">
        <v>23</v>
      </c>
      <c r="D542" s="61"/>
      <c r="E542" s="56"/>
      <c r="F542" s="61">
        <v>22</v>
      </c>
      <c r="G542" s="58" t="str">
        <f>VLOOKUP(DataEntry[[#This Row],[Animal Number]],Labeling[],4)</f>
        <v>Male</v>
      </c>
      <c r="H542" s="61">
        <f>VLOOKUP(DataEntry[[#This Row],[Animal Number]],Labeling[],5)</f>
        <v>3000</v>
      </c>
      <c r="I542" s="58" t="str">
        <f>IF(COUNTIF($A$8:DataEntry[[#This Row],[Animal Number]],DataEntry[[#This Row],[Animal Number]])=1,1,"")</f>
        <v/>
      </c>
      <c r="J54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4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4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4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4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4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4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4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4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4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4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4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4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4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4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4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4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4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43" spans="1:30" ht="15" customHeight="1" x14ac:dyDescent="0.35">
      <c r="A543" s="61">
        <v>179</v>
      </c>
      <c r="B543" s="61"/>
      <c r="C543" s="61"/>
      <c r="D543" s="61" t="s">
        <v>38</v>
      </c>
      <c r="E543" s="56"/>
      <c r="F543" s="61"/>
      <c r="G543" s="58" t="str">
        <f>VLOOKUP(DataEntry[[#This Row],[Animal Number]],Labeling[],4)</f>
        <v>Male</v>
      </c>
      <c r="H543" s="61">
        <f>VLOOKUP(DataEntry[[#This Row],[Animal Number]],Labeling[],5)</f>
        <v>3000</v>
      </c>
      <c r="I543" s="58">
        <f>IF(COUNTIF($A$8:DataEntry[[#This Row],[Animal Number]],DataEntry[[#This Row],[Animal Number]])=1,1,"")</f>
        <v>1</v>
      </c>
      <c r="J54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4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4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4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4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4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4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4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4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4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4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4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4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4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4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4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4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4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4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4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4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44" spans="1:30" ht="15" customHeight="1" x14ac:dyDescent="0.35">
      <c r="A544" s="61">
        <v>179</v>
      </c>
      <c r="B544" s="61" t="s">
        <v>7</v>
      </c>
      <c r="C544" s="61" t="s">
        <v>22</v>
      </c>
      <c r="D544" s="61"/>
      <c r="E544" s="56"/>
      <c r="F544" s="61">
        <v>9</v>
      </c>
      <c r="G544" s="58" t="str">
        <f>VLOOKUP(DataEntry[[#This Row],[Animal Number]],Labeling[],4)</f>
        <v>Male</v>
      </c>
      <c r="H544" s="61">
        <f>VLOOKUP(DataEntry[[#This Row],[Animal Number]],Labeling[],5)</f>
        <v>3000</v>
      </c>
      <c r="I544" s="58" t="str">
        <f>IF(COUNTIF($A$8:DataEntry[[#This Row],[Animal Number]],DataEntry[[#This Row],[Animal Number]])=1,1,"")</f>
        <v/>
      </c>
      <c r="J54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4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4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4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4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4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4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4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4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4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4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4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4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4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4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4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4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4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45" spans="1:30" ht="15" customHeight="1" x14ac:dyDescent="0.35">
      <c r="A545" s="61">
        <v>179</v>
      </c>
      <c r="B545" s="61" t="s">
        <v>7</v>
      </c>
      <c r="C545" s="61" t="s">
        <v>23</v>
      </c>
      <c r="D545" s="61"/>
      <c r="E545" s="56"/>
      <c r="F545" s="61">
        <v>9</v>
      </c>
      <c r="G545" s="58" t="str">
        <f>VLOOKUP(DataEntry[[#This Row],[Animal Number]],Labeling[],4)</f>
        <v>Male</v>
      </c>
      <c r="H545" s="61">
        <f>VLOOKUP(DataEntry[[#This Row],[Animal Number]],Labeling[],5)</f>
        <v>3000</v>
      </c>
      <c r="I545" s="58" t="str">
        <f>IF(COUNTIF($A$8:DataEntry[[#This Row],[Animal Number]],DataEntry[[#This Row],[Animal Number]])=1,1,"")</f>
        <v/>
      </c>
      <c r="J54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4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4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4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4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4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4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4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4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4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4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4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4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4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4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4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4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4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46" spans="1:30" ht="15" customHeight="1" x14ac:dyDescent="0.35">
      <c r="A546" s="61">
        <v>180</v>
      </c>
      <c r="B546" s="61" t="s">
        <v>7</v>
      </c>
      <c r="C546" s="61" t="s">
        <v>22</v>
      </c>
      <c r="D546" s="61"/>
      <c r="E546" s="56"/>
      <c r="F546" s="61">
        <v>25</v>
      </c>
      <c r="G546" s="58" t="str">
        <f>VLOOKUP(DataEntry[[#This Row],[Animal Number]],Labeling[],4)</f>
        <v>Male</v>
      </c>
      <c r="H546" s="61">
        <f>VLOOKUP(DataEntry[[#This Row],[Animal Number]],Labeling[],5)</f>
        <v>3000</v>
      </c>
      <c r="I546" s="58">
        <f>IF(COUNTIF($A$8:DataEntry[[#This Row],[Animal Number]],DataEntry[[#This Row],[Animal Number]])=1,1,"")</f>
        <v>1</v>
      </c>
      <c r="J54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46" s="58">
        <f>IF(AND(DataEntry[[#This Row],[Unique Animal Number]]=1,DataEntry[[#This Row],[Sex]]="Male"),COUNTIFS(DataEntry[Animal Number],DataEntry[[#This Row],[Animal Number]],DataEntry[Site],"Gubernaculum",DataEntry[Measurement],"&gt;20"),"")</f>
        <v>1</v>
      </c>
      <c r="L54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4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4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4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4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4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4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4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4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4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4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4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4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4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4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4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4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4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4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47" spans="1:30" ht="15" customHeight="1" x14ac:dyDescent="0.35">
      <c r="A547" s="61">
        <v>180</v>
      </c>
      <c r="B547" s="61" t="s">
        <v>7</v>
      </c>
      <c r="C547" s="61" t="s">
        <v>23</v>
      </c>
      <c r="D547" s="61"/>
      <c r="E547" s="56"/>
      <c r="F547" s="61">
        <v>20</v>
      </c>
      <c r="G547" s="58" t="str">
        <f>VLOOKUP(DataEntry[[#This Row],[Animal Number]],Labeling[],4)</f>
        <v>Male</v>
      </c>
      <c r="H547" s="61">
        <f>VLOOKUP(DataEntry[[#This Row],[Animal Number]],Labeling[],5)</f>
        <v>3000</v>
      </c>
      <c r="I547" s="58" t="str">
        <f>IF(COUNTIF($A$8:DataEntry[[#This Row],[Animal Number]],DataEntry[[#This Row],[Animal Number]])=1,1,"")</f>
        <v/>
      </c>
      <c r="J54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4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4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4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4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4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4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4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4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4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4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4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4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4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4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4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4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4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48" spans="1:30" ht="15" customHeight="1" x14ac:dyDescent="0.35">
      <c r="A548" s="61">
        <v>181</v>
      </c>
      <c r="B548" s="61"/>
      <c r="C548" s="61"/>
      <c r="D548" s="61" t="s">
        <v>38</v>
      </c>
      <c r="E548" s="56"/>
      <c r="F548" s="61"/>
      <c r="G548" s="58" t="str">
        <f>VLOOKUP(DataEntry[[#This Row],[Animal Number]],Labeling[],4)</f>
        <v>Male</v>
      </c>
      <c r="H548" s="61">
        <f>VLOOKUP(DataEntry[[#This Row],[Animal Number]],Labeling[],5)</f>
        <v>3000</v>
      </c>
      <c r="I548" s="58">
        <f>IF(COUNTIF($A$8:DataEntry[[#This Row],[Animal Number]],DataEntry[[#This Row],[Animal Number]])=1,1,"")</f>
        <v>1</v>
      </c>
      <c r="J54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4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4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4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4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4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4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4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4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4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4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4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4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4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4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4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4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4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4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4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4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49" spans="1:30" ht="15" customHeight="1" x14ac:dyDescent="0.35">
      <c r="A549" s="61">
        <v>181</v>
      </c>
      <c r="B549" s="61" t="s">
        <v>7</v>
      </c>
      <c r="C549" s="61" t="s">
        <v>22</v>
      </c>
      <c r="D549" s="61"/>
      <c r="E549" s="56"/>
      <c r="F549" s="61">
        <v>15</v>
      </c>
      <c r="G549" s="58" t="str">
        <f>VLOOKUP(DataEntry[[#This Row],[Animal Number]],Labeling[],4)</f>
        <v>Male</v>
      </c>
      <c r="H549" s="61">
        <f>VLOOKUP(DataEntry[[#This Row],[Animal Number]],Labeling[],5)</f>
        <v>3000</v>
      </c>
      <c r="I549" s="58" t="str">
        <f>IF(COUNTIF($A$8:DataEntry[[#This Row],[Animal Number]],DataEntry[[#This Row],[Animal Number]])=1,1,"")</f>
        <v/>
      </c>
      <c r="J54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4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4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4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4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4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4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4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4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4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4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4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4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4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4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4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4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4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50" spans="1:30" ht="15" customHeight="1" x14ac:dyDescent="0.35">
      <c r="A550" s="61">
        <v>181</v>
      </c>
      <c r="B550" s="61" t="s">
        <v>7</v>
      </c>
      <c r="C550" s="61" t="s">
        <v>23</v>
      </c>
      <c r="D550" s="61"/>
      <c r="E550" s="56"/>
      <c r="F550" s="61">
        <v>18</v>
      </c>
      <c r="G550" s="58" t="str">
        <f>VLOOKUP(DataEntry[[#This Row],[Animal Number]],Labeling[],4)</f>
        <v>Male</v>
      </c>
      <c r="H550" s="61">
        <f>VLOOKUP(DataEntry[[#This Row],[Animal Number]],Labeling[],5)</f>
        <v>3000</v>
      </c>
      <c r="I550" s="58" t="str">
        <f>IF(COUNTIF($A$8:DataEntry[[#This Row],[Animal Number]],DataEntry[[#This Row],[Animal Number]])=1,1,"")</f>
        <v/>
      </c>
      <c r="J55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5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5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5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5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5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5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5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5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5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5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5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5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5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5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5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5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5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51" spans="1:30" ht="15" customHeight="1" x14ac:dyDescent="0.35">
      <c r="A551" s="61">
        <v>182</v>
      </c>
      <c r="B551" s="61"/>
      <c r="C551" s="61"/>
      <c r="D551" s="61" t="s">
        <v>38</v>
      </c>
      <c r="E551" s="56"/>
      <c r="F551" s="61"/>
      <c r="G551" s="58" t="str">
        <f>VLOOKUP(DataEntry[[#This Row],[Animal Number]],Labeling[],4)</f>
        <v>Male</v>
      </c>
      <c r="H551" s="61">
        <f>VLOOKUP(DataEntry[[#This Row],[Animal Number]],Labeling[],5)</f>
        <v>3000</v>
      </c>
      <c r="I551" s="58">
        <f>IF(COUNTIF($A$8:DataEntry[[#This Row],[Animal Number]],DataEntry[[#This Row],[Animal Number]])=1,1,"")</f>
        <v>1</v>
      </c>
      <c r="J55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5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5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5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5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5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5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5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5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5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5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5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5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5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5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5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5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5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5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5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5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52" spans="1:30" ht="15" customHeight="1" x14ac:dyDescent="0.35">
      <c r="A552" s="61">
        <v>182</v>
      </c>
      <c r="B552" s="61" t="s">
        <v>7</v>
      </c>
      <c r="C552" s="61" t="s">
        <v>22</v>
      </c>
      <c r="D552" s="61"/>
      <c r="E552" s="56"/>
      <c r="F552" s="61">
        <v>18</v>
      </c>
      <c r="G552" s="58" t="str">
        <f>VLOOKUP(DataEntry[[#This Row],[Animal Number]],Labeling[],4)</f>
        <v>Male</v>
      </c>
      <c r="H552" s="61">
        <f>VLOOKUP(DataEntry[[#This Row],[Animal Number]],Labeling[],5)</f>
        <v>3000</v>
      </c>
      <c r="I552" s="58" t="str">
        <f>IF(COUNTIF($A$8:DataEntry[[#This Row],[Animal Number]],DataEntry[[#This Row],[Animal Number]])=1,1,"")</f>
        <v/>
      </c>
      <c r="J55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5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5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5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5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5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5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5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5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5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5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5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5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5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5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5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5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5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53" spans="1:30" ht="15" customHeight="1" x14ac:dyDescent="0.35">
      <c r="A553" s="61">
        <v>182</v>
      </c>
      <c r="B553" s="61" t="s">
        <v>7</v>
      </c>
      <c r="C553" s="61" t="s">
        <v>23</v>
      </c>
      <c r="D553" s="61"/>
      <c r="E553" s="56"/>
      <c r="F553" s="61">
        <v>19</v>
      </c>
      <c r="G553" s="58" t="str">
        <f>VLOOKUP(DataEntry[[#This Row],[Animal Number]],Labeling[],4)</f>
        <v>Male</v>
      </c>
      <c r="H553" s="61">
        <f>VLOOKUP(DataEntry[[#This Row],[Animal Number]],Labeling[],5)</f>
        <v>3000</v>
      </c>
      <c r="I553" s="58" t="str">
        <f>IF(COUNTIF($A$8:DataEntry[[#This Row],[Animal Number]],DataEntry[[#This Row],[Animal Number]])=1,1,"")</f>
        <v/>
      </c>
      <c r="J55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5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5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5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5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5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5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5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5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5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5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5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5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5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5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5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5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5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54" spans="1:30" ht="15" customHeight="1" x14ac:dyDescent="0.35">
      <c r="A554" s="61">
        <v>183</v>
      </c>
      <c r="B554" s="61"/>
      <c r="C554" s="61"/>
      <c r="D554" s="61" t="s">
        <v>38</v>
      </c>
      <c r="E554" s="56"/>
      <c r="F554" s="61"/>
      <c r="G554" s="58" t="str">
        <f>VLOOKUP(DataEntry[[#This Row],[Animal Number]],Labeling[],4)</f>
        <v>Male</v>
      </c>
      <c r="H554" s="61">
        <f>VLOOKUP(DataEntry[[#This Row],[Animal Number]],Labeling[],5)</f>
        <v>3000</v>
      </c>
      <c r="I554" s="58">
        <f>IF(COUNTIF($A$8:DataEntry[[#This Row],[Animal Number]],DataEntry[[#This Row],[Animal Number]])=1,1,"")</f>
        <v>1</v>
      </c>
      <c r="J55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5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5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5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5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5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5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5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5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5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5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5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5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5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5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5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5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5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5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5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5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55" spans="1:30" ht="15" customHeight="1" x14ac:dyDescent="0.35">
      <c r="A555" s="61">
        <v>183</v>
      </c>
      <c r="B555" s="61" t="s">
        <v>7</v>
      </c>
      <c r="C555" s="61" t="s">
        <v>22</v>
      </c>
      <c r="D555" s="61"/>
      <c r="E555" s="56"/>
      <c r="F555" s="61">
        <v>14</v>
      </c>
      <c r="G555" s="58" t="str">
        <f>VLOOKUP(DataEntry[[#This Row],[Animal Number]],Labeling[],4)</f>
        <v>Male</v>
      </c>
      <c r="H555" s="61">
        <f>VLOOKUP(DataEntry[[#This Row],[Animal Number]],Labeling[],5)</f>
        <v>3000</v>
      </c>
      <c r="I555" s="58" t="str">
        <f>IF(COUNTIF($A$8:DataEntry[[#This Row],[Animal Number]],DataEntry[[#This Row],[Animal Number]])=1,1,"")</f>
        <v/>
      </c>
      <c r="J55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5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5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5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5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5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5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5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5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5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5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5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5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5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5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5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5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5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56" spans="1:30" ht="15" customHeight="1" x14ac:dyDescent="0.35">
      <c r="A556" s="61">
        <v>183</v>
      </c>
      <c r="B556" s="61" t="s">
        <v>7</v>
      </c>
      <c r="C556" s="61" t="s">
        <v>23</v>
      </c>
      <c r="D556" s="61"/>
      <c r="E556" s="56"/>
      <c r="F556" s="61">
        <v>16</v>
      </c>
      <c r="G556" s="58" t="str">
        <f>VLOOKUP(DataEntry[[#This Row],[Animal Number]],Labeling[],4)</f>
        <v>Male</v>
      </c>
      <c r="H556" s="61">
        <f>VLOOKUP(DataEntry[[#This Row],[Animal Number]],Labeling[],5)</f>
        <v>3000</v>
      </c>
      <c r="I556" s="58" t="str">
        <f>IF(COUNTIF($A$8:DataEntry[[#This Row],[Animal Number]],DataEntry[[#This Row],[Animal Number]])=1,1,"")</f>
        <v/>
      </c>
      <c r="J55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5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5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5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5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5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5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5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5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5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5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5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5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5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5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5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5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5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57" spans="1:30" ht="15" customHeight="1" x14ac:dyDescent="0.35">
      <c r="A557" s="61">
        <v>184</v>
      </c>
      <c r="B557" s="61" t="s">
        <v>5</v>
      </c>
      <c r="C557" s="61"/>
      <c r="D557" s="61" t="s">
        <v>15</v>
      </c>
      <c r="E557" s="56"/>
      <c r="F557" s="61"/>
      <c r="G557" s="58" t="str">
        <f>VLOOKUP(DataEntry[[#This Row],[Animal Number]],Labeling[],4)</f>
        <v>Male</v>
      </c>
      <c r="H557" s="61">
        <f>VLOOKUP(DataEntry[[#This Row],[Animal Number]],Labeling[],5)</f>
        <v>3000</v>
      </c>
      <c r="I557" s="58">
        <f>IF(COUNTIF($A$8:DataEntry[[#This Row],[Animal Number]],DataEntry[[#This Row],[Animal Number]])=1,1,"")</f>
        <v>1</v>
      </c>
      <c r="J55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5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5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5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5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5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5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5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5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5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5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5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5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5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5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5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5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5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5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5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5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58" spans="1:30" ht="15" customHeight="1" x14ac:dyDescent="0.35">
      <c r="A558" s="61">
        <v>184</v>
      </c>
      <c r="B558" s="61" t="s">
        <v>7</v>
      </c>
      <c r="C558" s="61" t="s">
        <v>22</v>
      </c>
      <c r="D558" s="61"/>
      <c r="E558" s="56"/>
      <c r="F558" s="61">
        <v>5</v>
      </c>
      <c r="G558" s="58" t="str">
        <f>VLOOKUP(DataEntry[[#This Row],[Animal Number]],Labeling[],4)</f>
        <v>Male</v>
      </c>
      <c r="H558" s="61">
        <f>VLOOKUP(DataEntry[[#This Row],[Animal Number]],Labeling[],5)</f>
        <v>3000</v>
      </c>
      <c r="I558" s="58" t="str">
        <f>IF(COUNTIF($A$8:DataEntry[[#This Row],[Animal Number]],DataEntry[[#This Row],[Animal Number]])=1,1,"")</f>
        <v/>
      </c>
      <c r="J55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5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5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5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5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5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5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5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5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5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5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5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5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5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5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5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5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5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59" spans="1:30" ht="15" customHeight="1" x14ac:dyDescent="0.35">
      <c r="A559" s="61">
        <v>184</v>
      </c>
      <c r="B559" s="61" t="s">
        <v>7</v>
      </c>
      <c r="C559" s="61" t="s">
        <v>23</v>
      </c>
      <c r="D559" s="61"/>
      <c r="E559" s="56"/>
      <c r="F559" s="61">
        <v>20</v>
      </c>
      <c r="G559" s="58" t="str">
        <f>VLOOKUP(DataEntry[[#This Row],[Animal Number]],Labeling[],4)</f>
        <v>Male</v>
      </c>
      <c r="H559" s="61">
        <f>VLOOKUP(DataEntry[[#This Row],[Animal Number]],Labeling[],5)</f>
        <v>3000</v>
      </c>
      <c r="I559" s="58" t="str">
        <f>IF(COUNTIF($A$8:DataEntry[[#This Row],[Animal Number]],DataEntry[[#This Row],[Animal Number]])=1,1,"")</f>
        <v/>
      </c>
      <c r="J55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5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5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5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5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5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5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5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5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5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5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5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5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5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5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5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5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5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60" spans="1:30" ht="15" customHeight="1" x14ac:dyDescent="0.35">
      <c r="A560" s="61">
        <v>185</v>
      </c>
      <c r="B560" s="61"/>
      <c r="C560" s="61"/>
      <c r="D560" s="61" t="s">
        <v>38</v>
      </c>
      <c r="E560" s="56"/>
      <c r="F560" s="61"/>
      <c r="G560" s="58" t="str">
        <f>VLOOKUP(DataEntry[[#This Row],[Animal Number]],Labeling[],4)</f>
        <v>Male</v>
      </c>
      <c r="H560" s="61">
        <f>VLOOKUP(DataEntry[[#This Row],[Animal Number]],Labeling[],5)</f>
        <v>3000</v>
      </c>
      <c r="I560" s="58">
        <f>IF(COUNTIF($A$8:DataEntry[[#This Row],[Animal Number]],DataEntry[[#This Row],[Animal Number]])=1,1,"")</f>
        <v>1</v>
      </c>
      <c r="J56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6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6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6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6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6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6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6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6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6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6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6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6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6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6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6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6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6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6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6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6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61" spans="1:30" ht="15" customHeight="1" x14ac:dyDescent="0.35">
      <c r="A561" s="61">
        <v>185</v>
      </c>
      <c r="B561" s="61" t="s">
        <v>7</v>
      </c>
      <c r="C561" s="61" t="s">
        <v>22</v>
      </c>
      <c r="D561" s="61"/>
      <c r="E561" s="56"/>
      <c r="F561" s="61">
        <v>10</v>
      </c>
      <c r="G561" s="58" t="str">
        <f>VLOOKUP(DataEntry[[#This Row],[Animal Number]],Labeling[],4)</f>
        <v>Male</v>
      </c>
      <c r="H561" s="61">
        <f>VLOOKUP(DataEntry[[#This Row],[Animal Number]],Labeling[],5)</f>
        <v>3000</v>
      </c>
      <c r="I561" s="58" t="str">
        <f>IF(COUNTIF($A$8:DataEntry[[#This Row],[Animal Number]],DataEntry[[#This Row],[Animal Number]])=1,1,"")</f>
        <v/>
      </c>
      <c r="J56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6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6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6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6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6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6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6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6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6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6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6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6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6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6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6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6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6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62" spans="1:30" ht="15" customHeight="1" x14ac:dyDescent="0.35">
      <c r="A562" s="61">
        <v>185</v>
      </c>
      <c r="B562" s="61" t="s">
        <v>7</v>
      </c>
      <c r="C562" s="61" t="s">
        <v>23</v>
      </c>
      <c r="D562" s="61"/>
      <c r="E562" s="56"/>
      <c r="F562" s="61">
        <v>10</v>
      </c>
      <c r="G562" s="58" t="str">
        <f>VLOOKUP(DataEntry[[#This Row],[Animal Number]],Labeling[],4)</f>
        <v>Male</v>
      </c>
      <c r="H562" s="61">
        <f>VLOOKUP(DataEntry[[#This Row],[Animal Number]],Labeling[],5)</f>
        <v>3000</v>
      </c>
      <c r="I562" s="58" t="str">
        <f>IF(COUNTIF($A$8:DataEntry[[#This Row],[Animal Number]],DataEntry[[#This Row],[Animal Number]])=1,1,"")</f>
        <v/>
      </c>
      <c r="J56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6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6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6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6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6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6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6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6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6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6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6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6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6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6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6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6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6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63" spans="1:30" ht="15" customHeight="1" x14ac:dyDescent="0.35">
      <c r="A563" s="61">
        <v>186</v>
      </c>
      <c r="B563" s="61" t="s">
        <v>5</v>
      </c>
      <c r="C563" s="61"/>
      <c r="D563" s="61" t="s">
        <v>15</v>
      </c>
      <c r="E563" s="56"/>
      <c r="F563" s="61"/>
      <c r="G563" s="58" t="str">
        <f>VLOOKUP(DataEntry[[#This Row],[Animal Number]],Labeling[],4)</f>
        <v>Male</v>
      </c>
      <c r="H563" s="61">
        <f>VLOOKUP(DataEntry[[#This Row],[Animal Number]],Labeling[],5)</f>
        <v>3000</v>
      </c>
      <c r="I563" s="58">
        <f>IF(COUNTIF($A$8:DataEntry[[#This Row],[Animal Number]],DataEntry[[#This Row],[Animal Number]])=1,1,"")</f>
        <v>1</v>
      </c>
      <c r="J56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6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6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6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6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6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6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6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6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6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6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6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6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6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6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6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6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6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6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6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6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64" spans="1:30" ht="15" customHeight="1" x14ac:dyDescent="0.35">
      <c r="A564" s="61">
        <v>186</v>
      </c>
      <c r="B564" s="61" t="s">
        <v>7</v>
      </c>
      <c r="C564" s="61" t="s">
        <v>22</v>
      </c>
      <c r="D564" s="61"/>
      <c r="E564" s="56"/>
      <c r="F564" s="61">
        <v>16</v>
      </c>
      <c r="G564" s="58" t="str">
        <f>VLOOKUP(DataEntry[[#This Row],[Animal Number]],Labeling[],4)</f>
        <v>Male</v>
      </c>
      <c r="H564" s="61">
        <f>VLOOKUP(DataEntry[[#This Row],[Animal Number]],Labeling[],5)</f>
        <v>3000</v>
      </c>
      <c r="I564" s="58" t="str">
        <f>IF(COUNTIF($A$8:DataEntry[[#This Row],[Animal Number]],DataEntry[[#This Row],[Animal Number]])=1,1,"")</f>
        <v/>
      </c>
      <c r="J56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6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6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6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6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6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6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6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6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6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6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6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6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6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6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6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6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6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65" spans="1:30" ht="15" customHeight="1" x14ac:dyDescent="0.35">
      <c r="A565" s="61">
        <v>186</v>
      </c>
      <c r="B565" s="61" t="s">
        <v>7</v>
      </c>
      <c r="C565" s="61" t="s">
        <v>23</v>
      </c>
      <c r="D565" s="61"/>
      <c r="E565" s="56"/>
      <c r="F565" s="61">
        <v>15</v>
      </c>
      <c r="G565" s="58" t="str">
        <f>VLOOKUP(DataEntry[[#This Row],[Animal Number]],Labeling[],4)</f>
        <v>Male</v>
      </c>
      <c r="H565" s="61">
        <f>VLOOKUP(DataEntry[[#This Row],[Animal Number]],Labeling[],5)</f>
        <v>3000</v>
      </c>
      <c r="I565" s="58" t="str">
        <f>IF(COUNTIF($A$8:DataEntry[[#This Row],[Animal Number]],DataEntry[[#This Row],[Animal Number]])=1,1,"")</f>
        <v/>
      </c>
      <c r="J56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6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6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6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6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6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6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6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6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6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6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6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6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6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6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6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6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6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66" spans="1:30" ht="15" customHeight="1" x14ac:dyDescent="0.35">
      <c r="A566" s="61">
        <v>187</v>
      </c>
      <c r="B566" s="61"/>
      <c r="C566" s="61"/>
      <c r="D566" s="61" t="s">
        <v>38</v>
      </c>
      <c r="E566" s="56"/>
      <c r="F566" s="61"/>
      <c r="G566" s="58" t="str">
        <f>VLOOKUP(DataEntry[[#This Row],[Animal Number]],Labeling[],4)</f>
        <v>Male</v>
      </c>
      <c r="H566" s="61">
        <f>VLOOKUP(DataEntry[[#This Row],[Animal Number]],Labeling[],5)</f>
        <v>3000</v>
      </c>
      <c r="I566" s="58">
        <f>IF(COUNTIF($A$8:DataEntry[[#This Row],[Animal Number]],DataEntry[[#This Row],[Animal Number]])=1,1,"")</f>
        <v>1</v>
      </c>
      <c r="J56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6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6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6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6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6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6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6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6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6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6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6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6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6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6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6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6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6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6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6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6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67" spans="1:30" ht="15" customHeight="1" x14ac:dyDescent="0.35">
      <c r="A567" s="61">
        <v>187</v>
      </c>
      <c r="B567" s="61" t="s">
        <v>7</v>
      </c>
      <c r="C567" s="61" t="s">
        <v>22</v>
      </c>
      <c r="D567" s="61"/>
      <c r="E567" s="56"/>
      <c r="F567" s="61">
        <v>18</v>
      </c>
      <c r="G567" s="58" t="str">
        <f>VLOOKUP(DataEntry[[#This Row],[Animal Number]],Labeling[],4)</f>
        <v>Male</v>
      </c>
      <c r="H567" s="61">
        <f>VLOOKUP(DataEntry[[#This Row],[Animal Number]],Labeling[],5)</f>
        <v>3000</v>
      </c>
      <c r="I567" s="58" t="str">
        <f>IF(COUNTIF($A$8:DataEntry[[#This Row],[Animal Number]],DataEntry[[#This Row],[Animal Number]])=1,1,"")</f>
        <v/>
      </c>
      <c r="J56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6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6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6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6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6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6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6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6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6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6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6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6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6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6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6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6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6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68" spans="1:30" ht="15" customHeight="1" x14ac:dyDescent="0.35">
      <c r="A568" s="61">
        <v>187</v>
      </c>
      <c r="B568" s="61" t="s">
        <v>7</v>
      </c>
      <c r="C568" s="61" t="s">
        <v>23</v>
      </c>
      <c r="D568" s="61"/>
      <c r="E568" s="56"/>
      <c r="F568" s="61">
        <v>17</v>
      </c>
      <c r="G568" s="58" t="str">
        <f>VLOOKUP(DataEntry[[#This Row],[Animal Number]],Labeling[],4)</f>
        <v>Male</v>
      </c>
      <c r="H568" s="61">
        <f>VLOOKUP(DataEntry[[#This Row],[Animal Number]],Labeling[],5)</f>
        <v>3000</v>
      </c>
      <c r="I568" s="58" t="str">
        <f>IF(COUNTIF($A$8:DataEntry[[#This Row],[Animal Number]],DataEntry[[#This Row],[Animal Number]])=1,1,"")</f>
        <v/>
      </c>
      <c r="J56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6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6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6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6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6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6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6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6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6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6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6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6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6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6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6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6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6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69" spans="1:30" ht="15" customHeight="1" x14ac:dyDescent="0.35">
      <c r="A569" s="61">
        <v>188</v>
      </c>
      <c r="B569" s="61"/>
      <c r="C569" s="61"/>
      <c r="D569" s="61" t="s">
        <v>38</v>
      </c>
      <c r="E569" s="56"/>
      <c r="F569" s="61"/>
      <c r="G569" s="58" t="str">
        <f>VLOOKUP(DataEntry[[#This Row],[Animal Number]],Labeling[],4)</f>
        <v>Male</v>
      </c>
      <c r="H569" s="61">
        <f>VLOOKUP(DataEntry[[#This Row],[Animal Number]],Labeling[],5)</f>
        <v>3000</v>
      </c>
      <c r="I569" s="58">
        <f>IF(COUNTIF($A$8:DataEntry[[#This Row],[Animal Number]],DataEntry[[#This Row],[Animal Number]])=1,1,"")</f>
        <v>1</v>
      </c>
      <c r="J56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6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6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6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6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6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6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6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6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6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6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6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6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6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6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6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6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6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6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6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6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70" spans="1:30" ht="15" customHeight="1" x14ac:dyDescent="0.35">
      <c r="A570" s="61">
        <v>188</v>
      </c>
      <c r="B570" s="61" t="s">
        <v>7</v>
      </c>
      <c r="C570" s="61" t="s">
        <v>22</v>
      </c>
      <c r="D570" s="61"/>
      <c r="E570" s="56"/>
      <c r="F570" s="61">
        <v>10</v>
      </c>
      <c r="G570" s="58" t="str">
        <f>VLOOKUP(DataEntry[[#This Row],[Animal Number]],Labeling[],4)</f>
        <v>Male</v>
      </c>
      <c r="H570" s="61">
        <f>VLOOKUP(DataEntry[[#This Row],[Animal Number]],Labeling[],5)</f>
        <v>3000</v>
      </c>
      <c r="I570" s="58" t="str">
        <f>IF(COUNTIF($A$8:DataEntry[[#This Row],[Animal Number]],DataEntry[[#This Row],[Animal Number]])=1,1,"")</f>
        <v/>
      </c>
      <c r="J57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7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7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7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7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7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7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7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7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7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7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7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7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7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7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7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7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7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71" spans="1:30" ht="15" customHeight="1" x14ac:dyDescent="0.35">
      <c r="A571" s="61">
        <v>188</v>
      </c>
      <c r="B571" s="61" t="s">
        <v>7</v>
      </c>
      <c r="C571" s="61" t="s">
        <v>23</v>
      </c>
      <c r="D571" s="61"/>
      <c r="E571" s="56"/>
      <c r="F571" s="61">
        <v>9</v>
      </c>
      <c r="G571" s="58" t="str">
        <f>VLOOKUP(DataEntry[[#This Row],[Animal Number]],Labeling[],4)</f>
        <v>Male</v>
      </c>
      <c r="H571" s="61">
        <f>VLOOKUP(DataEntry[[#This Row],[Animal Number]],Labeling[],5)</f>
        <v>3000</v>
      </c>
      <c r="I571" s="58" t="str">
        <f>IF(COUNTIF($A$8:DataEntry[[#This Row],[Animal Number]],DataEntry[[#This Row],[Animal Number]])=1,1,"")</f>
        <v/>
      </c>
      <c r="J57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7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7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7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7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7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7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7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7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7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7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7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7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7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7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7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7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7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72" spans="1:30" ht="15" customHeight="1" x14ac:dyDescent="0.35">
      <c r="A572" s="61">
        <v>189</v>
      </c>
      <c r="B572" s="61" t="s">
        <v>7</v>
      </c>
      <c r="C572" s="61" t="s">
        <v>22</v>
      </c>
      <c r="D572" s="61"/>
      <c r="E572" s="56"/>
      <c r="F572" s="61">
        <v>21</v>
      </c>
      <c r="G572" s="58" t="str">
        <f>VLOOKUP(DataEntry[[#This Row],[Animal Number]],Labeling[],4)</f>
        <v>Male</v>
      </c>
      <c r="H572" s="61">
        <f>VLOOKUP(DataEntry[[#This Row],[Animal Number]],Labeling[],5)</f>
        <v>3000</v>
      </c>
      <c r="I572" s="58">
        <f>IF(COUNTIF($A$8:DataEntry[[#This Row],[Animal Number]],DataEntry[[#This Row],[Animal Number]])=1,1,"")</f>
        <v>1</v>
      </c>
      <c r="J57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72" s="58">
        <f>IF(AND(DataEntry[[#This Row],[Unique Animal Number]]=1,DataEntry[[#This Row],[Sex]]="Male"),COUNTIFS(DataEntry[Animal Number],DataEntry[[#This Row],[Animal Number]],DataEntry[Site],"Gubernaculum",DataEntry[Measurement],"&gt;20"),"")</f>
        <v>1</v>
      </c>
      <c r="L572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7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7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7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7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7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7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7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7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7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7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7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7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7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7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7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7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7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7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73" spans="1:30" ht="15" customHeight="1" x14ac:dyDescent="0.35">
      <c r="A573" s="61">
        <v>189</v>
      </c>
      <c r="B573" s="61" t="s">
        <v>7</v>
      </c>
      <c r="C573" s="61" t="s">
        <v>23</v>
      </c>
      <c r="D573" s="61"/>
      <c r="E573" s="56"/>
      <c r="F573" s="61">
        <v>18</v>
      </c>
      <c r="G573" s="58" t="str">
        <f>VLOOKUP(DataEntry[[#This Row],[Animal Number]],Labeling[],4)</f>
        <v>Male</v>
      </c>
      <c r="H573" s="61">
        <f>VLOOKUP(DataEntry[[#This Row],[Animal Number]],Labeling[],5)</f>
        <v>3000</v>
      </c>
      <c r="I573" s="58" t="str">
        <f>IF(COUNTIF($A$8:DataEntry[[#This Row],[Animal Number]],DataEntry[[#This Row],[Animal Number]])=1,1,"")</f>
        <v/>
      </c>
      <c r="J57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7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7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7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7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7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7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7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7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7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7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7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7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7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7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7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7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7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74" spans="1:30" ht="15" customHeight="1" x14ac:dyDescent="0.35">
      <c r="A574" s="61">
        <v>190</v>
      </c>
      <c r="B574" s="61"/>
      <c r="C574" s="61"/>
      <c r="D574" s="61" t="s">
        <v>38</v>
      </c>
      <c r="E574" s="56"/>
      <c r="F574" s="61"/>
      <c r="G574" s="58" t="str">
        <f>VLOOKUP(DataEntry[[#This Row],[Animal Number]],Labeling[],4)</f>
        <v>Male</v>
      </c>
      <c r="H574" s="61">
        <f>VLOOKUP(DataEntry[[#This Row],[Animal Number]],Labeling[],5)</f>
        <v>3000</v>
      </c>
      <c r="I574" s="58">
        <f>IF(COUNTIF($A$8:DataEntry[[#This Row],[Animal Number]],DataEntry[[#This Row],[Animal Number]])=1,1,"")</f>
        <v>1</v>
      </c>
      <c r="J57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7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7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7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7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7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7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7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7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7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7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7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7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7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7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7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7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7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7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7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7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75" spans="1:30" ht="15" customHeight="1" x14ac:dyDescent="0.35">
      <c r="A575" s="61">
        <v>190</v>
      </c>
      <c r="B575" s="61" t="s">
        <v>7</v>
      </c>
      <c r="C575" s="61" t="s">
        <v>22</v>
      </c>
      <c r="D575" s="61"/>
      <c r="E575" s="56"/>
      <c r="F575" s="61">
        <v>18</v>
      </c>
      <c r="G575" s="58" t="str">
        <f>VLOOKUP(DataEntry[[#This Row],[Animal Number]],Labeling[],4)</f>
        <v>Male</v>
      </c>
      <c r="H575" s="61">
        <f>VLOOKUP(DataEntry[[#This Row],[Animal Number]],Labeling[],5)</f>
        <v>3000</v>
      </c>
      <c r="I575" s="58" t="str">
        <f>IF(COUNTIF($A$8:DataEntry[[#This Row],[Animal Number]],DataEntry[[#This Row],[Animal Number]])=1,1,"")</f>
        <v/>
      </c>
      <c r="J57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7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7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7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7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7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7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7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7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7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7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7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7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7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7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7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7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7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76" spans="1:30" ht="15" customHeight="1" x14ac:dyDescent="0.35">
      <c r="A576" s="61">
        <v>190</v>
      </c>
      <c r="B576" s="61" t="s">
        <v>7</v>
      </c>
      <c r="C576" s="61" t="s">
        <v>23</v>
      </c>
      <c r="D576" s="61"/>
      <c r="E576" s="56"/>
      <c r="F576" s="61">
        <v>17</v>
      </c>
      <c r="G576" s="58" t="str">
        <f>VLOOKUP(DataEntry[[#This Row],[Animal Number]],Labeling[],4)</f>
        <v>Male</v>
      </c>
      <c r="H576" s="61">
        <f>VLOOKUP(DataEntry[[#This Row],[Animal Number]],Labeling[],5)</f>
        <v>3000</v>
      </c>
      <c r="I576" s="58" t="str">
        <f>IF(COUNTIF($A$8:DataEntry[[#This Row],[Animal Number]],DataEntry[[#This Row],[Animal Number]])=1,1,"")</f>
        <v/>
      </c>
      <c r="J57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7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7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7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7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7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7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7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7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7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7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7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7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7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7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7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7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7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77" spans="1:30" ht="15" customHeight="1" x14ac:dyDescent="0.35">
      <c r="A577" s="61">
        <v>191</v>
      </c>
      <c r="B577" s="61"/>
      <c r="C577" s="61"/>
      <c r="D577" s="61" t="s">
        <v>38</v>
      </c>
      <c r="E577" s="56"/>
      <c r="F577" s="61"/>
      <c r="G577" s="58" t="str">
        <f>VLOOKUP(DataEntry[[#This Row],[Animal Number]],Labeling[],4)</f>
        <v>Male</v>
      </c>
      <c r="H577" s="61">
        <f>VLOOKUP(DataEntry[[#This Row],[Animal Number]],Labeling[],5)</f>
        <v>3000</v>
      </c>
      <c r="I577" s="58">
        <f>IF(COUNTIF($A$8:DataEntry[[#This Row],[Animal Number]],DataEntry[[#This Row],[Animal Number]])=1,1,"")</f>
        <v>1</v>
      </c>
      <c r="J57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7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7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7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7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7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7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7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7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7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7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7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7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7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7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7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7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7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7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7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7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78" spans="1:30" ht="15" customHeight="1" x14ac:dyDescent="0.35">
      <c r="A578" s="61">
        <v>191</v>
      </c>
      <c r="B578" s="61" t="s">
        <v>7</v>
      </c>
      <c r="C578" s="61" t="s">
        <v>22</v>
      </c>
      <c r="D578" s="61"/>
      <c r="E578" s="56"/>
      <c r="F578" s="61">
        <v>11</v>
      </c>
      <c r="G578" s="58" t="str">
        <f>VLOOKUP(DataEntry[[#This Row],[Animal Number]],Labeling[],4)</f>
        <v>Male</v>
      </c>
      <c r="H578" s="61">
        <f>VLOOKUP(DataEntry[[#This Row],[Animal Number]],Labeling[],5)</f>
        <v>3000</v>
      </c>
      <c r="I578" s="58" t="str">
        <f>IF(COUNTIF($A$8:DataEntry[[#This Row],[Animal Number]],DataEntry[[#This Row],[Animal Number]])=1,1,"")</f>
        <v/>
      </c>
      <c r="J57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7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7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7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7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7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7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7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7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7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7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7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7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7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7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7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7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7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79" spans="1:30" ht="15" customHeight="1" x14ac:dyDescent="0.35">
      <c r="A579" s="61">
        <v>191</v>
      </c>
      <c r="B579" s="61" t="s">
        <v>7</v>
      </c>
      <c r="C579" s="61" t="s">
        <v>23</v>
      </c>
      <c r="D579" s="61"/>
      <c r="E579" s="56"/>
      <c r="F579" s="61">
        <v>10</v>
      </c>
      <c r="G579" s="58" t="str">
        <f>VLOOKUP(DataEntry[[#This Row],[Animal Number]],Labeling[],4)</f>
        <v>Male</v>
      </c>
      <c r="H579" s="61">
        <f>VLOOKUP(DataEntry[[#This Row],[Animal Number]],Labeling[],5)</f>
        <v>3000</v>
      </c>
      <c r="I579" s="58" t="str">
        <f>IF(COUNTIF($A$8:DataEntry[[#This Row],[Animal Number]],DataEntry[[#This Row],[Animal Number]])=1,1,"")</f>
        <v/>
      </c>
      <c r="J57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7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7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7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7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7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7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7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7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7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7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7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7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7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7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7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7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7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80" spans="1:30" ht="15" customHeight="1" x14ac:dyDescent="0.35">
      <c r="A580" s="61">
        <v>192</v>
      </c>
      <c r="B580" s="61"/>
      <c r="C580" s="61"/>
      <c r="D580" s="61" t="s">
        <v>38</v>
      </c>
      <c r="E580" s="56"/>
      <c r="F580" s="61"/>
      <c r="G580" s="58" t="str">
        <f>VLOOKUP(DataEntry[[#This Row],[Animal Number]],Labeling[],4)</f>
        <v>Male</v>
      </c>
      <c r="H580" s="61">
        <f>VLOOKUP(DataEntry[[#This Row],[Animal Number]],Labeling[],5)</f>
        <v>3000</v>
      </c>
      <c r="I580" s="58">
        <f>IF(COUNTIF($A$8:DataEntry[[#This Row],[Animal Number]],DataEntry[[#This Row],[Animal Number]])=1,1,"")</f>
        <v>1</v>
      </c>
      <c r="J58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8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8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8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8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8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8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8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8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8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8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8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8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8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8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8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8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8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8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8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8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81" spans="1:30" ht="15" customHeight="1" x14ac:dyDescent="0.35">
      <c r="A581" s="61">
        <v>192</v>
      </c>
      <c r="B581" s="61" t="s">
        <v>7</v>
      </c>
      <c r="C581" s="61" t="s">
        <v>22</v>
      </c>
      <c r="D581" s="61"/>
      <c r="E581" s="56"/>
      <c r="F581" s="61">
        <v>17</v>
      </c>
      <c r="G581" s="58" t="str">
        <f>VLOOKUP(DataEntry[[#This Row],[Animal Number]],Labeling[],4)</f>
        <v>Male</v>
      </c>
      <c r="H581" s="61">
        <f>VLOOKUP(DataEntry[[#This Row],[Animal Number]],Labeling[],5)</f>
        <v>3000</v>
      </c>
      <c r="I581" s="58" t="str">
        <f>IF(COUNTIF($A$8:DataEntry[[#This Row],[Animal Number]],DataEntry[[#This Row],[Animal Number]])=1,1,"")</f>
        <v/>
      </c>
      <c r="J58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8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8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8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8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8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8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8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8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8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8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8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8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8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8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8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8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8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82" spans="1:30" ht="15" customHeight="1" x14ac:dyDescent="0.35">
      <c r="A582" s="61">
        <v>192</v>
      </c>
      <c r="B582" s="61" t="s">
        <v>7</v>
      </c>
      <c r="C582" s="61" t="s">
        <v>23</v>
      </c>
      <c r="D582" s="61"/>
      <c r="E582" s="56"/>
      <c r="F582" s="61">
        <v>17</v>
      </c>
      <c r="G582" s="58" t="str">
        <f>VLOOKUP(DataEntry[[#This Row],[Animal Number]],Labeling[],4)</f>
        <v>Male</v>
      </c>
      <c r="H582" s="61">
        <f>VLOOKUP(DataEntry[[#This Row],[Animal Number]],Labeling[],5)</f>
        <v>3000</v>
      </c>
      <c r="I582" s="58" t="str">
        <f>IF(COUNTIF($A$8:DataEntry[[#This Row],[Animal Number]],DataEntry[[#This Row],[Animal Number]])=1,1,"")</f>
        <v/>
      </c>
      <c r="J58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8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8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8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8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8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8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8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8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8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8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8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8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8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8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8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8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8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83" spans="1:30" ht="15" customHeight="1" x14ac:dyDescent="0.35">
      <c r="A583" s="61">
        <v>193</v>
      </c>
      <c r="B583" s="61" t="s">
        <v>7</v>
      </c>
      <c r="C583" s="61" t="s">
        <v>22</v>
      </c>
      <c r="D583" s="61"/>
      <c r="E583" s="56"/>
      <c r="F583" s="61">
        <v>27</v>
      </c>
      <c r="G583" s="58" t="str">
        <f>VLOOKUP(DataEntry[[#This Row],[Animal Number]],Labeling[],4)</f>
        <v>Male</v>
      </c>
      <c r="H583" s="61">
        <f>VLOOKUP(DataEntry[[#This Row],[Animal Number]],Labeling[],5)</f>
        <v>3000</v>
      </c>
      <c r="I583" s="58">
        <f>IF(COUNTIF($A$8:DataEntry[[#This Row],[Animal Number]],DataEntry[[#This Row],[Animal Number]])=1,1,"")</f>
        <v>1</v>
      </c>
      <c r="J58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83" s="58">
        <f>IF(AND(DataEntry[[#This Row],[Unique Animal Number]]=1,DataEntry[[#This Row],[Sex]]="Male"),COUNTIFS(DataEntry[Animal Number],DataEntry[[#This Row],[Animal Number]],DataEntry[Site],"Gubernaculum",DataEntry[Measurement],"&gt;20"),"")</f>
        <v>2</v>
      </c>
      <c r="L58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8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8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8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8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8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8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8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8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8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8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8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8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8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8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8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8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8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8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84" spans="1:30" ht="15" customHeight="1" x14ac:dyDescent="0.35">
      <c r="A584" s="61">
        <v>193</v>
      </c>
      <c r="B584" s="61" t="s">
        <v>7</v>
      </c>
      <c r="C584" s="61" t="s">
        <v>23</v>
      </c>
      <c r="D584" s="61"/>
      <c r="E584" s="56"/>
      <c r="F584" s="61">
        <v>25</v>
      </c>
      <c r="G584" s="58" t="str">
        <f>VLOOKUP(DataEntry[[#This Row],[Animal Number]],Labeling[],4)</f>
        <v>Male</v>
      </c>
      <c r="H584" s="61">
        <f>VLOOKUP(DataEntry[[#This Row],[Animal Number]],Labeling[],5)</f>
        <v>3000</v>
      </c>
      <c r="I584" s="58" t="str">
        <f>IF(COUNTIF($A$8:DataEntry[[#This Row],[Animal Number]],DataEntry[[#This Row],[Animal Number]])=1,1,"")</f>
        <v/>
      </c>
      <c r="J58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8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8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8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8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8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8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8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8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8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8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8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8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8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8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8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8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8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85" spans="1:30" ht="15" customHeight="1" x14ac:dyDescent="0.35">
      <c r="A585" s="61">
        <v>194</v>
      </c>
      <c r="B585" s="61"/>
      <c r="C585" s="61"/>
      <c r="D585" s="61" t="s">
        <v>38</v>
      </c>
      <c r="E585" s="56"/>
      <c r="F585" s="61"/>
      <c r="G585" s="58" t="str">
        <f>VLOOKUP(DataEntry[[#This Row],[Animal Number]],Labeling[],4)</f>
        <v>Male</v>
      </c>
      <c r="H585" s="61">
        <f>VLOOKUP(DataEntry[[#This Row],[Animal Number]],Labeling[],5)</f>
        <v>3000</v>
      </c>
      <c r="I585" s="58">
        <f>IF(COUNTIF($A$8:DataEntry[[#This Row],[Animal Number]],DataEntry[[#This Row],[Animal Number]])=1,1,"")</f>
        <v>1</v>
      </c>
      <c r="J58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85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8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8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8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8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8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8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8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8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8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8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8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8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8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8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8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8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8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8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8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86" spans="1:30" ht="15" customHeight="1" x14ac:dyDescent="0.35">
      <c r="A586" s="61">
        <v>194</v>
      </c>
      <c r="B586" s="61" t="s">
        <v>7</v>
      </c>
      <c r="C586" s="61" t="s">
        <v>22</v>
      </c>
      <c r="D586" s="61"/>
      <c r="E586" s="56"/>
      <c r="F586" s="61">
        <v>17</v>
      </c>
      <c r="G586" s="58" t="str">
        <f>VLOOKUP(DataEntry[[#This Row],[Animal Number]],Labeling[],4)</f>
        <v>Male</v>
      </c>
      <c r="H586" s="61">
        <f>VLOOKUP(DataEntry[[#This Row],[Animal Number]],Labeling[],5)</f>
        <v>3000</v>
      </c>
      <c r="I586" s="58" t="str">
        <f>IF(COUNTIF($A$8:DataEntry[[#This Row],[Animal Number]],DataEntry[[#This Row],[Animal Number]])=1,1,"")</f>
        <v/>
      </c>
      <c r="J58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8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8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8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8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8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8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8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8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8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8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8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8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8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8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8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8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8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87" spans="1:30" ht="15" customHeight="1" x14ac:dyDescent="0.35">
      <c r="A587" s="61">
        <v>194</v>
      </c>
      <c r="B587" s="61" t="s">
        <v>7</v>
      </c>
      <c r="C587" s="61" t="s">
        <v>23</v>
      </c>
      <c r="D587" s="61"/>
      <c r="E587" s="56"/>
      <c r="F587" s="61">
        <v>15</v>
      </c>
      <c r="G587" s="58" t="str">
        <f>VLOOKUP(DataEntry[[#This Row],[Animal Number]],Labeling[],4)</f>
        <v>Male</v>
      </c>
      <c r="H587" s="61">
        <f>VLOOKUP(DataEntry[[#This Row],[Animal Number]],Labeling[],5)</f>
        <v>3000</v>
      </c>
      <c r="I587" s="58" t="str">
        <f>IF(COUNTIF($A$8:DataEntry[[#This Row],[Animal Number]],DataEntry[[#This Row],[Animal Number]])=1,1,"")</f>
        <v/>
      </c>
      <c r="J58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8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8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8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8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8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8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8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8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8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8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8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8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8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8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8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8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8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88" spans="1:30" ht="15" customHeight="1" x14ac:dyDescent="0.35">
      <c r="A588" s="61">
        <v>195</v>
      </c>
      <c r="B588" s="61"/>
      <c r="C588" s="61"/>
      <c r="D588" s="61" t="s">
        <v>38</v>
      </c>
      <c r="E588" s="56"/>
      <c r="F588" s="61"/>
      <c r="G588" s="58" t="str">
        <f>VLOOKUP(DataEntry[[#This Row],[Animal Number]],Labeling[],4)</f>
        <v>Male</v>
      </c>
      <c r="H588" s="61">
        <f>VLOOKUP(DataEntry[[#This Row],[Animal Number]],Labeling[],5)</f>
        <v>3000</v>
      </c>
      <c r="I588" s="58">
        <f>IF(COUNTIF($A$8:DataEntry[[#This Row],[Animal Number]],DataEntry[[#This Row],[Animal Number]])=1,1,"")</f>
        <v>1</v>
      </c>
      <c r="J58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8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8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8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8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8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8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8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8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8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8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8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8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8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8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8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8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8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8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8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8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89" spans="1:30" ht="15" customHeight="1" x14ac:dyDescent="0.35">
      <c r="A589" s="61">
        <v>195</v>
      </c>
      <c r="B589" s="61" t="s">
        <v>7</v>
      </c>
      <c r="C589" s="61" t="s">
        <v>22</v>
      </c>
      <c r="D589" s="61"/>
      <c r="E589" s="56"/>
      <c r="F589" s="61">
        <v>17</v>
      </c>
      <c r="G589" s="58" t="str">
        <f>VLOOKUP(DataEntry[[#This Row],[Animal Number]],Labeling[],4)</f>
        <v>Male</v>
      </c>
      <c r="H589" s="61">
        <f>VLOOKUP(DataEntry[[#This Row],[Animal Number]],Labeling[],5)</f>
        <v>3000</v>
      </c>
      <c r="I589" s="58" t="str">
        <f>IF(COUNTIF($A$8:DataEntry[[#This Row],[Animal Number]],DataEntry[[#This Row],[Animal Number]])=1,1,"")</f>
        <v/>
      </c>
      <c r="J58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8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8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8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8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8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8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8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8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8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8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8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8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8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8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8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8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8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90" spans="1:30" ht="15" customHeight="1" x14ac:dyDescent="0.35">
      <c r="A590" s="61">
        <v>195</v>
      </c>
      <c r="B590" s="61" t="s">
        <v>7</v>
      </c>
      <c r="C590" s="61" t="s">
        <v>23</v>
      </c>
      <c r="D590" s="61"/>
      <c r="E590" s="56"/>
      <c r="F590" s="61">
        <v>16</v>
      </c>
      <c r="G590" s="58" t="str">
        <f>VLOOKUP(DataEntry[[#This Row],[Animal Number]],Labeling[],4)</f>
        <v>Male</v>
      </c>
      <c r="H590" s="61">
        <f>VLOOKUP(DataEntry[[#This Row],[Animal Number]],Labeling[],5)</f>
        <v>3000</v>
      </c>
      <c r="I590" s="58" t="str">
        <f>IF(COUNTIF($A$8:DataEntry[[#This Row],[Animal Number]],DataEntry[[#This Row],[Animal Number]])=1,1,"")</f>
        <v/>
      </c>
      <c r="J59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9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9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9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9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9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9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9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9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9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9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9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9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9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9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9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9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9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91" spans="1:30" ht="15" customHeight="1" x14ac:dyDescent="0.35">
      <c r="A591" s="61">
        <v>196</v>
      </c>
      <c r="B591" s="61"/>
      <c r="C591" s="61"/>
      <c r="D591" s="61" t="s">
        <v>38</v>
      </c>
      <c r="E591" s="56"/>
      <c r="F591" s="61"/>
      <c r="G591" s="58" t="str">
        <f>VLOOKUP(DataEntry[[#This Row],[Animal Number]],Labeling[],4)</f>
        <v>Male</v>
      </c>
      <c r="H591" s="61">
        <f>VLOOKUP(DataEntry[[#This Row],[Animal Number]],Labeling[],5)</f>
        <v>3000</v>
      </c>
      <c r="I591" s="58">
        <f>IF(COUNTIF($A$8:DataEntry[[#This Row],[Animal Number]],DataEntry[[#This Row],[Animal Number]])=1,1,"")</f>
        <v>1</v>
      </c>
      <c r="J59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9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9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9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9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9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9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9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9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9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9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9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9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9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9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9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9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9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9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9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9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92" spans="1:30" ht="15" customHeight="1" x14ac:dyDescent="0.35">
      <c r="A592" s="61">
        <v>196</v>
      </c>
      <c r="B592" s="61" t="s">
        <v>7</v>
      </c>
      <c r="C592" s="61" t="s">
        <v>22</v>
      </c>
      <c r="D592" s="61"/>
      <c r="E592" s="56"/>
      <c r="F592" s="61">
        <v>10</v>
      </c>
      <c r="G592" s="58" t="str">
        <f>VLOOKUP(DataEntry[[#This Row],[Animal Number]],Labeling[],4)</f>
        <v>Male</v>
      </c>
      <c r="H592" s="61">
        <f>VLOOKUP(DataEntry[[#This Row],[Animal Number]],Labeling[],5)</f>
        <v>3000</v>
      </c>
      <c r="I592" s="58" t="str">
        <f>IF(COUNTIF($A$8:DataEntry[[#This Row],[Animal Number]],DataEntry[[#This Row],[Animal Number]])=1,1,"")</f>
        <v/>
      </c>
      <c r="J59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9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9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9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9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9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9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9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9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9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9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9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9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9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9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9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9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9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93" spans="1:30" ht="15" customHeight="1" x14ac:dyDescent="0.35">
      <c r="A593" s="61">
        <v>196</v>
      </c>
      <c r="B593" s="61" t="s">
        <v>7</v>
      </c>
      <c r="C593" s="61" t="s">
        <v>23</v>
      </c>
      <c r="D593" s="61"/>
      <c r="E593" s="56"/>
      <c r="F593" s="61">
        <v>15</v>
      </c>
      <c r="G593" s="58" t="str">
        <f>VLOOKUP(DataEntry[[#This Row],[Animal Number]],Labeling[],4)</f>
        <v>Male</v>
      </c>
      <c r="H593" s="61">
        <f>VLOOKUP(DataEntry[[#This Row],[Animal Number]],Labeling[],5)</f>
        <v>3000</v>
      </c>
      <c r="I593" s="58" t="str">
        <f>IF(COUNTIF($A$8:DataEntry[[#This Row],[Animal Number]],DataEntry[[#This Row],[Animal Number]])=1,1,"")</f>
        <v/>
      </c>
      <c r="J59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9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9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9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9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9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9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9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9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9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9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9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9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9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9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9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9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9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94" spans="1:30" ht="15" customHeight="1" x14ac:dyDescent="0.35">
      <c r="A594" s="61">
        <v>197</v>
      </c>
      <c r="B594" s="61"/>
      <c r="C594" s="61"/>
      <c r="D594" s="61" t="s">
        <v>38</v>
      </c>
      <c r="E594" s="56"/>
      <c r="F594" s="61"/>
      <c r="G594" s="58" t="str">
        <f>VLOOKUP(DataEntry[[#This Row],[Animal Number]],Labeling[],4)</f>
        <v>Male</v>
      </c>
      <c r="H594" s="61">
        <f>VLOOKUP(DataEntry[[#This Row],[Animal Number]],Labeling[],5)</f>
        <v>3000</v>
      </c>
      <c r="I594" s="58">
        <f>IF(COUNTIF($A$8:DataEntry[[#This Row],[Animal Number]],DataEntry[[#This Row],[Animal Number]])=1,1,"")</f>
        <v>1</v>
      </c>
      <c r="J59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9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9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9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9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9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9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9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9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9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9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9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9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9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9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9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9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9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9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9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9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95" spans="1:30" ht="15" customHeight="1" x14ac:dyDescent="0.35">
      <c r="A595" s="61">
        <v>197</v>
      </c>
      <c r="B595" s="61" t="s">
        <v>7</v>
      </c>
      <c r="C595" s="61" t="s">
        <v>22</v>
      </c>
      <c r="D595" s="61"/>
      <c r="E595" s="56"/>
      <c r="F595" s="61">
        <v>16</v>
      </c>
      <c r="G595" s="58" t="str">
        <f>VLOOKUP(DataEntry[[#This Row],[Animal Number]],Labeling[],4)</f>
        <v>Male</v>
      </c>
      <c r="H595" s="61">
        <f>VLOOKUP(DataEntry[[#This Row],[Animal Number]],Labeling[],5)</f>
        <v>3000</v>
      </c>
      <c r="I595" s="58" t="str">
        <f>IF(COUNTIF($A$8:DataEntry[[#This Row],[Animal Number]],DataEntry[[#This Row],[Animal Number]])=1,1,"")</f>
        <v/>
      </c>
      <c r="J59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9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9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9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9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9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9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9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9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9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9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9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9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9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9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9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9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9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96" spans="1:30" ht="15" customHeight="1" x14ac:dyDescent="0.35">
      <c r="A596" s="61">
        <v>197</v>
      </c>
      <c r="B596" s="61" t="s">
        <v>7</v>
      </c>
      <c r="C596" s="61" t="s">
        <v>23</v>
      </c>
      <c r="D596" s="61"/>
      <c r="E596" s="56"/>
      <c r="F596" s="61">
        <v>16</v>
      </c>
      <c r="G596" s="58" t="str">
        <f>VLOOKUP(DataEntry[[#This Row],[Animal Number]],Labeling[],4)</f>
        <v>Male</v>
      </c>
      <c r="H596" s="61">
        <f>VLOOKUP(DataEntry[[#This Row],[Animal Number]],Labeling[],5)</f>
        <v>3000</v>
      </c>
      <c r="I596" s="58" t="str">
        <f>IF(COUNTIF($A$8:DataEntry[[#This Row],[Animal Number]],DataEntry[[#This Row],[Animal Number]])=1,1,"")</f>
        <v/>
      </c>
      <c r="J59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9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9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9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9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9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9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9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9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9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9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9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9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9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9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9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9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9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97" spans="1:30" ht="15" customHeight="1" x14ac:dyDescent="0.35">
      <c r="A597" s="61">
        <v>198</v>
      </c>
      <c r="B597" s="61"/>
      <c r="C597" s="61"/>
      <c r="D597" s="61" t="s">
        <v>38</v>
      </c>
      <c r="E597" s="56"/>
      <c r="F597" s="61"/>
      <c r="G597" s="58" t="str">
        <f>VLOOKUP(DataEntry[[#This Row],[Animal Number]],Labeling[],4)</f>
        <v>Male</v>
      </c>
      <c r="H597" s="61">
        <f>VLOOKUP(DataEntry[[#This Row],[Animal Number]],Labeling[],5)</f>
        <v>3000</v>
      </c>
      <c r="I597" s="58">
        <f>IF(COUNTIF($A$8:DataEntry[[#This Row],[Animal Number]],DataEntry[[#This Row],[Animal Number]])=1,1,"")</f>
        <v>1</v>
      </c>
      <c r="J59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59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59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59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59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59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59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59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59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59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59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59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59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59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59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59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59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9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9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9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9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98" spans="1:30" ht="15" customHeight="1" x14ac:dyDescent="0.35">
      <c r="A598" s="61">
        <v>198</v>
      </c>
      <c r="B598" s="61" t="s">
        <v>7</v>
      </c>
      <c r="C598" s="61" t="s">
        <v>22</v>
      </c>
      <c r="D598" s="61"/>
      <c r="E598" s="56"/>
      <c r="F598" s="61">
        <v>16</v>
      </c>
      <c r="G598" s="58" t="str">
        <f>VLOOKUP(DataEntry[[#This Row],[Animal Number]],Labeling[],4)</f>
        <v>Male</v>
      </c>
      <c r="H598" s="61">
        <f>VLOOKUP(DataEntry[[#This Row],[Animal Number]],Labeling[],5)</f>
        <v>3000</v>
      </c>
      <c r="I598" s="58" t="str">
        <f>IF(COUNTIF($A$8:DataEntry[[#This Row],[Animal Number]],DataEntry[[#This Row],[Animal Number]])=1,1,"")</f>
        <v/>
      </c>
      <c r="J59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9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9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9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9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9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9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9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9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9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9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9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9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9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9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9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9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9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599" spans="1:30" ht="15" customHeight="1" x14ac:dyDescent="0.35">
      <c r="A599" s="61">
        <v>198</v>
      </c>
      <c r="B599" s="61" t="s">
        <v>7</v>
      </c>
      <c r="C599" s="61" t="s">
        <v>23</v>
      </c>
      <c r="D599" s="61"/>
      <c r="E599" s="56"/>
      <c r="F599" s="61">
        <v>15</v>
      </c>
      <c r="G599" s="58" t="str">
        <f>VLOOKUP(DataEntry[[#This Row],[Animal Number]],Labeling[],4)</f>
        <v>Male</v>
      </c>
      <c r="H599" s="61">
        <f>VLOOKUP(DataEntry[[#This Row],[Animal Number]],Labeling[],5)</f>
        <v>3000</v>
      </c>
      <c r="I599" s="58" t="str">
        <f>IF(COUNTIF($A$8:DataEntry[[#This Row],[Animal Number]],DataEntry[[#This Row],[Animal Number]])=1,1,"")</f>
        <v/>
      </c>
      <c r="J59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59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59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59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59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5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5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5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59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59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59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59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59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59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59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59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59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59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59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59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59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00" spans="1:30" ht="15" customHeight="1" x14ac:dyDescent="0.35">
      <c r="A600" s="61">
        <v>199</v>
      </c>
      <c r="B600" s="61"/>
      <c r="C600" s="61"/>
      <c r="D600" s="61" t="s">
        <v>38</v>
      </c>
      <c r="E600" s="56"/>
      <c r="F600" s="61"/>
      <c r="G600" s="58" t="str">
        <f>VLOOKUP(DataEntry[[#This Row],[Animal Number]],Labeling[],4)</f>
        <v>Male</v>
      </c>
      <c r="H600" s="61">
        <f>VLOOKUP(DataEntry[[#This Row],[Animal Number]],Labeling[],5)</f>
        <v>3000</v>
      </c>
      <c r="I600" s="58">
        <f>IF(COUNTIF($A$8:DataEntry[[#This Row],[Animal Number]],DataEntry[[#This Row],[Animal Number]])=1,1,"")</f>
        <v>1</v>
      </c>
      <c r="J60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60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0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60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0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0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0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0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0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0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0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0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0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0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0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0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0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0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0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0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0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01" spans="1:30" ht="15" customHeight="1" x14ac:dyDescent="0.35">
      <c r="A601" s="61">
        <v>199</v>
      </c>
      <c r="B601" s="61" t="s">
        <v>7</v>
      </c>
      <c r="C601" s="61" t="s">
        <v>22</v>
      </c>
      <c r="D601" s="61"/>
      <c r="E601" s="56"/>
      <c r="F601" s="61">
        <v>17</v>
      </c>
      <c r="G601" s="58" t="str">
        <f>VLOOKUP(DataEntry[[#This Row],[Animal Number]],Labeling[],4)</f>
        <v>Male</v>
      </c>
      <c r="H601" s="61">
        <f>VLOOKUP(DataEntry[[#This Row],[Animal Number]],Labeling[],5)</f>
        <v>3000</v>
      </c>
      <c r="I601" s="58" t="str">
        <f>IF(COUNTIF($A$8:DataEntry[[#This Row],[Animal Number]],DataEntry[[#This Row],[Animal Number]])=1,1,"")</f>
        <v/>
      </c>
      <c r="J60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0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0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0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0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0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0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0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0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0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0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0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0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0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0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0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0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0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02" spans="1:30" x14ac:dyDescent="0.35">
      <c r="A602" s="61">
        <v>199</v>
      </c>
      <c r="B602" s="61" t="s">
        <v>7</v>
      </c>
      <c r="C602" s="61" t="s">
        <v>23</v>
      </c>
      <c r="D602" s="61"/>
      <c r="E602" s="56"/>
      <c r="F602" s="61">
        <v>15</v>
      </c>
      <c r="G602" s="58" t="str">
        <f>VLOOKUP(DataEntry[[#This Row],[Animal Number]],Labeling[],4)</f>
        <v>Male</v>
      </c>
      <c r="H602" s="61">
        <f>VLOOKUP(DataEntry[[#This Row],[Animal Number]],Labeling[],5)</f>
        <v>3000</v>
      </c>
      <c r="I602" s="58" t="str">
        <f>IF(COUNTIF($A$8:DataEntry[[#This Row],[Animal Number]],DataEntry[[#This Row],[Animal Number]])=1,1,"")</f>
        <v/>
      </c>
      <c r="J60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0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0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0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0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0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0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0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0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0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0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0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0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0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0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0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0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0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03" spans="1:30" x14ac:dyDescent="0.35">
      <c r="A603" s="61">
        <v>200</v>
      </c>
      <c r="B603" s="61" t="s">
        <v>10</v>
      </c>
      <c r="C603" s="61"/>
      <c r="D603" s="61" t="s">
        <v>15</v>
      </c>
      <c r="E603" s="56"/>
      <c r="F603" s="61"/>
      <c r="G603" s="58" t="str">
        <f>VLOOKUP(DataEntry[[#This Row],[Animal Number]],Labeling[],4)</f>
        <v>Male</v>
      </c>
      <c r="H603" s="61">
        <f>VLOOKUP(DataEntry[[#This Row],[Animal Number]],Labeling[],5)</f>
        <v>3000</v>
      </c>
      <c r="I603" s="58">
        <f>IF(COUNTIF($A$8:DataEntry[[#This Row],[Animal Number]],DataEntry[[#This Row],[Animal Number]])=1,1,"")</f>
        <v>1</v>
      </c>
      <c r="J60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60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0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60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0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0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0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0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0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0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0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0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0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0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0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0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0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0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0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0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0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04" spans="1:30" x14ac:dyDescent="0.35">
      <c r="A604" s="61">
        <v>200</v>
      </c>
      <c r="B604" s="61" t="s">
        <v>7</v>
      </c>
      <c r="C604" s="61" t="s">
        <v>22</v>
      </c>
      <c r="D604" s="61"/>
      <c r="E604" s="56"/>
      <c r="F604" s="61">
        <v>12</v>
      </c>
      <c r="G604" s="58" t="str">
        <f>VLOOKUP(DataEntry[[#This Row],[Animal Number]],Labeling[],4)</f>
        <v>Male</v>
      </c>
      <c r="H604" s="61">
        <f>VLOOKUP(DataEntry[[#This Row],[Animal Number]],Labeling[],5)</f>
        <v>3000</v>
      </c>
      <c r="I604" s="58" t="str">
        <f>IF(COUNTIF($A$8:DataEntry[[#This Row],[Animal Number]],DataEntry[[#This Row],[Animal Number]])=1,1,"")</f>
        <v/>
      </c>
      <c r="J60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0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0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0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0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0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0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0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0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0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0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0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0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0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0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0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0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0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05" spans="1:30" ht="15" customHeight="1" x14ac:dyDescent="0.35">
      <c r="A605" s="61">
        <v>200</v>
      </c>
      <c r="B605" s="61" t="s">
        <v>7</v>
      </c>
      <c r="C605" s="61" t="s">
        <v>23</v>
      </c>
      <c r="D605" s="61"/>
      <c r="E605" s="56"/>
      <c r="F605" s="61">
        <v>10</v>
      </c>
      <c r="G605" s="58" t="str">
        <f>VLOOKUP(DataEntry[[#This Row],[Animal Number]],Labeling[],4)</f>
        <v>Male</v>
      </c>
      <c r="H605" s="61">
        <f>VLOOKUP(DataEntry[[#This Row],[Animal Number]],Labeling[],5)</f>
        <v>3000</v>
      </c>
      <c r="I605" s="58" t="str">
        <f>IF(COUNTIF($A$8:DataEntry[[#This Row],[Animal Number]],DataEntry[[#This Row],[Animal Number]])=1,1,"")</f>
        <v/>
      </c>
      <c r="J60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0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0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0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0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0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0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0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0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0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0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0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0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0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0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0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0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0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06" spans="1:30" ht="15" customHeight="1" x14ac:dyDescent="0.35">
      <c r="A606" s="61">
        <v>201</v>
      </c>
      <c r="B606" s="61" t="s">
        <v>5</v>
      </c>
      <c r="C606" s="61"/>
      <c r="D606" s="61" t="s">
        <v>15</v>
      </c>
      <c r="E606" s="56"/>
      <c r="F606" s="61"/>
      <c r="G606" s="58" t="str">
        <f>VLOOKUP(DataEntry[[#This Row],[Animal Number]],Labeling[],4)</f>
        <v>Male</v>
      </c>
      <c r="H606" s="61">
        <f>VLOOKUP(DataEntry[[#This Row],[Animal Number]],Labeling[],5)</f>
        <v>10000</v>
      </c>
      <c r="I606" s="58">
        <f>IF(COUNTIF($A$8:DataEntry[[#This Row],[Animal Number]],DataEntry[[#This Row],[Animal Number]])=1,1,"")</f>
        <v>1</v>
      </c>
      <c r="J60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1</v>
      </c>
      <c r="K60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0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60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0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0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0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0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0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0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0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0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0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0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0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0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0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0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0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0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0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07" spans="1:30" ht="15" customHeight="1" x14ac:dyDescent="0.35">
      <c r="A607" s="61">
        <v>201</v>
      </c>
      <c r="B607" s="61" t="s">
        <v>7</v>
      </c>
      <c r="C607" s="61" t="s">
        <v>22</v>
      </c>
      <c r="D607" s="61" t="s">
        <v>62</v>
      </c>
      <c r="E607" s="56"/>
      <c r="F607" s="61"/>
      <c r="G607" s="58" t="str">
        <f>VLOOKUP(DataEntry[[#This Row],[Animal Number]],Labeling[],4)</f>
        <v>Male</v>
      </c>
      <c r="H607" s="61">
        <f>VLOOKUP(DataEntry[[#This Row],[Animal Number]],Labeling[],5)</f>
        <v>10000</v>
      </c>
      <c r="I607" s="58" t="str">
        <f>IF(COUNTIF($A$8:DataEntry[[#This Row],[Animal Number]],DataEntry[[#This Row],[Animal Number]])=1,1,"")</f>
        <v/>
      </c>
      <c r="J60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0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0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0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0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0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0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0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0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0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0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0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0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0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0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0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0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0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08" spans="1:30" ht="15" customHeight="1" x14ac:dyDescent="0.35">
      <c r="A608" s="61">
        <v>201</v>
      </c>
      <c r="B608" s="61" t="s">
        <v>7</v>
      </c>
      <c r="C608" s="61" t="s">
        <v>23</v>
      </c>
      <c r="D608" s="61"/>
      <c r="E608" s="56"/>
      <c r="F608" s="61">
        <v>12</v>
      </c>
      <c r="G608" s="58" t="str">
        <f>VLOOKUP(DataEntry[[#This Row],[Animal Number]],Labeling[],4)</f>
        <v>Male</v>
      </c>
      <c r="H608" s="61">
        <f>VLOOKUP(DataEntry[[#This Row],[Animal Number]],Labeling[],5)</f>
        <v>10000</v>
      </c>
      <c r="I608" s="58" t="str">
        <f>IF(COUNTIF($A$8:DataEntry[[#This Row],[Animal Number]],DataEntry[[#This Row],[Animal Number]])=1,1,"")</f>
        <v/>
      </c>
      <c r="J60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0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0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0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0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0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0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0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0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0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0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0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0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0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0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0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0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0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09" spans="1:30" ht="15" customHeight="1" x14ac:dyDescent="0.35">
      <c r="A609" s="61">
        <v>202</v>
      </c>
      <c r="B609" s="61" t="s">
        <v>5</v>
      </c>
      <c r="C609" s="61"/>
      <c r="D609" s="61" t="s">
        <v>15</v>
      </c>
      <c r="E609" s="56"/>
      <c r="F609" s="61"/>
      <c r="G609" s="58" t="str">
        <f>VLOOKUP(DataEntry[[#This Row],[Animal Number]],Labeling[],4)</f>
        <v>Male</v>
      </c>
      <c r="H609" s="61">
        <f>VLOOKUP(DataEntry[[#This Row],[Animal Number]],Labeling[],5)</f>
        <v>10000</v>
      </c>
      <c r="I609" s="58">
        <f>IF(COUNTIF($A$8:DataEntry[[#This Row],[Animal Number]],DataEntry[[#This Row],[Animal Number]])=1,1,"")</f>
        <v>1</v>
      </c>
      <c r="J60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609" s="58">
        <f>IF(AND(DataEntry[[#This Row],[Unique Animal Number]]=1,DataEntry[[#This Row],[Sex]]="Male"),COUNTIFS(DataEntry[Animal Number],DataEntry[[#This Row],[Animal Number]],DataEntry[Site],"Gubernaculum",DataEntry[Measurement],"&gt;20"),"")</f>
        <v>2</v>
      </c>
      <c r="L60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60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0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0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0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0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0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0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0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0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0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0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0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0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0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0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0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0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0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10" spans="1:30" x14ac:dyDescent="0.35">
      <c r="A610" s="61">
        <v>202</v>
      </c>
      <c r="B610" s="61" t="s">
        <v>7</v>
      </c>
      <c r="C610" s="61" t="s">
        <v>22</v>
      </c>
      <c r="D610" s="61"/>
      <c r="E610" s="56"/>
      <c r="F610" s="61">
        <v>26</v>
      </c>
      <c r="G610" s="58" t="str">
        <f>VLOOKUP(DataEntry[[#This Row],[Animal Number]],Labeling[],4)</f>
        <v>Male</v>
      </c>
      <c r="H610" s="61">
        <f>VLOOKUP(DataEntry[[#This Row],[Animal Number]],Labeling[],5)</f>
        <v>10000</v>
      </c>
      <c r="I610" s="58" t="str">
        <f>IF(COUNTIF($A$8:DataEntry[[#This Row],[Animal Number]],DataEntry[[#This Row],[Animal Number]])=1,1,"")</f>
        <v/>
      </c>
      <c r="J61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1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1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1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1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1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1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1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1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1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1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1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1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1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1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1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1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1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11" spans="1:30" ht="15" customHeight="1" x14ac:dyDescent="0.35">
      <c r="A611" s="61">
        <v>202</v>
      </c>
      <c r="B611" s="61" t="s">
        <v>7</v>
      </c>
      <c r="C611" s="61" t="s">
        <v>23</v>
      </c>
      <c r="D611" s="61"/>
      <c r="E611" s="56"/>
      <c r="F611" s="61">
        <v>40</v>
      </c>
      <c r="G611" s="58" t="str">
        <f>VLOOKUP(DataEntry[[#This Row],[Animal Number]],Labeling[],4)</f>
        <v>Male</v>
      </c>
      <c r="H611" s="61">
        <f>VLOOKUP(DataEntry[[#This Row],[Animal Number]],Labeling[],5)</f>
        <v>10000</v>
      </c>
      <c r="I611" s="58" t="str">
        <f>IF(COUNTIF($A$8:DataEntry[[#This Row],[Animal Number]],DataEntry[[#This Row],[Animal Number]])=1,1,"")</f>
        <v/>
      </c>
      <c r="J61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1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1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1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1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1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1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1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1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1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1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1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1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1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1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1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1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1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12" spans="1:30" ht="15" customHeight="1" x14ac:dyDescent="0.35">
      <c r="A612" s="61">
        <v>203</v>
      </c>
      <c r="B612" s="61" t="s">
        <v>5</v>
      </c>
      <c r="C612" s="61"/>
      <c r="D612" s="61" t="s">
        <v>15</v>
      </c>
      <c r="E612" s="56"/>
      <c r="F612" s="61"/>
      <c r="G612" s="58" t="str">
        <f>VLOOKUP(DataEntry[[#This Row],[Animal Number]],Labeling[],4)</f>
        <v>Male</v>
      </c>
      <c r="H612" s="61">
        <f>VLOOKUP(DataEntry[[#This Row],[Animal Number]],Labeling[],5)</f>
        <v>10000</v>
      </c>
      <c r="I612" s="58">
        <f>IF(COUNTIF($A$8:DataEntry[[#This Row],[Animal Number]],DataEntry[[#This Row],[Animal Number]])=1,1,"")</f>
        <v>1</v>
      </c>
      <c r="J612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612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12" s="58">
        <f>IF(AND(DataEntry[[#This Row],[Unique Animal Number]]=1,DataEntry[[#This Row],[Sex]]="Male"),COUNTIFS(DataEntry[Animal Number],DataEntry[[#This Row],[Animal Number]],DataEntry[Site],"Testes",DataEntry[Location],"Abdominal"),"")</f>
        <v>1</v>
      </c>
      <c r="M612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12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12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12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1</v>
      </c>
      <c r="Q612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2</v>
      </c>
      <c r="R612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12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12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12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12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12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12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12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1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1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1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1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1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13" spans="1:30" ht="15" customHeight="1" x14ac:dyDescent="0.35">
      <c r="A613" s="61">
        <v>203</v>
      </c>
      <c r="B613" s="61" t="s">
        <v>5</v>
      </c>
      <c r="C613" s="61"/>
      <c r="D613" s="61" t="s">
        <v>19</v>
      </c>
      <c r="E613" s="56"/>
      <c r="F613" s="61"/>
      <c r="G613" s="58" t="str">
        <f>VLOOKUP(DataEntry[[#This Row],[Animal Number]],Labeling[],4)</f>
        <v>Male</v>
      </c>
      <c r="H613" s="61">
        <f>VLOOKUP(DataEntry[[#This Row],[Animal Number]],Labeling[],5)</f>
        <v>10000</v>
      </c>
      <c r="I613" s="58" t="str">
        <f>IF(COUNTIF($A$8:DataEntry[[#This Row],[Animal Number]],DataEntry[[#This Row],[Animal Number]])=1,1,"")</f>
        <v/>
      </c>
      <c r="J61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1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1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1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1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1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1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1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1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1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1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1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1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1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1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1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1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1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14" spans="1:30" ht="15" customHeight="1" x14ac:dyDescent="0.35">
      <c r="A614" s="61">
        <v>203</v>
      </c>
      <c r="B614" s="61" t="s">
        <v>5</v>
      </c>
      <c r="C614" s="61" t="s">
        <v>22</v>
      </c>
      <c r="D614" s="61" t="s">
        <v>63</v>
      </c>
      <c r="E614" s="56" t="s">
        <v>40</v>
      </c>
      <c r="F614" s="61"/>
      <c r="G614" s="58" t="str">
        <f>VLOOKUP(DataEntry[[#This Row],[Animal Number]],Labeling[],4)</f>
        <v>Male</v>
      </c>
      <c r="H614" s="61">
        <f>VLOOKUP(DataEntry[[#This Row],[Animal Number]],Labeling[],5)</f>
        <v>10000</v>
      </c>
      <c r="I614" s="58" t="str">
        <f>IF(COUNTIF($A$8:DataEntry[[#This Row],[Animal Number]],DataEntry[[#This Row],[Animal Number]])=1,1,"")</f>
        <v/>
      </c>
      <c r="J61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1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1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1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1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1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1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1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1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1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1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1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1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1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1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1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1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1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15" spans="1:30" ht="15" customHeight="1" x14ac:dyDescent="0.35">
      <c r="A615" s="61">
        <v>203</v>
      </c>
      <c r="B615" s="61" t="s">
        <v>5</v>
      </c>
      <c r="C615" s="61"/>
      <c r="D615" s="61" t="s">
        <v>110</v>
      </c>
      <c r="E615" s="56"/>
      <c r="F615" s="61"/>
      <c r="G615" s="58" t="str">
        <f>VLOOKUP(DataEntry[[#This Row],[Animal Number]],Labeling[],4)</f>
        <v>Male</v>
      </c>
      <c r="H615" s="61">
        <f>VLOOKUP(DataEntry[[#This Row],[Animal Number]],Labeling[],5)</f>
        <v>10000</v>
      </c>
      <c r="I615" s="58" t="str">
        <f>IF(COUNTIF($A$8:DataEntry[[#This Row],[Animal Number]],DataEntry[[#This Row],[Animal Number]])=1,1,"")</f>
        <v/>
      </c>
      <c r="J61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1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1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1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1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1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1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1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1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1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1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1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1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1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1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1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1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1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16" spans="1:30" x14ac:dyDescent="0.35">
      <c r="A616" s="61">
        <v>203</v>
      </c>
      <c r="B616" s="61" t="s">
        <v>6</v>
      </c>
      <c r="C616" s="61" t="s">
        <v>22</v>
      </c>
      <c r="D616" s="61" t="s">
        <v>66</v>
      </c>
      <c r="E616" s="56" t="s">
        <v>57</v>
      </c>
      <c r="F616" s="61"/>
      <c r="G616" s="58" t="str">
        <f>VLOOKUP(DataEntry[[#This Row],[Animal Number]],Labeling[],4)</f>
        <v>Male</v>
      </c>
      <c r="H616" s="61">
        <f>VLOOKUP(DataEntry[[#This Row],[Animal Number]],Labeling[],5)</f>
        <v>10000</v>
      </c>
      <c r="I616" s="58" t="str">
        <f>IF(COUNTIF($A$8:DataEntry[[#This Row],[Animal Number]],DataEntry[[#This Row],[Animal Number]])=1,1,"")</f>
        <v/>
      </c>
      <c r="J61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1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1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1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1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1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1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1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1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1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1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1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1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1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1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1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1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1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17" spans="1:30" ht="15" customHeight="1" x14ac:dyDescent="0.35">
      <c r="A617" s="61">
        <v>203</v>
      </c>
      <c r="B617" s="61" t="s">
        <v>6</v>
      </c>
      <c r="C617" s="61" t="s">
        <v>22</v>
      </c>
      <c r="D617" s="61" t="s">
        <v>66</v>
      </c>
      <c r="E617" s="56" t="s">
        <v>58</v>
      </c>
      <c r="F617" s="61"/>
      <c r="G617" s="58" t="str">
        <f>VLOOKUP(DataEntry[[#This Row],[Animal Number]],Labeling[],4)</f>
        <v>Male</v>
      </c>
      <c r="H617" s="61">
        <f>VLOOKUP(DataEntry[[#This Row],[Animal Number]],Labeling[],5)</f>
        <v>10000</v>
      </c>
      <c r="I617" s="58" t="str">
        <f>IF(COUNTIF($A$8:DataEntry[[#This Row],[Animal Number]],DataEntry[[#This Row],[Animal Number]])=1,1,"")</f>
        <v/>
      </c>
      <c r="J61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1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1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1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1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1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1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1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1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1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1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1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1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1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1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1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1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1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18" spans="1:30" ht="15" customHeight="1" x14ac:dyDescent="0.35">
      <c r="A618" s="61">
        <v>203</v>
      </c>
      <c r="B618" s="61" t="s">
        <v>6</v>
      </c>
      <c r="C618" s="61" t="s">
        <v>23</v>
      </c>
      <c r="D618" s="61" t="s">
        <v>66</v>
      </c>
      <c r="E618" s="56" t="s">
        <v>58</v>
      </c>
      <c r="F618" s="61"/>
      <c r="G618" s="58" t="str">
        <f>VLOOKUP(DataEntry[[#This Row],[Animal Number]],Labeling[],4)</f>
        <v>Male</v>
      </c>
      <c r="H618" s="61">
        <f>VLOOKUP(DataEntry[[#This Row],[Animal Number]],Labeling[],5)</f>
        <v>10000</v>
      </c>
      <c r="I618" s="58" t="str">
        <f>IF(COUNTIF($A$8:DataEntry[[#This Row],[Animal Number]],DataEntry[[#This Row],[Animal Number]])=1,1,"")</f>
        <v/>
      </c>
      <c r="J61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1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1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1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1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1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1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1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1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1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1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1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1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1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1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1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1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1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19" spans="1:30" ht="15" customHeight="1" x14ac:dyDescent="0.35">
      <c r="A619" s="61">
        <v>203</v>
      </c>
      <c r="B619" s="61" t="s">
        <v>7</v>
      </c>
      <c r="C619" s="61" t="s">
        <v>22</v>
      </c>
      <c r="D619" s="61" t="s">
        <v>62</v>
      </c>
      <c r="E619" s="56"/>
      <c r="F619" s="61"/>
      <c r="G619" s="58" t="str">
        <f>VLOOKUP(DataEntry[[#This Row],[Animal Number]],Labeling[],4)</f>
        <v>Male</v>
      </c>
      <c r="H619" s="61">
        <f>VLOOKUP(DataEntry[[#This Row],[Animal Number]],Labeling[],5)</f>
        <v>10000</v>
      </c>
      <c r="I619" s="58" t="str">
        <f>IF(COUNTIF($A$8:DataEntry[[#This Row],[Animal Number]],DataEntry[[#This Row],[Animal Number]])=1,1,"")</f>
        <v/>
      </c>
      <c r="J61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1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1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1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1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1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1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1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1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1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1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1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1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1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1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1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1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1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20" spans="1:30" ht="15" customHeight="1" x14ac:dyDescent="0.35">
      <c r="A620" s="61">
        <v>203</v>
      </c>
      <c r="B620" s="61" t="s">
        <v>7</v>
      </c>
      <c r="C620" s="61" t="s">
        <v>23</v>
      </c>
      <c r="D620" s="61" t="s">
        <v>62</v>
      </c>
      <c r="E620" s="56"/>
      <c r="F620" s="61"/>
      <c r="G620" s="58" t="str">
        <f>VLOOKUP(DataEntry[[#This Row],[Animal Number]],Labeling[],4)</f>
        <v>Male</v>
      </c>
      <c r="H620" s="61">
        <f>VLOOKUP(DataEntry[[#This Row],[Animal Number]],Labeling[],5)</f>
        <v>10000</v>
      </c>
      <c r="I620" s="58" t="str">
        <f>IF(COUNTIF($A$8:DataEntry[[#This Row],[Animal Number]],DataEntry[[#This Row],[Animal Number]])=1,1,"")</f>
        <v/>
      </c>
      <c r="J62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2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2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2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2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2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2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2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2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2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2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2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2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2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2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2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2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2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21" spans="1:30" ht="15" customHeight="1" x14ac:dyDescent="0.35">
      <c r="A621" s="61">
        <v>204</v>
      </c>
      <c r="B621" s="61" t="s">
        <v>3</v>
      </c>
      <c r="C621" s="61"/>
      <c r="D621" s="61" t="s">
        <v>115</v>
      </c>
      <c r="E621" s="56"/>
      <c r="F621" s="61"/>
      <c r="G621" s="58" t="str">
        <f>VLOOKUP(DataEntry[[#This Row],[Animal Number]],Labeling[],4)</f>
        <v>Male</v>
      </c>
      <c r="H621" s="61">
        <f>VLOOKUP(DataEntry[[#This Row],[Animal Number]],Labeling[],5)</f>
        <v>10000</v>
      </c>
      <c r="I621" s="58">
        <f>IF(COUNTIF($A$8:DataEntry[[#This Row],[Animal Number]],DataEntry[[#This Row],[Animal Number]])=1,1,"")</f>
        <v>1</v>
      </c>
      <c r="J62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62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21" s="58">
        <f>IF(AND(DataEntry[[#This Row],[Unique Animal Number]]=1,DataEntry[[#This Row],[Sex]]="Male"),COUNTIFS(DataEntry[Animal Number],DataEntry[[#This Row],[Animal Number]],DataEntry[Site],"Testes",DataEntry[Location],"Abdominal"),"")</f>
        <v>1</v>
      </c>
      <c r="M62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2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2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1</v>
      </c>
      <c r="P62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2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2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2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2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2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2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2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2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2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2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2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2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2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2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22" spans="1:30" ht="15" customHeight="1" x14ac:dyDescent="0.35">
      <c r="A622" s="61">
        <v>204</v>
      </c>
      <c r="B622" s="61" t="s">
        <v>5</v>
      </c>
      <c r="C622" s="61"/>
      <c r="D622" s="61" t="s">
        <v>15</v>
      </c>
      <c r="E622" s="56"/>
      <c r="F622" s="61"/>
      <c r="G622" s="58" t="str">
        <f>VLOOKUP(DataEntry[[#This Row],[Animal Number]],Labeling[],4)</f>
        <v>Male</v>
      </c>
      <c r="H622" s="61">
        <f>VLOOKUP(DataEntry[[#This Row],[Animal Number]],Labeling[],5)</f>
        <v>10000</v>
      </c>
      <c r="I622" s="58" t="str">
        <f>IF(COUNTIF($A$8:DataEntry[[#This Row],[Animal Number]],DataEntry[[#This Row],[Animal Number]])=1,1,"")</f>
        <v/>
      </c>
      <c r="J62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2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2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2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2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2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2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2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2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2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2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2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2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2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2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2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2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2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23" spans="1:30" ht="15" customHeight="1" x14ac:dyDescent="0.35">
      <c r="A623" s="61">
        <v>204</v>
      </c>
      <c r="B623" s="61" t="s">
        <v>5</v>
      </c>
      <c r="C623" s="61" t="s">
        <v>23</v>
      </c>
      <c r="D623" s="61" t="s">
        <v>63</v>
      </c>
      <c r="E623" s="56" t="s">
        <v>40</v>
      </c>
      <c r="F623" s="61"/>
      <c r="G623" s="58" t="str">
        <f>VLOOKUP(DataEntry[[#This Row],[Animal Number]],Labeling[],4)</f>
        <v>Male</v>
      </c>
      <c r="H623" s="61">
        <f>VLOOKUP(DataEntry[[#This Row],[Animal Number]],Labeling[],5)</f>
        <v>10000</v>
      </c>
      <c r="I623" s="58" t="str">
        <f>IF(COUNTIF($A$8:DataEntry[[#This Row],[Animal Number]],DataEntry[[#This Row],[Animal Number]])=1,1,"")</f>
        <v/>
      </c>
      <c r="J62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2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2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2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2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2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2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2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2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2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2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2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2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2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2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2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2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2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24" spans="1:30" ht="15" customHeight="1" x14ac:dyDescent="0.35">
      <c r="A624" s="61">
        <v>204</v>
      </c>
      <c r="B624" s="61" t="s">
        <v>6</v>
      </c>
      <c r="C624" s="61" t="s">
        <v>23</v>
      </c>
      <c r="D624" s="61" t="s">
        <v>66</v>
      </c>
      <c r="E624" s="56" t="s">
        <v>56</v>
      </c>
      <c r="F624" s="61"/>
      <c r="G624" s="58" t="str">
        <f>VLOOKUP(DataEntry[[#This Row],[Animal Number]],Labeling[],4)</f>
        <v>Male</v>
      </c>
      <c r="H624" s="61">
        <f>VLOOKUP(DataEntry[[#This Row],[Animal Number]],Labeling[],5)</f>
        <v>10000</v>
      </c>
      <c r="I624" s="58" t="str">
        <f>IF(COUNTIF($A$8:DataEntry[[#This Row],[Animal Number]],DataEntry[[#This Row],[Animal Number]])=1,1,"")</f>
        <v/>
      </c>
      <c r="J62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2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2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2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2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2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2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2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2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2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2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2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2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2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2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2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2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2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25" spans="1:30" ht="15" customHeight="1" x14ac:dyDescent="0.35">
      <c r="A625" s="61">
        <v>204</v>
      </c>
      <c r="B625" s="61" t="s">
        <v>7</v>
      </c>
      <c r="C625" s="61" t="s">
        <v>22</v>
      </c>
      <c r="D625" s="61" t="s">
        <v>62</v>
      </c>
      <c r="E625" s="56"/>
      <c r="F625" s="61"/>
      <c r="G625" s="58" t="str">
        <f>VLOOKUP(DataEntry[[#This Row],[Animal Number]],Labeling[],4)</f>
        <v>Male</v>
      </c>
      <c r="H625" s="61">
        <f>VLOOKUP(DataEntry[[#This Row],[Animal Number]],Labeling[],5)</f>
        <v>10000</v>
      </c>
      <c r="I625" s="58" t="str">
        <f>IF(COUNTIF($A$8:DataEntry[[#This Row],[Animal Number]],DataEntry[[#This Row],[Animal Number]])=1,1,"")</f>
        <v/>
      </c>
      <c r="J62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2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2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2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2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2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2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2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2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2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2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2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2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2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2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2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2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2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26" spans="1:30" ht="15" customHeight="1" x14ac:dyDescent="0.35">
      <c r="A626" s="61">
        <v>204</v>
      </c>
      <c r="B626" s="61" t="s">
        <v>7</v>
      </c>
      <c r="C626" s="61" t="s">
        <v>23</v>
      </c>
      <c r="D626" s="61" t="s">
        <v>62</v>
      </c>
      <c r="E626" s="56"/>
      <c r="F626" s="61"/>
      <c r="G626" s="58" t="str">
        <f>VLOOKUP(DataEntry[[#This Row],[Animal Number]],Labeling[],4)</f>
        <v>Male</v>
      </c>
      <c r="H626" s="61">
        <f>VLOOKUP(DataEntry[[#This Row],[Animal Number]],Labeling[],5)</f>
        <v>10000</v>
      </c>
      <c r="I626" s="58" t="str">
        <f>IF(COUNTIF($A$8:DataEntry[[#This Row],[Animal Number]],DataEntry[[#This Row],[Animal Number]])=1,1,"")</f>
        <v/>
      </c>
      <c r="J62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2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2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2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2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2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2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2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2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2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2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2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2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2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2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2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2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2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27" spans="1:30" x14ac:dyDescent="0.35">
      <c r="A627" s="61">
        <v>205</v>
      </c>
      <c r="B627" s="61" t="s">
        <v>5</v>
      </c>
      <c r="C627" s="61"/>
      <c r="D627" s="61" t="s">
        <v>15</v>
      </c>
      <c r="E627" s="56"/>
      <c r="F627" s="61"/>
      <c r="G627" s="58" t="str">
        <f>VLOOKUP(DataEntry[[#This Row],[Animal Number]],Labeling[],4)</f>
        <v>Male</v>
      </c>
      <c r="H627" s="61">
        <f>VLOOKUP(DataEntry[[#This Row],[Animal Number]],Labeling[],5)</f>
        <v>10000</v>
      </c>
      <c r="I627" s="58">
        <f>IF(COUNTIF($A$8:DataEntry[[#This Row],[Animal Number]],DataEntry[[#This Row],[Animal Number]])=1,1,"")</f>
        <v>1</v>
      </c>
      <c r="J62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62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27" s="58">
        <f>IF(AND(DataEntry[[#This Row],[Unique Animal Number]]=1,DataEntry[[#This Row],[Sex]]="Male"),COUNTIFS(DataEntry[Animal Number],DataEntry[[#This Row],[Animal Number]],DataEntry[Site],"Testes",DataEntry[Location],"Abdominal"),"")</f>
        <v>2</v>
      </c>
      <c r="M62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2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2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2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2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2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2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2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2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2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2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2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2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2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2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2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2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2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28" spans="1:30" ht="15" customHeight="1" x14ac:dyDescent="0.35">
      <c r="A628" s="61">
        <v>205</v>
      </c>
      <c r="B628" s="61" t="s">
        <v>5</v>
      </c>
      <c r="C628" s="61" t="s">
        <v>22</v>
      </c>
      <c r="D628" s="61" t="s">
        <v>63</v>
      </c>
      <c r="E628" s="56" t="s">
        <v>40</v>
      </c>
      <c r="F628" s="61"/>
      <c r="G628" s="58" t="str">
        <f>VLOOKUP(DataEntry[[#This Row],[Animal Number]],Labeling[],4)</f>
        <v>Male</v>
      </c>
      <c r="H628" s="61">
        <f>VLOOKUP(DataEntry[[#This Row],[Animal Number]],Labeling[],5)</f>
        <v>10000</v>
      </c>
      <c r="I628" s="58" t="str">
        <f>IF(COUNTIF($A$8:DataEntry[[#This Row],[Animal Number]],DataEntry[[#This Row],[Animal Number]])=1,1,"")</f>
        <v/>
      </c>
      <c r="J62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2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2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2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2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2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2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2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2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2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2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2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2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2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2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2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2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2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29" spans="1:30" x14ac:dyDescent="0.35">
      <c r="A629" s="61">
        <v>205</v>
      </c>
      <c r="B629" s="61" t="s">
        <v>5</v>
      </c>
      <c r="C629" s="61" t="s">
        <v>23</v>
      </c>
      <c r="D629" s="61" t="s">
        <v>63</v>
      </c>
      <c r="E629" s="56" t="s">
        <v>40</v>
      </c>
      <c r="F629" s="61"/>
      <c r="G629" s="58" t="str">
        <f>VLOOKUP(DataEntry[[#This Row],[Animal Number]],Labeling[],4)</f>
        <v>Male</v>
      </c>
      <c r="H629" s="61">
        <f>VLOOKUP(DataEntry[[#This Row],[Animal Number]],Labeling[],5)</f>
        <v>10000</v>
      </c>
      <c r="I629" s="58" t="str">
        <f>IF(COUNTIF($A$8:DataEntry[[#This Row],[Animal Number]],DataEntry[[#This Row],[Animal Number]])=1,1,"")</f>
        <v/>
      </c>
      <c r="J62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2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2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2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2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2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2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2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2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2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2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2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2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2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2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2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2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2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30" spans="1:30" ht="15" customHeight="1" x14ac:dyDescent="0.35">
      <c r="A630" s="61">
        <v>205</v>
      </c>
      <c r="B630" s="61" t="s">
        <v>6</v>
      </c>
      <c r="C630" s="61"/>
      <c r="D630" s="61" t="s">
        <v>15</v>
      </c>
      <c r="E630" s="56"/>
      <c r="F630" s="61"/>
      <c r="G630" s="58" t="str">
        <f>VLOOKUP(DataEntry[[#This Row],[Animal Number]],Labeling[],4)</f>
        <v>Male</v>
      </c>
      <c r="H630" s="61">
        <f>VLOOKUP(DataEntry[[#This Row],[Animal Number]],Labeling[],5)</f>
        <v>10000</v>
      </c>
      <c r="I630" s="58" t="str">
        <f>IF(COUNTIF($A$8:DataEntry[[#This Row],[Animal Number]],DataEntry[[#This Row],[Animal Number]])=1,1,"")</f>
        <v/>
      </c>
      <c r="J63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3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3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3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3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3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3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3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3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3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3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3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3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3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3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3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3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3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31" spans="1:30" ht="15" customHeight="1" x14ac:dyDescent="0.35">
      <c r="A631" s="61">
        <v>205</v>
      </c>
      <c r="B631" s="61" t="s">
        <v>7</v>
      </c>
      <c r="C631" s="61" t="s">
        <v>22</v>
      </c>
      <c r="D631" s="61" t="s">
        <v>62</v>
      </c>
      <c r="E631" s="56"/>
      <c r="F631" s="61"/>
      <c r="G631" s="58" t="str">
        <f>VLOOKUP(DataEntry[[#This Row],[Animal Number]],Labeling[],4)</f>
        <v>Male</v>
      </c>
      <c r="H631" s="61">
        <f>VLOOKUP(DataEntry[[#This Row],[Animal Number]],Labeling[],5)</f>
        <v>10000</v>
      </c>
      <c r="I631" s="58" t="str">
        <f>IF(COUNTIF($A$8:DataEntry[[#This Row],[Animal Number]],DataEntry[[#This Row],[Animal Number]])=1,1,"")</f>
        <v/>
      </c>
      <c r="J63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3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3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3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3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3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3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3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3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3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3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3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3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3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3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3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3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3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32" spans="1:30" ht="15" customHeight="1" x14ac:dyDescent="0.35">
      <c r="A632" s="61">
        <v>205</v>
      </c>
      <c r="B632" s="61" t="s">
        <v>7</v>
      </c>
      <c r="C632" s="61" t="s">
        <v>23</v>
      </c>
      <c r="D632" s="61" t="s">
        <v>62</v>
      </c>
      <c r="E632" s="56"/>
      <c r="F632" s="61"/>
      <c r="G632" s="58" t="str">
        <f>VLOOKUP(DataEntry[[#This Row],[Animal Number]],Labeling[],4)</f>
        <v>Male</v>
      </c>
      <c r="H632" s="61">
        <f>VLOOKUP(DataEntry[[#This Row],[Animal Number]],Labeling[],5)</f>
        <v>10000</v>
      </c>
      <c r="I632" s="58" t="str">
        <f>IF(COUNTIF($A$8:DataEntry[[#This Row],[Animal Number]],DataEntry[[#This Row],[Animal Number]])=1,1,"")</f>
        <v/>
      </c>
      <c r="J63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3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3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3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3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3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3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3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3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3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3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3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3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3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3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3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3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3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33" spans="1:30" ht="15" customHeight="1" x14ac:dyDescent="0.35">
      <c r="A633" s="61">
        <v>206</v>
      </c>
      <c r="B633" s="61" t="s">
        <v>4</v>
      </c>
      <c r="C633" s="61"/>
      <c r="D633" s="61" t="s">
        <v>14</v>
      </c>
      <c r="E633" s="56"/>
      <c r="F633" s="61"/>
      <c r="G633" s="58" t="str">
        <f>VLOOKUP(DataEntry[[#This Row],[Animal Number]],Labeling[],4)</f>
        <v>Male</v>
      </c>
      <c r="H633" s="61">
        <f>VLOOKUP(DataEntry[[#This Row],[Animal Number]],Labeling[],5)</f>
        <v>10000</v>
      </c>
      <c r="I633" s="58">
        <f>IF(COUNTIF($A$8:DataEntry[[#This Row],[Animal Number]],DataEntry[[#This Row],[Animal Number]])=1,1,"")</f>
        <v>1</v>
      </c>
      <c r="J63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63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3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633" s="58">
        <f>IF(AND(DataEntry[[#This Row],[Unique Animal Number]]=1,DataEntry[[#This Row],[Sex]]="Male"),COUNTIFS(DataEntry[Animal Number],DataEntry[[#This Row],[Animal Number]],DataEntry[Site],"Testes",DataEntry[Location],"Inguinal"),"")</f>
        <v>2</v>
      </c>
      <c r="N63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3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3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3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3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3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3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3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3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3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3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3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3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3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3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3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3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34" spans="1:30" ht="15" customHeight="1" x14ac:dyDescent="0.35">
      <c r="A634" s="61">
        <v>206</v>
      </c>
      <c r="B634" s="61" t="s">
        <v>5</v>
      </c>
      <c r="C634" s="61"/>
      <c r="D634" s="61" t="s">
        <v>15</v>
      </c>
      <c r="E634" s="56"/>
      <c r="F634" s="61"/>
      <c r="G634" s="58" t="str">
        <f>VLOOKUP(DataEntry[[#This Row],[Animal Number]],Labeling[],4)</f>
        <v>Male</v>
      </c>
      <c r="H634" s="61">
        <f>VLOOKUP(DataEntry[[#This Row],[Animal Number]],Labeling[],5)</f>
        <v>10000</v>
      </c>
      <c r="I634" s="58" t="str">
        <f>IF(COUNTIF($A$8:DataEntry[[#This Row],[Animal Number]],DataEntry[[#This Row],[Animal Number]])=1,1,"")</f>
        <v/>
      </c>
      <c r="J63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3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3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3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3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3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3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3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3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3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3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3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3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3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3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3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3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3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35" spans="1:30" ht="15" customHeight="1" x14ac:dyDescent="0.35">
      <c r="A635" s="61">
        <v>206</v>
      </c>
      <c r="B635" s="61" t="s">
        <v>5</v>
      </c>
      <c r="C635" s="61" t="s">
        <v>22</v>
      </c>
      <c r="D635" s="61" t="s">
        <v>63</v>
      </c>
      <c r="E635" s="56" t="s">
        <v>41</v>
      </c>
      <c r="F635" s="61"/>
      <c r="G635" s="58" t="str">
        <f>VLOOKUP(DataEntry[[#This Row],[Animal Number]],Labeling[],4)</f>
        <v>Male</v>
      </c>
      <c r="H635" s="61">
        <f>VLOOKUP(DataEntry[[#This Row],[Animal Number]],Labeling[],5)</f>
        <v>10000</v>
      </c>
      <c r="I635" s="58" t="str">
        <f>IF(COUNTIF($A$8:DataEntry[[#This Row],[Animal Number]],DataEntry[[#This Row],[Animal Number]])=1,1,"")</f>
        <v/>
      </c>
      <c r="J63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3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3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3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3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3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3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3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3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3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3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3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3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3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3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3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3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3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36" spans="1:30" ht="15" customHeight="1" x14ac:dyDescent="0.35">
      <c r="A636" s="61">
        <v>206</v>
      </c>
      <c r="B636" s="61" t="s">
        <v>5</v>
      </c>
      <c r="C636" s="61" t="s">
        <v>23</v>
      </c>
      <c r="D636" s="61" t="s">
        <v>63</v>
      </c>
      <c r="E636" s="56" t="s">
        <v>41</v>
      </c>
      <c r="F636" s="61"/>
      <c r="G636" s="58" t="str">
        <f>VLOOKUP(DataEntry[[#This Row],[Animal Number]],Labeling[],4)</f>
        <v>Male</v>
      </c>
      <c r="H636" s="61">
        <f>VLOOKUP(DataEntry[[#This Row],[Animal Number]],Labeling[],5)</f>
        <v>10000</v>
      </c>
      <c r="I636" s="58" t="str">
        <f>IF(COUNTIF($A$8:DataEntry[[#This Row],[Animal Number]],DataEntry[[#This Row],[Animal Number]])=1,1,"")</f>
        <v/>
      </c>
      <c r="J63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3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3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3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3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3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3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3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3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3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3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3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3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3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3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3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3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3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37" spans="1:30" ht="15" customHeight="1" x14ac:dyDescent="0.35">
      <c r="A637" s="61">
        <v>206</v>
      </c>
      <c r="B637" s="61" t="s">
        <v>10</v>
      </c>
      <c r="C637" s="61"/>
      <c r="D637" s="61" t="s">
        <v>15</v>
      </c>
      <c r="E637" s="56"/>
      <c r="F637" s="61"/>
      <c r="G637" s="58" t="str">
        <f>VLOOKUP(DataEntry[[#This Row],[Animal Number]],Labeling[],4)</f>
        <v>Male</v>
      </c>
      <c r="H637" s="61">
        <f>VLOOKUP(DataEntry[[#This Row],[Animal Number]],Labeling[],5)</f>
        <v>10000</v>
      </c>
      <c r="I637" s="58" t="str">
        <f>IF(COUNTIF($A$8:DataEntry[[#This Row],[Animal Number]],DataEntry[[#This Row],[Animal Number]])=1,1,"")</f>
        <v/>
      </c>
      <c r="J63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3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3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3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3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3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3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3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3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3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3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3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3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3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3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3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3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3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38" spans="1:30" ht="15" customHeight="1" x14ac:dyDescent="0.35">
      <c r="A638" s="61">
        <v>206</v>
      </c>
      <c r="B638" s="61" t="s">
        <v>7</v>
      </c>
      <c r="C638" s="61" t="s">
        <v>22</v>
      </c>
      <c r="D638" s="61" t="s">
        <v>62</v>
      </c>
      <c r="E638" s="56"/>
      <c r="F638" s="61"/>
      <c r="G638" s="58" t="str">
        <f>VLOOKUP(DataEntry[[#This Row],[Animal Number]],Labeling[],4)</f>
        <v>Male</v>
      </c>
      <c r="H638" s="61">
        <f>VLOOKUP(DataEntry[[#This Row],[Animal Number]],Labeling[],5)</f>
        <v>10000</v>
      </c>
      <c r="I638" s="58" t="str">
        <f>IF(COUNTIF($A$8:DataEntry[[#This Row],[Animal Number]],DataEntry[[#This Row],[Animal Number]])=1,1,"")</f>
        <v/>
      </c>
      <c r="J63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3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3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3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3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3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3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3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3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3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3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3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3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3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3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3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3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3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39" spans="1:30" ht="15" customHeight="1" x14ac:dyDescent="0.35">
      <c r="A639" s="61">
        <v>206</v>
      </c>
      <c r="B639" s="61" t="s">
        <v>7</v>
      </c>
      <c r="C639" s="61" t="s">
        <v>23</v>
      </c>
      <c r="D639" s="61" t="s">
        <v>62</v>
      </c>
      <c r="E639" s="56"/>
      <c r="F639" s="61"/>
      <c r="G639" s="58" t="str">
        <f>VLOOKUP(DataEntry[[#This Row],[Animal Number]],Labeling[],4)</f>
        <v>Male</v>
      </c>
      <c r="H639" s="61">
        <f>VLOOKUP(DataEntry[[#This Row],[Animal Number]],Labeling[],5)</f>
        <v>10000</v>
      </c>
      <c r="I639" s="58" t="str">
        <f>IF(COUNTIF($A$8:DataEntry[[#This Row],[Animal Number]],DataEntry[[#This Row],[Animal Number]])=1,1,"")</f>
        <v/>
      </c>
      <c r="J63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3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3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3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3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3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3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3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3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3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3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3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3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3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3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3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3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3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40" spans="1:30" ht="15" customHeight="1" x14ac:dyDescent="0.35">
      <c r="A640" s="61">
        <v>207</v>
      </c>
      <c r="B640" s="61" t="s">
        <v>5</v>
      </c>
      <c r="C640" s="61"/>
      <c r="D640" s="61" t="s">
        <v>15</v>
      </c>
      <c r="E640" s="56"/>
      <c r="F640" s="61"/>
      <c r="G640" s="58" t="str">
        <f>VLOOKUP(DataEntry[[#This Row],[Animal Number]],Labeling[],4)</f>
        <v>Male</v>
      </c>
      <c r="H640" s="61">
        <f>VLOOKUP(DataEntry[[#This Row],[Animal Number]],Labeling[],5)</f>
        <v>10000</v>
      </c>
      <c r="I640" s="58">
        <f>IF(COUNTIF($A$8:DataEntry[[#This Row],[Animal Number]],DataEntry[[#This Row],[Animal Number]])=1,1,"")</f>
        <v>1</v>
      </c>
      <c r="J64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64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4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64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4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4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4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4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4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4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4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4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4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4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4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4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4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4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4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4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4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41" spans="1:30" ht="15" customHeight="1" x14ac:dyDescent="0.35">
      <c r="A641" s="61">
        <v>207</v>
      </c>
      <c r="B641" s="61" t="s">
        <v>6</v>
      </c>
      <c r="C641" s="61"/>
      <c r="D641" s="61" t="s">
        <v>15</v>
      </c>
      <c r="E641" s="56"/>
      <c r="F641" s="61"/>
      <c r="G641" s="58" t="str">
        <f>VLOOKUP(DataEntry[[#This Row],[Animal Number]],Labeling[],4)</f>
        <v>Male</v>
      </c>
      <c r="H641" s="61">
        <f>VLOOKUP(DataEntry[[#This Row],[Animal Number]],Labeling[],5)</f>
        <v>10000</v>
      </c>
      <c r="I641" s="58" t="str">
        <f>IF(COUNTIF($A$8:DataEntry[[#This Row],[Animal Number]],DataEntry[[#This Row],[Animal Number]])=1,1,"")</f>
        <v/>
      </c>
      <c r="J64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4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4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4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4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4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4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4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4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4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4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4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4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4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4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4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4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4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42" spans="1:30" x14ac:dyDescent="0.35">
      <c r="A642" s="61">
        <v>207</v>
      </c>
      <c r="B642" s="61" t="s">
        <v>7</v>
      </c>
      <c r="C642" s="61" t="s">
        <v>22</v>
      </c>
      <c r="D642" s="61" t="s">
        <v>60</v>
      </c>
      <c r="E642" s="56"/>
      <c r="F642" s="61"/>
      <c r="G642" s="58" t="str">
        <f>VLOOKUP(DataEntry[[#This Row],[Animal Number]],Labeling[],4)</f>
        <v>Male</v>
      </c>
      <c r="H642" s="61">
        <f>VLOOKUP(DataEntry[[#This Row],[Animal Number]],Labeling[],5)</f>
        <v>10000</v>
      </c>
      <c r="I642" s="58" t="str">
        <f>IF(COUNTIF($A$8:DataEntry[[#This Row],[Animal Number]],DataEntry[[#This Row],[Animal Number]])=1,1,"")</f>
        <v/>
      </c>
      <c r="J64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4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4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4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4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4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4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4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4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4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4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4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4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4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4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4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4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4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43" spans="1:30" x14ac:dyDescent="0.35">
      <c r="A643" s="61">
        <v>207</v>
      </c>
      <c r="B643" s="61" t="s">
        <v>7</v>
      </c>
      <c r="C643" s="61" t="s">
        <v>23</v>
      </c>
      <c r="D643" s="61" t="s">
        <v>60</v>
      </c>
      <c r="E643" s="56"/>
      <c r="F643" s="61"/>
      <c r="G643" s="58" t="str">
        <f>VLOOKUP(DataEntry[[#This Row],[Animal Number]],Labeling[],4)</f>
        <v>Male</v>
      </c>
      <c r="H643" s="61">
        <f>VLOOKUP(DataEntry[[#This Row],[Animal Number]],Labeling[],5)</f>
        <v>10000</v>
      </c>
      <c r="I643" s="58" t="str">
        <f>IF(COUNTIF($A$8:DataEntry[[#This Row],[Animal Number]],DataEntry[[#This Row],[Animal Number]])=1,1,"")</f>
        <v/>
      </c>
      <c r="J64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4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4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4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4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4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4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4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4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4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4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4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4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4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4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4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4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4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44" spans="1:30" x14ac:dyDescent="0.35">
      <c r="A644" s="61">
        <v>208</v>
      </c>
      <c r="B644" s="61" t="s">
        <v>5</v>
      </c>
      <c r="C644" s="61"/>
      <c r="D644" s="61" t="s">
        <v>15</v>
      </c>
      <c r="E644" s="56"/>
      <c r="F644" s="61"/>
      <c r="G644" s="58" t="str">
        <f>VLOOKUP(DataEntry[[#This Row],[Animal Number]],Labeling[],4)</f>
        <v>Male</v>
      </c>
      <c r="H644" s="61">
        <f>VLOOKUP(DataEntry[[#This Row],[Animal Number]],Labeling[],5)</f>
        <v>10000</v>
      </c>
      <c r="I644" s="58">
        <f>IF(COUNTIF($A$8:DataEntry[[#This Row],[Animal Number]],DataEntry[[#This Row],[Animal Number]])=1,1,"")</f>
        <v>1</v>
      </c>
      <c r="J64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64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4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64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4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4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4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4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4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4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4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4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4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4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4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4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4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4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4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4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4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45" spans="1:30" x14ac:dyDescent="0.35">
      <c r="A645" s="61">
        <v>208</v>
      </c>
      <c r="B645" s="61" t="s">
        <v>6</v>
      </c>
      <c r="C645" s="61"/>
      <c r="D645" s="61" t="s">
        <v>15</v>
      </c>
      <c r="E645" s="56"/>
      <c r="F645" s="61"/>
      <c r="G645" s="58" t="str">
        <f>VLOOKUP(DataEntry[[#This Row],[Animal Number]],Labeling[],4)</f>
        <v>Male</v>
      </c>
      <c r="H645" s="61">
        <f>VLOOKUP(DataEntry[[#This Row],[Animal Number]],Labeling[],5)</f>
        <v>10000</v>
      </c>
      <c r="I645" s="58" t="str">
        <f>IF(COUNTIF($A$8:DataEntry[[#This Row],[Animal Number]],DataEntry[[#This Row],[Animal Number]])=1,1,"")</f>
        <v/>
      </c>
      <c r="J64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4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4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4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4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4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4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4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4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4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4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4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4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4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4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4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4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4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46" spans="1:30" ht="15" customHeight="1" x14ac:dyDescent="0.35">
      <c r="A646" s="61">
        <v>208</v>
      </c>
      <c r="B646" s="61" t="s">
        <v>7</v>
      </c>
      <c r="C646" s="61" t="s">
        <v>22</v>
      </c>
      <c r="D646" s="61"/>
      <c r="E646" s="56"/>
      <c r="F646" s="61">
        <v>13</v>
      </c>
      <c r="G646" s="58" t="str">
        <f>VLOOKUP(DataEntry[[#This Row],[Animal Number]],Labeling[],4)</f>
        <v>Male</v>
      </c>
      <c r="H646" s="61">
        <f>VLOOKUP(DataEntry[[#This Row],[Animal Number]],Labeling[],5)</f>
        <v>10000</v>
      </c>
      <c r="I646" s="58" t="str">
        <f>IF(COUNTIF($A$8:DataEntry[[#This Row],[Animal Number]],DataEntry[[#This Row],[Animal Number]])=1,1,"")</f>
        <v/>
      </c>
      <c r="J64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4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4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4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4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4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4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4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4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4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4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4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4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4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4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4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4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4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47" spans="1:30" ht="15" customHeight="1" x14ac:dyDescent="0.35">
      <c r="A647" s="61">
        <v>208</v>
      </c>
      <c r="B647" s="61" t="s">
        <v>7</v>
      </c>
      <c r="C647" s="61" t="s">
        <v>23</v>
      </c>
      <c r="D647" s="61"/>
      <c r="E647" s="56"/>
      <c r="F647" s="61">
        <v>17</v>
      </c>
      <c r="G647" s="58" t="str">
        <f>VLOOKUP(DataEntry[[#This Row],[Animal Number]],Labeling[],4)</f>
        <v>Male</v>
      </c>
      <c r="H647" s="61">
        <f>VLOOKUP(DataEntry[[#This Row],[Animal Number]],Labeling[],5)</f>
        <v>10000</v>
      </c>
      <c r="I647" s="58" t="str">
        <f>IF(COUNTIF($A$8:DataEntry[[#This Row],[Animal Number]],DataEntry[[#This Row],[Animal Number]])=1,1,"")</f>
        <v/>
      </c>
      <c r="J64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4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4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4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4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4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4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4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4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4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4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4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4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4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4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4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4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4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48" spans="1:30" ht="15" customHeight="1" x14ac:dyDescent="0.35">
      <c r="A648" s="61">
        <v>209</v>
      </c>
      <c r="B648" s="61" t="s">
        <v>5</v>
      </c>
      <c r="C648" s="61"/>
      <c r="D648" s="61" t="s">
        <v>110</v>
      </c>
      <c r="E648" s="56"/>
      <c r="F648" s="61"/>
      <c r="G648" s="58" t="str">
        <f>VLOOKUP(DataEntry[[#This Row],[Animal Number]],Labeling[],4)</f>
        <v>Male</v>
      </c>
      <c r="H648" s="61">
        <f>VLOOKUP(DataEntry[[#This Row],[Animal Number]],Labeling[],5)</f>
        <v>10000</v>
      </c>
      <c r="I648" s="58">
        <f>IF(COUNTIF($A$8:DataEntry[[#This Row],[Animal Number]],DataEntry[[#This Row],[Animal Number]])=1,1,"")</f>
        <v>1</v>
      </c>
      <c r="J64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64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48" s="58">
        <f>IF(AND(DataEntry[[#This Row],[Unique Animal Number]]=1,DataEntry[[#This Row],[Sex]]="Male"),COUNTIFS(DataEntry[Animal Number],DataEntry[[#This Row],[Animal Number]],DataEntry[Site],"Testes",DataEntry[Location],"Abdominal"),"")</f>
        <v>2</v>
      </c>
      <c r="M64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4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4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4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4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4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4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4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4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4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4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4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4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4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4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4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4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4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49" spans="1:30" ht="15" customHeight="1" x14ac:dyDescent="0.35">
      <c r="A649" s="61">
        <v>209</v>
      </c>
      <c r="B649" s="61" t="s">
        <v>5</v>
      </c>
      <c r="C649" s="61" t="s">
        <v>22</v>
      </c>
      <c r="D649" s="61" t="s">
        <v>63</v>
      </c>
      <c r="E649" s="56" t="s">
        <v>40</v>
      </c>
      <c r="F649" s="61"/>
      <c r="G649" s="58" t="str">
        <f>VLOOKUP(DataEntry[[#This Row],[Animal Number]],Labeling[],4)</f>
        <v>Male</v>
      </c>
      <c r="H649" s="61">
        <f>VLOOKUP(DataEntry[[#This Row],[Animal Number]],Labeling[],5)</f>
        <v>10000</v>
      </c>
      <c r="I649" s="58" t="str">
        <f>IF(COUNTIF($A$8:DataEntry[[#This Row],[Animal Number]],DataEntry[[#This Row],[Animal Number]])=1,1,"")</f>
        <v/>
      </c>
      <c r="J64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4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4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4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4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4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4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4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4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4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4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4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4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4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4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4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4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4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50" spans="1:30" ht="15" customHeight="1" x14ac:dyDescent="0.35">
      <c r="A650" s="61">
        <v>209</v>
      </c>
      <c r="B650" s="61" t="s">
        <v>5</v>
      </c>
      <c r="C650" s="61" t="s">
        <v>23</v>
      </c>
      <c r="D650" s="61" t="s">
        <v>63</v>
      </c>
      <c r="E650" s="56" t="s">
        <v>40</v>
      </c>
      <c r="F650" s="61"/>
      <c r="G650" s="58" t="str">
        <f>VLOOKUP(DataEntry[[#This Row],[Animal Number]],Labeling[],4)</f>
        <v>Male</v>
      </c>
      <c r="H650" s="61">
        <f>VLOOKUP(DataEntry[[#This Row],[Animal Number]],Labeling[],5)</f>
        <v>10000</v>
      </c>
      <c r="I650" s="58" t="str">
        <f>IF(COUNTIF($A$8:DataEntry[[#This Row],[Animal Number]],DataEntry[[#This Row],[Animal Number]])=1,1,"")</f>
        <v/>
      </c>
      <c r="J65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5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5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5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5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5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5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5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5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5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5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5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5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5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5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5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5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5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51" spans="1:30" ht="15" customHeight="1" x14ac:dyDescent="0.35">
      <c r="A651" s="61">
        <v>209</v>
      </c>
      <c r="B651" s="61" t="s">
        <v>7</v>
      </c>
      <c r="C651" s="61" t="s">
        <v>22</v>
      </c>
      <c r="D651" s="61" t="s">
        <v>60</v>
      </c>
      <c r="E651" s="56"/>
      <c r="F651" s="61"/>
      <c r="G651" s="58" t="str">
        <f>VLOOKUP(DataEntry[[#This Row],[Animal Number]],Labeling[],4)</f>
        <v>Male</v>
      </c>
      <c r="H651" s="61">
        <f>VLOOKUP(DataEntry[[#This Row],[Animal Number]],Labeling[],5)</f>
        <v>10000</v>
      </c>
      <c r="I651" s="58" t="str">
        <f>IF(COUNTIF($A$8:DataEntry[[#This Row],[Animal Number]],DataEntry[[#This Row],[Animal Number]])=1,1,"")</f>
        <v/>
      </c>
      <c r="J65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5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5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5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5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5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5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5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5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5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5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5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5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5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5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5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5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5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52" spans="1:30" ht="15" customHeight="1" x14ac:dyDescent="0.35">
      <c r="A652" s="61">
        <v>209</v>
      </c>
      <c r="B652" s="61" t="s">
        <v>7</v>
      </c>
      <c r="C652" s="61" t="s">
        <v>23</v>
      </c>
      <c r="D652" s="61" t="s">
        <v>60</v>
      </c>
      <c r="E652" s="56"/>
      <c r="F652" s="61"/>
      <c r="G652" s="58" t="str">
        <f>VLOOKUP(DataEntry[[#This Row],[Animal Number]],Labeling[],4)</f>
        <v>Male</v>
      </c>
      <c r="H652" s="61">
        <f>VLOOKUP(DataEntry[[#This Row],[Animal Number]],Labeling[],5)</f>
        <v>10000</v>
      </c>
      <c r="I652" s="58" t="str">
        <f>IF(COUNTIF($A$8:DataEntry[[#This Row],[Animal Number]],DataEntry[[#This Row],[Animal Number]])=1,1,"")</f>
        <v/>
      </c>
      <c r="J65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5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5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5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5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5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5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5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5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5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5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5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5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5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5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5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5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5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53" spans="1:30" ht="15" customHeight="1" x14ac:dyDescent="0.35">
      <c r="A653" s="61">
        <v>210</v>
      </c>
      <c r="B653" s="61" t="s">
        <v>5</v>
      </c>
      <c r="C653" s="61"/>
      <c r="D653" s="61" t="s">
        <v>15</v>
      </c>
      <c r="E653" s="56"/>
      <c r="F653" s="61"/>
      <c r="G653" s="58" t="str">
        <f>VLOOKUP(DataEntry[[#This Row],[Animal Number]],Labeling[],4)</f>
        <v>Male</v>
      </c>
      <c r="H653" s="61">
        <f>VLOOKUP(DataEntry[[#This Row],[Animal Number]],Labeling[],5)</f>
        <v>10000</v>
      </c>
      <c r="I653" s="58">
        <f>IF(COUNTIF($A$8:DataEntry[[#This Row],[Animal Number]],DataEntry[[#This Row],[Animal Number]])=1,1,"")</f>
        <v>1</v>
      </c>
      <c r="J65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65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5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65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5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5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5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5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5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5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5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5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5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5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5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5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5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5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5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5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5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54" spans="1:30" ht="15" customHeight="1" x14ac:dyDescent="0.35">
      <c r="A654" s="61">
        <v>210</v>
      </c>
      <c r="B654" s="61" t="s">
        <v>7</v>
      </c>
      <c r="C654" s="61" t="s">
        <v>22</v>
      </c>
      <c r="D654" s="61"/>
      <c r="E654" s="56"/>
      <c r="F654" s="61">
        <v>10</v>
      </c>
      <c r="G654" s="58" t="str">
        <f>VLOOKUP(DataEntry[[#This Row],[Animal Number]],Labeling[],4)</f>
        <v>Male</v>
      </c>
      <c r="H654" s="61">
        <f>VLOOKUP(DataEntry[[#This Row],[Animal Number]],Labeling[],5)</f>
        <v>10000</v>
      </c>
      <c r="I654" s="58" t="str">
        <f>IF(COUNTIF($A$8:DataEntry[[#This Row],[Animal Number]],DataEntry[[#This Row],[Animal Number]])=1,1,"")</f>
        <v/>
      </c>
      <c r="J65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5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5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5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5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5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5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5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5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5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5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5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5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5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5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5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5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5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55" spans="1:30" ht="15" customHeight="1" x14ac:dyDescent="0.35">
      <c r="A655" s="61">
        <v>210</v>
      </c>
      <c r="B655" s="61" t="s">
        <v>7</v>
      </c>
      <c r="C655" s="61" t="s">
        <v>23</v>
      </c>
      <c r="D655" s="61"/>
      <c r="E655" s="56"/>
      <c r="F655" s="61">
        <v>20</v>
      </c>
      <c r="G655" s="58" t="str">
        <f>VLOOKUP(DataEntry[[#This Row],[Animal Number]],Labeling[],4)</f>
        <v>Male</v>
      </c>
      <c r="H655" s="61">
        <f>VLOOKUP(DataEntry[[#This Row],[Animal Number]],Labeling[],5)</f>
        <v>10000</v>
      </c>
      <c r="I655" s="58" t="str">
        <f>IF(COUNTIF($A$8:DataEntry[[#This Row],[Animal Number]],DataEntry[[#This Row],[Animal Number]])=1,1,"")</f>
        <v/>
      </c>
      <c r="J65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5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5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5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5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5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5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5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5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5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5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5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5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5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5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5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5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5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56" spans="1:30" ht="15" customHeight="1" x14ac:dyDescent="0.35">
      <c r="A656" s="61">
        <v>211</v>
      </c>
      <c r="B656" s="61" t="s">
        <v>5</v>
      </c>
      <c r="C656" s="61"/>
      <c r="D656" s="61" t="s">
        <v>15</v>
      </c>
      <c r="E656" s="56"/>
      <c r="F656" s="61"/>
      <c r="G656" s="58" t="str">
        <f>VLOOKUP(DataEntry[[#This Row],[Animal Number]],Labeling[],4)</f>
        <v>Male</v>
      </c>
      <c r="H656" s="61">
        <f>VLOOKUP(DataEntry[[#This Row],[Animal Number]],Labeling[],5)</f>
        <v>10000</v>
      </c>
      <c r="I656" s="58">
        <f>IF(COUNTIF($A$8:DataEntry[[#This Row],[Animal Number]],DataEntry[[#This Row],[Animal Number]])=1,1,"")</f>
        <v>1</v>
      </c>
      <c r="J65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65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56" s="58">
        <f>IF(AND(DataEntry[[#This Row],[Unique Animal Number]]=1,DataEntry[[#This Row],[Sex]]="Male"),COUNTIFS(DataEntry[Animal Number],DataEntry[[#This Row],[Animal Number]],DataEntry[Site],"Testes",DataEntry[Location],"Abdominal"),"")</f>
        <v>1</v>
      </c>
      <c r="M65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5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5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5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5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5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5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5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5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5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5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5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5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5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5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5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5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5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57" spans="1:30" ht="15" customHeight="1" x14ac:dyDescent="0.35">
      <c r="A657" s="61">
        <v>211</v>
      </c>
      <c r="B657" s="61" t="s">
        <v>5</v>
      </c>
      <c r="C657" s="61" t="s">
        <v>23</v>
      </c>
      <c r="D657" s="61" t="s">
        <v>63</v>
      </c>
      <c r="E657" s="56" t="s">
        <v>40</v>
      </c>
      <c r="F657" s="61"/>
      <c r="G657" s="58" t="str">
        <f>VLOOKUP(DataEntry[[#This Row],[Animal Number]],Labeling[],4)</f>
        <v>Male</v>
      </c>
      <c r="H657" s="61">
        <f>VLOOKUP(DataEntry[[#This Row],[Animal Number]],Labeling[],5)</f>
        <v>10000</v>
      </c>
      <c r="I657" s="58" t="str">
        <f>IF(COUNTIF($A$8:DataEntry[[#This Row],[Animal Number]],DataEntry[[#This Row],[Animal Number]])=1,1,"")</f>
        <v/>
      </c>
      <c r="J65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5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5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5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5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5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5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5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5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5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5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5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5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5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5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5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5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5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58" spans="1:30" ht="15" customHeight="1" x14ac:dyDescent="0.35">
      <c r="A658" s="61">
        <v>211</v>
      </c>
      <c r="B658" s="61" t="s">
        <v>7</v>
      </c>
      <c r="C658" s="61" t="s">
        <v>22</v>
      </c>
      <c r="D658" s="61" t="s">
        <v>118</v>
      </c>
      <c r="E658" s="56"/>
      <c r="F658" s="61"/>
      <c r="G658" s="58" t="str">
        <f>VLOOKUP(DataEntry[[#This Row],[Animal Number]],Labeling[],4)</f>
        <v>Male</v>
      </c>
      <c r="H658" s="61">
        <f>VLOOKUP(DataEntry[[#This Row],[Animal Number]],Labeling[],5)</f>
        <v>10000</v>
      </c>
      <c r="I658" s="58" t="str">
        <f>IF(COUNTIF($A$8:DataEntry[[#This Row],[Animal Number]],DataEntry[[#This Row],[Animal Number]])=1,1,"")</f>
        <v/>
      </c>
      <c r="J65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5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5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5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5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5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5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5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5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5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5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5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5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5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5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5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5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5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59" spans="1:30" ht="15" customHeight="1" x14ac:dyDescent="0.35">
      <c r="A659" s="61">
        <v>211</v>
      </c>
      <c r="B659" s="61" t="s">
        <v>7</v>
      </c>
      <c r="C659" s="61" t="s">
        <v>23</v>
      </c>
      <c r="D659" s="61" t="s">
        <v>118</v>
      </c>
      <c r="E659" s="56"/>
      <c r="F659" s="61"/>
      <c r="G659" s="58" t="str">
        <f>VLOOKUP(DataEntry[[#This Row],[Animal Number]],Labeling[],4)</f>
        <v>Male</v>
      </c>
      <c r="H659" s="61">
        <f>VLOOKUP(DataEntry[[#This Row],[Animal Number]],Labeling[],5)</f>
        <v>10000</v>
      </c>
      <c r="I659" s="58" t="str">
        <f>IF(COUNTIF($A$8:DataEntry[[#This Row],[Animal Number]],DataEntry[[#This Row],[Animal Number]])=1,1,"")</f>
        <v/>
      </c>
      <c r="J65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5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5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5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5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5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5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5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5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5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5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5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5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5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5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5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5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5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60" spans="1:30" ht="15" customHeight="1" x14ac:dyDescent="0.35">
      <c r="A660" s="61">
        <v>212</v>
      </c>
      <c r="B660" s="61" t="s">
        <v>5</v>
      </c>
      <c r="C660" s="61"/>
      <c r="D660" s="61" t="s">
        <v>15</v>
      </c>
      <c r="E660" s="56"/>
      <c r="F660" s="61"/>
      <c r="G660" s="58" t="str">
        <f>VLOOKUP(DataEntry[[#This Row],[Animal Number]],Labeling[],4)</f>
        <v>Male</v>
      </c>
      <c r="H660" s="61">
        <f>VLOOKUP(DataEntry[[#This Row],[Animal Number]],Labeling[],5)</f>
        <v>10000</v>
      </c>
      <c r="I660" s="58">
        <f>IF(COUNTIF($A$8:DataEntry[[#This Row],[Animal Number]],DataEntry[[#This Row],[Animal Number]])=1,1,"")</f>
        <v>1</v>
      </c>
      <c r="J66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66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60" s="58">
        <f>IF(AND(DataEntry[[#This Row],[Unique Animal Number]]=1,DataEntry[[#This Row],[Sex]]="Male"),COUNTIFS(DataEntry[Animal Number],DataEntry[[#This Row],[Animal Number]],DataEntry[Site],"Testes",DataEntry[Location],"Abdominal"),"")</f>
        <v>1</v>
      </c>
      <c r="M66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6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6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1</v>
      </c>
      <c r="P66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1</v>
      </c>
      <c r="Q66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1</v>
      </c>
      <c r="R66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6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6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6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6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6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6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6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6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6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6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6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6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61" spans="1:30" ht="15" customHeight="1" x14ac:dyDescent="0.35">
      <c r="A661" s="61">
        <v>212</v>
      </c>
      <c r="B661" s="61" t="s">
        <v>5</v>
      </c>
      <c r="C661" s="61" t="s">
        <v>23</v>
      </c>
      <c r="D661" s="61" t="s">
        <v>63</v>
      </c>
      <c r="E661" s="56" t="s">
        <v>40</v>
      </c>
      <c r="F661" s="61"/>
      <c r="G661" s="58" t="str">
        <f>VLOOKUP(DataEntry[[#This Row],[Animal Number]],Labeling[],4)</f>
        <v>Male</v>
      </c>
      <c r="H661" s="61">
        <f>VLOOKUP(DataEntry[[#This Row],[Animal Number]],Labeling[],5)</f>
        <v>10000</v>
      </c>
      <c r="I661" s="58" t="str">
        <f>IF(COUNTIF($A$8:DataEntry[[#This Row],[Animal Number]],DataEntry[[#This Row],[Animal Number]])=1,1,"")</f>
        <v/>
      </c>
      <c r="J66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6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6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6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6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6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6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6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6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6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6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6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6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6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6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6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6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6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62" spans="1:30" ht="15" customHeight="1" x14ac:dyDescent="0.35">
      <c r="A662" s="61">
        <v>212</v>
      </c>
      <c r="B662" s="61" t="s">
        <v>6</v>
      </c>
      <c r="C662" s="61" t="s">
        <v>23</v>
      </c>
      <c r="D662" s="61" t="s">
        <v>66</v>
      </c>
      <c r="E662" s="56" t="s">
        <v>56</v>
      </c>
      <c r="F662" s="61"/>
      <c r="G662" s="58" t="str">
        <f>VLOOKUP(DataEntry[[#This Row],[Animal Number]],Labeling[],4)</f>
        <v>Male</v>
      </c>
      <c r="H662" s="61">
        <f>VLOOKUP(DataEntry[[#This Row],[Animal Number]],Labeling[],5)</f>
        <v>10000</v>
      </c>
      <c r="I662" s="58" t="str">
        <f>IF(COUNTIF($A$8:DataEntry[[#This Row],[Animal Number]],DataEntry[[#This Row],[Animal Number]])=1,1,"")</f>
        <v/>
      </c>
      <c r="J66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6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6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6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6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6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6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6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6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6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6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6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6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6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6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6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6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6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63" spans="1:30" ht="15" customHeight="1" x14ac:dyDescent="0.35">
      <c r="A663" s="61">
        <v>212</v>
      </c>
      <c r="B663" s="61" t="s">
        <v>6</v>
      </c>
      <c r="C663" s="61" t="s">
        <v>23</v>
      </c>
      <c r="D663" s="61" t="s">
        <v>66</v>
      </c>
      <c r="E663" s="56" t="s">
        <v>57</v>
      </c>
      <c r="F663" s="61"/>
      <c r="G663" s="58" t="str">
        <f>VLOOKUP(DataEntry[[#This Row],[Animal Number]],Labeling[],4)</f>
        <v>Male</v>
      </c>
      <c r="H663" s="61">
        <f>VLOOKUP(DataEntry[[#This Row],[Animal Number]],Labeling[],5)</f>
        <v>10000</v>
      </c>
      <c r="I663" s="58" t="str">
        <f>IF(COUNTIF($A$8:DataEntry[[#This Row],[Animal Number]],DataEntry[[#This Row],[Animal Number]])=1,1,"")</f>
        <v/>
      </c>
      <c r="J66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6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6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6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6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6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6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6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6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6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6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6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6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6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6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6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6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6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64" spans="1:30" ht="15" customHeight="1" x14ac:dyDescent="0.35">
      <c r="A664" s="61">
        <v>212</v>
      </c>
      <c r="B664" s="61" t="s">
        <v>6</v>
      </c>
      <c r="C664" s="61" t="s">
        <v>23</v>
      </c>
      <c r="D664" s="61" t="s">
        <v>66</v>
      </c>
      <c r="E664" s="56" t="s">
        <v>58</v>
      </c>
      <c r="F664" s="61"/>
      <c r="G664" s="58" t="str">
        <f>VLOOKUP(DataEntry[[#This Row],[Animal Number]],Labeling[],4)</f>
        <v>Male</v>
      </c>
      <c r="H664" s="61">
        <f>VLOOKUP(DataEntry[[#This Row],[Animal Number]],Labeling[],5)</f>
        <v>10000</v>
      </c>
      <c r="I664" s="58" t="str">
        <f>IF(COUNTIF($A$8:DataEntry[[#This Row],[Animal Number]],DataEntry[[#This Row],[Animal Number]])=1,1,"")</f>
        <v/>
      </c>
      <c r="J66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6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6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6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6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6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6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6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6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6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6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6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6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6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6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6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6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6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65" spans="1:30" ht="15" customHeight="1" x14ac:dyDescent="0.35">
      <c r="A665" s="61">
        <v>212</v>
      </c>
      <c r="B665" s="61" t="s">
        <v>6</v>
      </c>
      <c r="C665" s="61"/>
      <c r="D665" s="61" t="s">
        <v>15</v>
      </c>
      <c r="E665" s="56"/>
      <c r="F665" s="61"/>
      <c r="G665" s="58" t="str">
        <f>VLOOKUP(DataEntry[[#This Row],[Animal Number]],Labeling[],4)</f>
        <v>Male</v>
      </c>
      <c r="H665" s="61">
        <f>VLOOKUP(DataEntry[[#This Row],[Animal Number]],Labeling[],5)</f>
        <v>10000</v>
      </c>
      <c r="I665" s="58" t="str">
        <f>IF(COUNTIF($A$8:DataEntry[[#This Row],[Animal Number]],DataEntry[[#This Row],[Animal Number]])=1,1,"")</f>
        <v/>
      </c>
      <c r="J66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6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6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6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6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6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6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6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6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6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6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6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6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6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6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6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6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6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66" spans="1:30" ht="15" customHeight="1" x14ac:dyDescent="0.35">
      <c r="A666" s="61">
        <v>212</v>
      </c>
      <c r="B666" s="61" t="s">
        <v>111</v>
      </c>
      <c r="C666" s="61"/>
      <c r="D666" s="61" t="s">
        <v>107</v>
      </c>
      <c r="E666" s="56"/>
      <c r="F666" s="61"/>
      <c r="G666" s="58" t="str">
        <f>VLOOKUP(DataEntry[[#This Row],[Animal Number]],Labeling[],4)</f>
        <v>Male</v>
      </c>
      <c r="H666" s="61">
        <f>VLOOKUP(DataEntry[[#This Row],[Animal Number]],Labeling[],5)</f>
        <v>10000</v>
      </c>
      <c r="I666" s="58" t="str">
        <f>IF(COUNTIF($A$8:DataEntry[[#This Row],[Animal Number]],DataEntry[[#This Row],[Animal Number]])=1,1,"")</f>
        <v/>
      </c>
      <c r="J66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6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6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6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6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6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6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6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6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6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6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6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6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6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6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6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6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6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67" spans="1:30" ht="15" customHeight="1" x14ac:dyDescent="0.35">
      <c r="A667" s="61">
        <v>212</v>
      </c>
      <c r="B667" s="61" t="s">
        <v>10</v>
      </c>
      <c r="C667" s="61"/>
      <c r="D667" s="61" t="s">
        <v>15</v>
      </c>
      <c r="E667" s="56"/>
      <c r="F667" s="61"/>
      <c r="G667" s="58" t="str">
        <f>VLOOKUP(DataEntry[[#This Row],[Animal Number]],Labeling[],4)</f>
        <v>Male</v>
      </c>
      <c r="H667" s="61">
        <f>VLOOKUP(DataEntry[[#This Row],[Animal Number]],Labeling[],5)</f>
        <v>10000</v>
      </c>
      <c r="I667" s="58" t="str">
        <f>IF(COUNTIF($A$8:DataEntry[[#This Row],[Animal Number]],DataEntry[[#This Row],[Animal Number]])=1,1,"")</f>
        <v/>
      </c>
      <c r="J66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6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6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6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6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6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6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6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6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6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6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6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6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6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6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6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6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6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68" spans="1:30" ht="15" customHeight="1" x14ac:dyDescent="0.35">
      <c r="A668" s="61">
        <v>212</v>
      </c>
      <c r="B668" s="61" t="s">
        <v>7</v>
      </c>
      <c r="C668" s="61" t="s">
        <v>22</v>
      </c>
      <c r="D668" s="61" t="s">
        <v>60</v>
      </c>
      <c r="E668" s="56"/>
      <c r="F668" s="61"/>
      <c r="G668" s="58" t="str">
        <f>VLOOKUP(DataEntry[[#This Row],[Animal Number]],Labeling[],4)</f>
        <v>Male</v>
      </c>
      <c r="H668" s="61">
        <f>VLOOKUP(DataEntry[[#This Row],[Animal Number]],Labeling[],5)</f>
        <v>10000</v>
      </c>
      <c r="I668" s="58" t="str">
        <f>IF(COUNTIF($A$8:DataEntry[[#This Row],[Animal Number]],DataEntry[[#This Row],[Animal Number]])=1,1,"")</f>
        <v/>
      </c>
      <c r="J66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6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6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6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6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6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6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6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6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6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6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6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6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6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6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6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6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6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69" spans="1:30" ht="15" customHeight="1" x14ac:dyDescent="0.35">
      <c r="A669" s="61">
        <v>212</v>
      </c>
      <c r="B669" s="61" t="s">
        <v>7</v>
      </c>
      <c r="C669" s="61" t="s">
        <v>23</v>
      </c>
      <c r="D669" s="61" t="s">
        <v>60</v>
      </c>
      <c r="E669" s="56"/>
      <c r="F669" s="61"/>
      <c r="G669" s="58" t="str">
        <f>VLOOKUP(DataEntry[[#This Row],[Animal Number]],Labeling[],4)</f>
        <v>Male</v>
      </c>
      <c r="H669" s="61">
        <f>VLOOKUP(DataEntry[[#This Row],[Animal Number]],Labeling[],5)</f>
        <v>10000</v>
      </c>
      <c r="I669" s="58" t="str">
        <f>IF(COUNTIF($A$8:DataEntry[[#This Row],[Animal Number]],DataEntry[[#This Row],[Animal Number]])=1,1,"")</f>
        <v/>
      </c>
      <c r="J66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6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6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6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6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6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6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6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6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6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6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6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6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6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6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6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6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6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70" spans="1:30" x14ac:dyDescent="0.35">
      <c r="A670" s="61">
        <v>213</v>
      </c>
      <c r="B670" s="61" t="s">
        <v>5</v>
      </c>
      <c r="C670" s="61"/>
      <c r="D670" s="61" t="s">
        <v>15</v>
      </c>
      <c r="E670" s="56"/>
      <c r="F670" s="61"/>
      <c r="G670" s="58" t="str">
        <f>VLOOKUP(DataEntry[[#This Row],[Animal Number]],Labeling[],4)</f>
        <v>Male</v>
      </c>
      <c r="H670" s="61">
        <f>VLOOKUP(DataEntry[[#This Row],[Animal Number]],Labeling[],5)</f>
        <v>10000</v>
      </c>
      <c r="I670" s="58">
        <f>IF(COUNTIF($A$8:DataEntry[[#This Row],[Animal Number]],DataEntry[[#This Row],[Animal Number]])=1,1,"")</f>
        <v>1</v>
      </c>
      <c r="J67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67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7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67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7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7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7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7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7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7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7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7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7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7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7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7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7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7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7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7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7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71" spans="1:30" ht="15" customHeight="1" x14ac:dyDescent="0.35">
      <c r="A671" s="61">
        <v>213</v>
      </c>
      <c r="B671" s="61" t="s">
        <v>7</v>
      </c>
      <c r="C671" s="61" t="s">
        <v>22</v>
      </c>
      <c r="D671" s="61"/>
      <c r="E671" s="56"/>
      <c r="F671" s="61">
        <v>19</v>
      </c>
      <c r="G671" s="58" t="str">
        <f>VLOOKUP(DataEntry[[#This Row],[Animal Number]],Labeling[],4)</f>
        <v>Male</v>
      </c>
      <c r="H671" s="61">
        <f>VLOOKUP(DataEntry[[#This Row],[Animal Number]],Labeling[],5)</f>
        <v>10000</v>
      </c>
      <c r="I671" s="58" t="str">
        <f>IF(COUNTIF($A$8:DataEntry[[#This Row],[Animal Number]],DataEntry[[#This Row],[Animal Number]])=1,1,"")</f>
        <v/>
      </c>
      <c r="J67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7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7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7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7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7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7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7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7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7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7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7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7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7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7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7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7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7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72" spans="1:30" ht="15" customHeight="1" x14ac:dyDescent="0.35">
      <c r="A672" s="61">
        <v>213</v>
      </c>
      <c r="B672" s="61" t="s">
        <v>7</v>
      </c>
      <c r="C672" s="61" t="s">
        <v>23</v>
      </c>
      <c r="D672" s="61"/>
      <c r="E672" s="56"/>
      <c r="F672" s="61">
        <v>17</v>
      </c>
      <c r="G672" s="58" t="str">
        <f>VLOOKUP(DataEntry[[#This Row],[Animal Number]],Labeling[],4)</f>
        <v>Male</v>
      </c>
      <c r="H672" s="61">
        <f>VLOOKUP(DataEntry[[#This Row],[Animal Number]],Labeling[],5)</f>
        <v>10000</v>
      </c>
      <c r="I672" s="58" t="str">
        <f>IF(COUNTIF($A$8:DataEntry[[#This Row],[Animal Number]],DataEntry[[#This Row],[Animal Number]])=1,1,"")</f>
        <v/>
      </c>
      <c r="J67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7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7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7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7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7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7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7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7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7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7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7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7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7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7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7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7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7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73" spans="1:30" ht="15" customHeight="1" x14ac:dyDescent="0.35">
      <c r="A673" s="61">
        <v>214</v>
      </c>
      <c r="B673" s="61" t="s">
        <v>5</v>
      </c>
      <c r="C673" s="61"/>
      <c r="D673" s="61" t="s">
        <v>15</v>
      </c>
      <c r="E673" s="56"/>
      <c r="F673" s="61"/>
      <c r="G673" s="58" t="str">
        <f>VLOOKUP(DataEntry[[#This Row],[Animal Number]],Labeling[],4)</f>
        <v>Male</v>
      </c>
      <c r="H673" s="61">
        <f>VLOOKUP(DataEntry[[#This Row],[Animal Number]],Labeling[],5)</f>
        <v>10000</v>
      </c>
      <c r="I673" s="58">
        <f>IF(COUNTIF($A$8:DataEntry[[#This Row],[Animal Number]],DataEntry[[#This Row],[Animal Number]])=1,1,"")</f>
        <v>1</v>
      </c>
      <c r="J67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67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7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67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7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7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7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7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7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7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7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7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7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7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7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7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7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7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7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7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7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74" spans="1:30" ht="15" customHeight="1" x14ac:dyDescent="0.35">
      <c r="A674" s="61">
        <v>214</v>
      </c>
      <c r="B674" s="61" t="s">
        <v>7</v>
      </c>
      <c r="C674" s="61" t="s">
        <v>22</v>
      </c>
      <c r="D674" s="61" t="s">
        <v>62</v>
      </c>
      <c r="E674" s="56"/>
      <c r="F674" s="61"/>
      <c r="G674" s="58" t="str">
        <f>VLOOKUP(DataEntry[[#This Row],[Animal Number]],Labeling[],4)</f>
        <v>Male</v>
      </c>
      <c r="H674" s="61">
        <f>VLOOKUP(DataEntry[[#This Row],[Animal Number]],Labeling[],5)</f>
        <v>10000</v>
      </c>
      <c r="I674" s="58" t="str">
        <f>IF(COUNTIF($A$8:DataEntry[[#This Row],[Animal Number]],DataEntry[[#This Row],[Animal Number]])=1,1,"")</f>
        <v/>
      </c>
      <c r="J67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7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7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7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7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7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7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7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7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7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7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7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7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7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7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7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7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7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75" spans="1:30" ht="15" customHeight="1" x14ac:dyDescent="0.35">
      <c r="A675" s="61">
        <v>214</v>
      </c>
      <c r="B675" s="61" t="s">
        <v>7</v>
      </c>
      <c r="C675" s="61" t="s">
        <v>23</v>
      </c>
      <c r="D675" s="61" t="s">
        <v>62</v>
      </c>
      <c r="E675" s="56"/>
      <c r="F675" s="61"/>
      <c r="G675" s="58" t="str">
        <f>VLOOKUP(DataEntry[[#This Row],[Animal Number]],Labeling[],4)</f>
        <v>Male</v>
      </c>
      <c r="H675" s="61">
        <f>VLOOKUP(DataEntry[[#This Row],[Animal Number]],Labeling[],5)</f>
        <v>10000</v>
      </c>
      <c r="I675" s="58" t="str">
        <f>IF(COUNTIF($A$8:DataEntry[[#This Row],[Animal Number]],DataEntry[[#This Row],[Animal Number]])=1,1,"")</f>
        <v/>
      </c>
      <c r="J67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7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7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7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7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7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7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7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7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7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7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7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7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7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7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7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7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7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76" spans="1:30" ht="15" customHeight="1" x14ac:dyDescent="0.35">
      <c r="A676" s="61">
        <v>215</v>
      </c>
      <c r="B676" s="61" t="s">
        <v>5</v>
      </c>
      <c r="C676" s="61"/>
      <c r="D676" s="61" t="s">
        <v>15</v>
      </c>
      <c r="E676" s="56"/>
      <c r="F676" s="61"/>
      <c r="G676" s="58" t="str">
        <f>VLOOKUP(DataEntry[[#This Row],[Animal Number]],Labeling[],4)</f>
        <v>Male</v>
      </c>
      <c r="H676" s="61">
        <f>VLOOKUP(DataEntry[[#This Row],[Animal Number]],Labeling[],5)</f>
        <v>10000</v>
      </c>
      <c r="I676" s="58">
        <f>IF(COUNTIF($A$8:DataEntry[[#This Row],[Animal Number]],DataEntry[[#This Row],[Animal Number]])=1,1,"")</f>
        <v>1</v>
      </c>
      <c r="J67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676" s="58">
        <f>IF(AND(DataEntry[[#This Row],[Unique Animal Number]]=1,DataEntry[[#This Row],[Sex]]="Male"),COUNTIFS(DataEntry[Animal Number],DataEntry[[#This Row],[Animal Number]],DataEntry[Site],"Gubernaculum",DataEntry[Measurement],"&gt;20"),"")</f>
        <v>2</v>
      </c>
      <c r="L676" s="58">
        <f>IF(AND(DataEntry[[#This Row],[Unique Animal Number]]=1,DataEntry[[#This Row],[Sex]]="Male"),COUNTIFS(DataEntry[Animal Number],DataEntry[[#This Row],[Animal Number]],DataEntry[Site],"Testes",DataEntry[Location],"Abdominal"),"")</f>
        <v>2</v>
      </c>
      <c r="M67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7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7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7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7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7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7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7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7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7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7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7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7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7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7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7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7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7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77" spans="1:30" ht="15" customHeight="1" x14ac:dyDescent="0.35">
      <c r="A677" s="61">
        <v>215</v>
      </c>
      <c r="B677" s="61" t="s">
        <v>5</v>
      </c>
      <c r="C677" s="61" t="s">
        <v>22</v>
      </c>
      <c r="D677" s="61" t="s">
        <v>63</v>
      </c>
      <c r="E677" s="56" t="s">
        <v>40</v>
      </c>
      <c r="F677" s="61"/>
      <c r="G677" s="58" t="str">
        <f>VLOOKUP(DataEntry[[#This Row],[Animal Number]],Labeling[],4)</f>
        <v>Male</v>
      </c>
      <c r="H677" s="61">
        <f>VLOOKUP(DataEntry[[#This Row],[Animal Number]],Labeling[],5)</f>
        <v>10000</v>
      </c>
      <c r="I677" s="58" t="str">
        <f>IF(COUNTIF($A$8:DataEntry[[#This Row],[Animal Number]],DataEntry[[#This Row],[Animal Number]])=1,1,"")</f>
        <v/>
      </c>
      <c r="J67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7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7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7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7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7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7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7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7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7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7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7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7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7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7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7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7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7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78" spans="1:30" ht="15" customHeight="1" x14ac:dyDescent="0.35">
      <c r="A678" s="61">
        <v>215</v>
      </c>
      <c r="B678" s="61" t="s">
        <v>5</v>
      </c>
      <c r="C678" s="61" t="s">
        <v>23</v>
      </c>
      <c r="D678" s="61" t="s">
        <v>63</v>
      </c>
      <c r="E678" s="56" t="s">
        <v>40</v>
      </c>
      <c r="F678" s="61"/>
      <c r="G678" s="58" t="str">
        <f>VLOOKUP(DataEntry[[#This Row],[Animal Number]],Labeling[],4)</f>
        <v>Male</v>
      </c>
      <c r="H678" s="61">
        <f>VLOOKUP(DataEntry[[#This Row],[Animal Number]],Labeling[],5)</f>
        <v>10000</v>
      </c>
      <c r="I678" s="58" t="str">
        <f>IF(COUNTIF($A$8:DataEntry[[#This Row],[Animal Number]],DataEntry[[#This Row],[Animal Number]])=1,1,"")</f>
        <v/>
      </c>
      <c r="J67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7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7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7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7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7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7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7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7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7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7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7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7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7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7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7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7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7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79" spans="1:30" ht="15" customHeight="1" x14ac:dyDescent="0.35">
      <c r="A679" s="61">
        <v>215</v>
      </c>
      <c r="B679" s="61" t="s">
        <v>7</v>
      </c>
      <c r="C679" s="61" t="s">
        <v>22</v>
      </c>
      <c r="D679" s="61"/>
      <c r="E679" s="56"/>
      <c r="F679" s="61">
        <v>35</v>
      </c>
      <c r="G679" s="58" t="str">
        <f>VLOOKUP(DataEntry[[#This Row],[Animal Number]],Labeling[],4)</f>
        <v>Male</v>
      </c>
      <c r="H679" s="61">
        <f>VLOOKUP(DataEntry[[#This Row],[Animal Number]],Labeling[],5)</f>
        <v>10000</v>
      </c>
      <c r="I679" s="58" t="str">
        <f>IF(COUNTIF($A$8:DataEntry[[#This Row],[Animal Number]],DataEntry[[#This Row],[Animal Number]])=1,1,"")</f>
        <v/>
      </c>
      <c r="J67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7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7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7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7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7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7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7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7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7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7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7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7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7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7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7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7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7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80" spans="1:30" ht="15" customHeight="1" x14ac:dyDescent="0.35">
      <c r="A680" s="61">
        <v>215</v>
      </c>
      <c r="B680" s="61" t="s">
        <v>7</v>
      </c>
      <c r="C680" s="61" t="s">
        <v>23</v>
      </c>
      <c r="D680" s="61"/>
      <c r="E680" s="56"/>
      <c r="F680" s="61">
        <v>40</v>
      </c>
      <c r="G680" s="58" t="str">
        <f>VLOOKUP(DataEntry[[#This Row],[Animal Number]],Labeling[],4)</f>
        <v>Male</v>
      </c>
      <c r="H680" s="61">
        <f>VLOOKUP(DataEntry[[#This Row],[Animal Number]],Labeling[],5)</f>
        <v>10000</v>
      </c>
      <c r="I680" s="58" t="str">
        <f>IF(COUNTIF($A$8:DataEntry[[#This Row],[Animal Number]],DataEntry[[#This Row],[Animal Number]])=1,1,"")</f>
        <v/>
      </c>
      <c r="J68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8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8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8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8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8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8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8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8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8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8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8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8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8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8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8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8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8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81" spans="1:30" ht="15" customHeight="1" x14ac:dyDescent="0.35">
      <c r="A681" s="61">
        <v>216</v>
      </c>
      <c r="B681" s="61" t="s">
        <v>5</v>
      </c>
      <c r="C681" s="61"/>
      <c r="D681" s="61" t="s">
        <v>15</v>
      </c>
      <c r="E681" s="56"/>
      <c r="F681" s="61"/>
      <c r="G681" s="58" t="str">
        <f>VLOOKUP(DataEntry[[#This Row],[Animal Number]],Labeling[],4)</f>
        <v>Male</v>
      </c>
      <c r="H681" s="61">
        <f>VLOOKUP(DataEntry[[#This Row],[Animal Number]],Labeling[],5)</f>
        <v>10000</v>
      </c>
      <c r="I681" s="58">
        <f>IF(COUNTIF($A$8:DataEntry[[#This Row],[Animal Number]],DataEntry[[#This Row],[Animal Number]])=1,1,"")</f>
        <v>1</v>
      </c>
      <c r="J68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68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81" s="58">
        <f>IF(AND(DataEntry[[#This Row],[Unique Animal Number]]=1,DataEntry[[#This Row],[Sex]]="Male"),COUNTIFS(DataEntry[Animal Number],DataEntry[[#This Row],[Animal Number]],DataEntry[Site],"Testes",DataEntry[Location],"Abdominal"),"")</f>
        <v>2</v>
      </c>
      <c r="M68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8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8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8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8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8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8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8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8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8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8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8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8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8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8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8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8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8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82" spans="1:30" ht="15" customHeight="1" x14ac:dyDescent="0.35">
      <c r="A682" s="61">
        <v>216</v>
      </c>
      <c r="B682" s="61" t="s">
        <v>5</v>
      </c>
      <c r="C682" s="61" t="s">
        <v>22</v>
      </c>
      <c r="D682" s="61" t="s">
        <v>63</v>
      </c>
      <c r="E682" s="56" t="s">
        <v>40</v>
      </c>
      <c r="F682" s="61"/>
      <c r="G682" s="58" t="str">
        <f>VLOOKUP(DataEntry[[#This Row],[Animal Number]],Labeling[],4)</f>
        <v>Male</v>
      </c>
      <c r="H682" s="61">
        <f>VLOOKUP(DataEntry[[#This Row],[Animal Number]],Labeling[],5)</f>
        <v>10000</v>
      </c>
      <c r="I682" s="58" t="str">
        <f>IF(COUNTIF($A$8:DataEntry[[#This Row],[Animal Number]],DataEntry[[#This Row],[Animal Number]])=1,1,"")</f>
        <v/>
      </c>
      <c r="J68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8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8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8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8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8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8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8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8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8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8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8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8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8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8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8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8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8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83" spans="1:30" ht="15" customHeight="1" x14ac:dyDescent="0.35">
      <c r="A683" s="61">
        <v>216</v>
      </c>
      <c r="B683" s="61" t="s">
        <v>5</v>
      </c>
      <c r="C683" s="61" t="s">
        <v>23</v>
      </c>
      <c r="D683" s="61" t="s">
        <v>63</v>
      </c>
      <c r="E683" s="56" t="s">
        <v>40</v>
      </c>
      <c r="F683" s="61"/>
      <c r="G683" s="58" t="str">
        <f>VLOOKUP(DataEntry[[#This Row],[Animal Number]],Labeling[],4)</f>
        <v>Male</v>
      </c>
      <c r="H683" s="61">
        <f>VLOOKUP(DataEntry[[#This Row],[Animal Number]],Labeling[],5)</f>
        <v>10000</v>
      </c>
      <c r="I683" s="58" t="str">
        <f>IF(COUNTIF($A$8:DataEntry[[#This Row],[Animal Number]],DataEntry[[#This Row],[Animal Number]])=1,1,"")</f>
        <v/>
      </c>
      <c r="J68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8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8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8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8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8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8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8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8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8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8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8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8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8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8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8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8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8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84" spans="1:30" ht="15" customHeight="1" x14ac:dyDescent="0.35">
      <c r="A684" s="61">
        <v>216</v>
      </c>
      <c r="B684" s="61" t="s">
        <v>7</v>
      </c>
      <c r="C684" s="61" t="s">
        <v>22</v>
      </c>
      <c r="D684" s="61" t="s">
        <v>62</v>
      </c>
      <c r="E684" s="56"/>
      <c r="F684" s="61"/>
      <c r="G684" s="58" t="str">
        <f>VLOOKUP(DataEntry[[#This Row],[Animal Number]],Labeling[],4)</f>
        <v>Male</v>
      </c>
      <c r="H684" s="61">
        <f>VLOOKUP(DataEntry[[#This Row],[Animal Number]],Labeling[],5)</f>
        <v>10000</v>
      </c>
      <c r="I684" s="58" t="str">
        <f>IF(COUNTIF($A$8:DataEntry[[#This Row],[Animal Number]],DataEntry[[#This Row],[Animal Number]])=1,1,"")</f>
        <v/>
      </c>
      <c r="J68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8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8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8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8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8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8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8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8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8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8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8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8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8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8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8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8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8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85" spans="1:30" ht="15" customHeight="1" x14ac:dyDescent="0.35">
      <c r="A685" s="61">
        <v>216</v>
      </c>
      <c r="B685" s="61" t="s">
        <v>7</v>
      </c>
      <c r="C685" s="61" t="s">
        <v>23</v>
      </c>
      <c r="D685" s="61" t="s">
        <v>62</v>
      </c>
      <c r="E685" s="56"/>
      <c r="F685" s="61"/>
      <c r="G685" s="58" t="str">
        <f>VLOOKUP(DataEntry[[#This Row],[Animal Number]],Labeling[],4)</f>
        <v>Male</v>
      </c>
      <c r="H685" s="61">
        <f>VLOOKUP(DataEntry[[#This Row],[Animal Number]],Labeling[],5)</f>
        <v>10000</v>
      </c>
      <c r="I685" s="58" t="str">
        <f>IF(COUNTIF($A$8:DataEntry[[#This Row],[Animal Number]],DataEntry[[#This Row],[Animal Number]])=1,1,"")</f>
        <v/>
      </c>
      <c r="J68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8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8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8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8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8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8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8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8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8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8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8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8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8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8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8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8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8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86" spans="1:30" ht="15" customHeight="1" x14ac:dyDescent="0.35">
      <c r="A686" s="61">
        <v>217</v>
      </c>
      <c r="B686" s="61" t="s">
        <v>5</v>
      </c>
      <c r="C686" s="61"/>
      <c r="D686" s="61" t="s">
        <v>15</v>
      </c>
      <c r="E686" s="56"/>
      <c r="F686" s="61"/>
      <c r="G686" s="58" t="str">
        <f>VLOOKUP(DataEntry[[#This Row],[Animal Number]],Labeling[],4)</f>
        <v>Male</v>
      </c>
      <c r="H686" s="61">
        <f>VLOOKUP(DataEntry[[#This Row],[Animal Number]],Labeling[],5)</f>
        <v>10000</v>
      </c>
      <c r="I686" s="58">
        <f>IF(COUNTIF($A$8:DataEntry[[#This Row],[Animal Number]],DataEntry[[#This Row],[Animal Number]])=1,1,"")</f>
        <v>1</v>
      </c>
      <c r="J68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68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86" s="58">
        <f>IF(AND(DataEntry[[#This Row],[Unique Animal Number]]=1,DataEntry[[#This Row],[Sex]]="Male"),COUNTIFS(DataEntry[Animal Number],DataEntry[[#This Row],[Animal Number]],DataEntry[Site],"Testes",DataEntry[Location],"Abdominal"),"")</f>
        <v>2</v>
      </c>
      <c r="M68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8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8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8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8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8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8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8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8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8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8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8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8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8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8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8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8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8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87" spans="1:30" ht="15" customHeight="1" x14ac:dyDescent="0.35">
      <c r="A687" s="61">
        <v>217</v>
      </c>
      <c r="B687" s="61" t="s">
        <v>5</v>
      </c>
      <c r="C687" s="61" t="s">
        <v>22</v>
      </c>
      <c r="D687" s="61" t="s">
        <v>63</v>
      </c>
      <c r="E687" s="56" t="s">
        <v>40</v>
      </c>
      <c r="F687" s="61"/>
      <c r="G687" s="58" t="str">
        <f>VLOOKUP(DataEntry[[#This Row],[Animal Number]],Labeling[],4)</f>
        <v>Male</v>
      </c>
      <c r="H687" s="61">
        <f>VLOOKUP(DataEntry[[#This Row],[Animal Number]],Labeling[],5)</f>
        <v>10000</v>
      </c>
      <c r="I687" s="58" t="str">
        <f>IF(COUNTIF($A$8:DataEntry[[#This Row],[Animal Number]],DataEntry[[#This Row],[Animal Number]])=1,1,"")</f>
        <v/>
      </c>
      <c r="J68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8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8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8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8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8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8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8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8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8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8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8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8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8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8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8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8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8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88" spans="1:30" ht="15" customHeight="1" x14ac:dyDescent="0.35">
      <c r="A688" s="61">
        <v>217</v>
      </c>
      <c r="B688" s="61" t="s">
        <v>5</v>
      </c>
      <c r="C688" s="61" t="s">
        <v>23</v>
      </c>
      <c r="D688" s="61" t="s">
        <v>63</v>
      </c>
      <c r="E688" s="56" t="s">
        <v>40</v>
      </c>
      <c r="F688" s="61"/>
      <c r="G688" s="58" t="str">
        <f>VLOOKUP(DataEntry[[#This Row],[Animal Number]],Labeling[],4)</f>
        <v>Male</v>
      </c>
      <c r="H688" s="61">
        <f>VLOOKUP(DataEntry[[#This Row],[Animal Number]],Labeling[],5)</f>
        <v>10000</v>
      </c>
      <c r="I688" s="58" t="str">
        <f>IF(COUNTIF($A$8:DataEntry[[#This Row],[Animal Number]],DataEntry[[#This Row],[Animal Number]])=1,1,"")</f>
        <v/>
      </c>
      <c r="J68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8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8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8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8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8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8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8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8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8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8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8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8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8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8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8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8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8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89" spans="1:30" ht="15" customHeight="1" x14ac:dyDescent="0.35">
      <c r="A689" s="61">
        <v>217</v>
      </c>
      <c r="B689" s="61" t="s">
        <v>7</v>
      </c>
      <c r="C689" s="61" t="s">
        <v>22</v>
      </c>
      <c r="D689" s="61" t="s">
        <v>62</v>
      </c>
      <c r="E689" s="56"/>
      <c r="F689" s="61"/>
      <c r="G689" s="58" t="str">
        <f>VLOOKUP(DataEntry[[#This Row],[Animal Number]],Labeling[],4)</f>
        <v>Male</v>
      </c>
      <c r="H689" s="61">
        <f>VLOOKUP(DataEntry[[#This Row],[Animal Number]],Labeling[],5)</f>
        <v>10000</v>
      </c>
      <c r="I689" s="58" t="str">
        <f>IF(COUNTIF($A$8:DataEntry[[#This Row],[Animal Number]],DataEntry[[#This Row],[Animal Number]])=1,1,"")</f>
        <v/>
      </c>
      <c r="J68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8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8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8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8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8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8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8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8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8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8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8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8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8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8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8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8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8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90" spans="1:30" ht="15" customHeight="1" x14ac:dyDescent="0.35">
      <c r="A690" s="61">
        <v>217</v>
      </c>
      <c r="B690" s="61" t="s">
        <v>7</v>
      </c>
      <c r="C690" s="61" t="s">
        <v>23</v>
      </c>
      <c r="D690" s="61" t="s">
        <v>62</v>
      </c>
      <c r="E690" s="56"/>
      <c r="F690" s="61"/>
      <c r="G690" s="58" t="str">
        <f>VLOOKUP(DataEntry[[#This Row],[Animal Number]],Labeling[],4)</f>
        <v>Male</v>
      </c>
      <c r="H690" s="61">
        <f>VLOOKUP(DataEntry[[#This Row],[Animal Number]],Labeling[],5)</f>
        <v>10000</v>
      </c>
      <c r="I690" s="58" t="str">
        <f>IF(COUNTIF($A$8:DataEntry[[#This Row],[Animal Number]],DataEntry[[#This Row],[Animal Number]])=1,1,"")</f>
        <v/>
      </c>
      <c r="J69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9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9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9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9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9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9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9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9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9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9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9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9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9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9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9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9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9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91" spans="1:30" ht="15" customHeight="1" x14ac:dyDescent="0.35">
      <c r="A691" s="61">
        <v>218</v>
      </c>
      <c r="B691" s="61" t="s">
        <v>5</v>
      </c>
      <c r="C691" s="61"/>
      <c r="D691" s="61" t="s">
        <v>15</v>
      </c>
      <c r="E691" s="56"/>
      <c r="F691" s="61"/>
      <c r="G691" s="58" t="str">
        <f>VLOOKUP(DataEntry[[#This Row],[Animal Number]],Labeling[],4)</f>
        <v>Male</v>
      </c>
      <c r="H691" s="61">
        <f>VLOOKUP(DataEntry[[#This Row],[Animal Number]],Labeling[],5)</f>
        <v>10000</v>
      </c>
      <c r="I691" s="58">
        <f>IF(COUNTIF($A$8:DataEntry[[#This Row],[Animal Number]],DataEntry[[#This Row],[Animal Number]])=1,1,"")</f>
        <v>1</v>
      </c>
      <c r="J69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69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9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69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9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9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9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9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9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9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9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9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9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9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9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9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9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9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9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9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9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92" spans="1:30" ht="15" customHeight="1" x14ac:dyDescent="0.35">
      <c r="A692" s="61">
        <v>218</v>
      </c>
      <c r="B692" s="61" t="s">
        <v>6</v>
      </c>
      <c r="C692" s="61"/>
      <c r="D692" s="61" t="s">
        <v>15</v>
      </c>
      <c r="E692" s="56"/>
      <c r="F692" s="61"/>
      <c r="G692" s="58" t="str">
        <f>VLOOKUP(DataEntry[[#This Row],[Animal Number]],Labeling[],4)</f>
        <v>Male</v>
      </c>
      <c r="H692" s="61">
        <f>VLOOKUP(DataEntry[[#This Row],[Animal Number]],Labeling[],5)</f>
        <v>10000</v>
      </c>
      <c r="I692" s="58" t="str">
        <f>IF(COUNTIF($A$8:DataEntry[[#This Row],[Animal Number]],DataEntry[[#This Row],[Animal Number]])=1,1,"")</f>
        <v/>
      </c>
      <c r="J69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9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9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9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9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9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9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9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9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9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9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9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9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9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9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9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9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9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93" spans="1:30" ht="15" customHeight="1" x14ac:dyDescent="0.35">
      <c r="A693" s="61">
        <v>218</v>
      </c>
      <c r="B693" s="61" t="s">
        <v>7</v>
      </c>
      <c r="C693" s="61" t="s">
        <v>22</v>
      </c>
      <c r="D693" s="61"/>
      <c r="E693" s="56"/>
      <c r="F693" s="61">
        <v>17</v>
      </c>
      <c r="G693" s="58" t="str">
        <f>VLOOKUP(DataEntry[[#This Row],[Animal Number]],Labeling[],4)</f>
        <v>Male</v>
      </c>
      <c r="H693" s="61">
        <f>VLOOKUP(DataEntry[[#This Row],[Animal Number]],Labeling[],5)</f>
        <v>10000</v>
      </c>
      <c r="I693" s="58" t="str">
        <f>IF(COUNTIF($A$8:DataEntry[[#This Row],[Animal Number]],DataEntry[[#This Row],[Animal Number]])=1,1,"")</f>
        <v/>
      </c>
      <c r="J69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9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9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9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9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9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9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9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9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9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9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9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9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9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9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9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9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9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94" spans="1:30" ht="15" customHeight="1" x14ac:dyDescent="0.35">
      <c r="A694" s="61">
        <v>218</v>
      </c>
      <c r="B694" s="61" t="s">
        <v>7</v>
      </c>
      <c r="C694" s="61" t="s">
        <v>23</v>
      </c>
      <c r="D694" s="61"/>
      <c r="E694" s="56"/>
      <c r="F694" s="61">
        <v>16</v>
      </c>
      <c r="G694" s="58" t="str">
        <f>VLOOKUP(DataEntry[[#This Row],[Animal Number]],Labeling[],4)</f>
        <v>Male</v>
      </c>
      <c r="H694" s="61">
        <f>VLOOKUP(DataEntry[[#This Row],[Animal Number]],Labeling[],5)</f>
        <v>10000</v>
      </c>
      <c r="I694" s="58" t="str">
        <f>IF(COUNTIF($A$8:DataEntry[[#This Row],[Animal Number]],DataEntry[[#This Row],[Animal Number]])=1,1,"")</f>
        <v/>
      </c>
      <c r="J69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9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9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9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9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9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9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9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9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9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9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9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9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9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9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9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9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9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95" spans="1:30" ht="15" customHeight="1" x14ac:dyDescent="0.35">
      <c r="A695" s="61">
        <v>219</v>
      </c>
      <c r="B695" s="61" t="s">
        <v>5</v>
      </c>
      <c r="C695" s="61"/>
      <c r="D695" s="61" t="s">
        <v>15</v>
      </c>
      <c r="E695" s="56"/>
      <c r="F695" s="61"/>
      <c r="G695" s="58" t="str">
        <f>VLOOKUP(DataEntry[[#This Row],[Animal Number]],Labeling[],4)</f>
        <v>Male</v>
      </c>
      <c r="H695" s="61">
        <f>VLOOKUP(DataEntry[[#This Row],[Animal Number]],Labeling[],5)</f>
        <v>10000</v>
      </c>
      <c r="I695" s="58">
        <f>IF(COUNTIF($A$8:DataEntry[[#This Row],[Animal Number]],DataEntry[[#This Row],[Animal Number]])=1,1,"")</f>
        <v>1</v>
      </c>
      <c r="J69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695" s="58">
        <f>IF(AND(DataEntry[[#This Row],[Unique Animal Number]]=1,DataEntry[[#This Row],[Sex]]="Male"),COUNTIFS(DataEntry[Animal Number],DataEntry[[#This Row],[Animal Number]],DataEntry[Site],"Gubernaculum",DataEntry[Measurement],"&gt;20"),"")</f>
        <v>1</v>
      </c>
      <c r="L695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69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9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9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9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9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9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9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9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9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9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9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9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9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9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9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9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9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9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96" spans="1:30" ht="15" customHeight="1" x14ac:dyDescent="0.35">
      <c r="A696" s="61">
        <v>219</v>
      </c>
      <c r="B696" s="61" t="s">
        <v>7</v>
      </c>
      <c r="C696" s="61" t="s">
        <v>22</v>
      </c>
      <c r="D696" s="61"/>
      <c r="E696" s="56"/>
      <c r="F696" s="61">
        <v>25</v>
      </c>
      <c r="G696" s="58" t="str">
        <f>VLOOKUP(DataEntry[[#This Row],[Animal Number]],Labeling[],4)</f>
        <v>Male</v>
      </c>
      <c r="H696" s="61">
        <f>VLOOKUP(DataEntry[[#This Row],[Animal Number]],Labeling[],5)</f>
        <v>10000</v>
      </c>
      <c r="I696" s="58" t="str">
        <f>IF(COUNTIF($A$8:DataEntry[[#This Row],[Animal Number]],DataEntry[[#This Row],[Animal Number]])=1,1,"")</f>
        <v/>
      </c>
      <c r="J69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9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9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9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9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9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9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9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9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9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9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9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9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9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9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9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9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9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97" spans="1:30" ht="15" customHeight="1" x14ac:dyDescent="0.35">
      <c r="A697" s="61">
        <v>219</v>
      </c>
      <c r="B697" s="61" t="s">
        <v>7</v>
      </c>
      <c r="C697" s="61" t="s">
        <v>23</v>
      </c>
      <c r="D697" s="61"/>
      <c r="E697" s="56"/>
      <c r="F697" s="61">
        <v>18</v>
      </c>
      <c r="G697" s="58" t="str">
        <f>VLOOKUP(DataEntry[[#This Row],[Animal Number]],Labeling[],4)</f>
        <v>Male</v>
      </c>
      <c r="H697" s="61">
        <f>VLOOKUP(DataEntry[[#This Row],[Animal Number]],Labeling[],5)</f>
        <v>10000</v>
      </c>
      <c r="I697" s="58" t="str">
        <f>IF(COUNTIF($A$8:DataEntry[[#This Row],[Animal Number]],DataEntry[[#This Row],[Animal Number]])=1,1,"")</f>
        <v/>
      </c>
      <c r="J69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9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9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9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9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9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9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9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9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9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9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9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9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9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9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9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9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9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98" spans="1:30" ht="15" customHeight="1" x14ac:dyDescent="0.35">
      <c r="A698" s="61">
        <v>220</v>
      </c>
      <c r="B698" s="61" t="s">
        <v>5</v>
      </c>
      <c r="C698" s="61"/>
      <c r="D698" s="61" t="s">
        <v>15</v>
      </c>
      <c r="E698" s="56"/>
      <c r="F698" s="61"/>
      <c r="G698" s="58" t="str">
        <f>VLOOKUP(DataEntry[[#This Row],[Animal Number]],Labeling[],4)</f>
        <v>Male</v>
      </c>
      <c r="H698" s="61">
        <f>VLOOKUP(DataEntry[[#This Row],[Animal Number]],Labeling[],5)</f>
        <v>10000</v>
      </c>
      <c r="I698" s="58">
        <f>IF(COUNTIF($A$8:DataEntry[[#This Row],[Animal Number]],DataEntry[[#This Row],[Animal Number]])=1,1,"")</f>
        <v>1</v>
      </c>
      <c r="J69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69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698" s="58">
        <f>IF(AND(DataEntry[[#This Row],[Unique Animal Number]]=1,DataEntry[[#This Row],[Sex]]="Male"),COUNTIFS(DataEntry[Animal Number],DataEntry[[#This Row],[Animal Number]],DataEntry[Site],"Testes",DataEntry[Location],"Abdominal"),"")</f>
        <v>2</v>
      </c>
      <c r="M69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69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69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69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69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69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69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69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69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69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69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69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69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69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9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9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9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9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699" spans="1:30" ht="15" customHeight="1" x14ac:dyDescent="0.35">
      <c r="A699" s="61">
        <v>220</v>
      </c>
      <c r="B699" s="61" t="s">
        <v>5</v>
      </c>
      <c r="C699" s="61" t="s">
        <v>22</v>
      </c>
      <c r="D699" s="61" t="s">
        <v>63</v>
      </c>
      <c r="E699" s="56" t="s">
        <v>40</v>
      </c>
      <c r="F699" s="61"/>
      <c r="G699" s="58" t="str">
        <f>VLOOKUP(DataEntry[[#This Row],[Animal Number]],Labeling[],4)</f>
        <v>Male</v>
      </c>
      <c r="H699" s="61">
        <f>VLOOKUP(DataEntry[[#This Row],[Animal Number]],Labeling[],5)</f>
        <v>10000</v>
      </c>
      <c r="I699" s="58" t="str">
        <f>IF(COUNTIF($A$8:DataEntry[[#This Row],[Animal Number]],DataEntry[[#This Row],[Animal Number]])=1,1,"")</f>
        <v/>
      </c>
      <c r="J69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69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69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69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69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6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6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6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69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69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69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69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69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69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69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69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69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69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69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69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69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00" spans="1:30" x14ac:dyDescent="0.35">
      <c r="A700" s="61">
        <v>220</v>
      </c>
      <c r="B700" s="61" t="s">
        <v>5</v>
      </c>
      <c r="C700" s="61" t="s">
        <v>23</v>
      </c>
      <c r="D700" s="61" t="s">
        <v>63</v>
      </c>
      <c r="E700" s="56" t="s">
        <v>40</v>
      </c>
      <c r="F700" s="61"/>
      <c r="G700" s="58" t="str">
        <f>VLOOKUP(DataEntry[[#This Row],[Animal Number]],Labeling[],4)</f>
        <v>Male</v>
      </c>
      <c r="H700" s="61">
        <f>VLOOKUP(DataEntry[[#This Row],[Animal Number]],Labeling[],5)</f>
        <v>10000</v>
      </c>
      <c r="I700" s="58" t="str">
        <f>IF(COUNTIF($A$8:DataEntry[[#This Row],[Animal Number]],DataEntry[[#This Row],[Animal Number]])=1,1,"")</f>
        <v/>
      </c>
      <c r="J70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0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0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0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0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0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0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0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0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0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0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0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0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0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0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0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0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0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01" spans="1:30" ht="15" customHeight="1" x14ac:dyDescent="0.35">
      <c r="A701" s="61">
        <v>220</v>
      </c>
      <c r="B701" s="61" t="s">
        <v>7</v>
      </c>
      <c r="C701" s="61" t="s">
        <v>22</v>
      </c>
      <c r="D701" s="61" t="s">
        <v>62</v>
      </c>
      <c r="E701" s="56"/>
      <c r="F701" s="61"/>
      <c r="G701" s="58" t="str">
        <f>VLOOKUP(DataEntry[[#This Row],[Animal Number]],Labeling[],4)</f>
        <v>Male</v>
      </c>
      <c r="H701" s="61">
        <f>VLOOKUP(DataEntry[[#This Row],[Animal Number]],Labeling[],5)</f>
        <v>10000</v>
      </c>
      <c r="I701" s="58" t="str">
        <f>IF(COUNTIF($A$8:DataEntry[[#This Row],[Animal Number]],DataEntry[[#This Row],[Animal Number]])=1,1,"")</f>
        <v/>
      </c>
      <c r="J70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0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0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0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0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0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0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0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0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0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0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0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0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0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0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0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0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0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02" spans="1:30" ht="15" customHeight="1" x14ac:dyDescent="0.35">
      <c r="A702" s="61">
        <v>220</v>
      </c>
      <c r="B702" s="61" t="s">
        <v>7</v>
      </c>
      <c r="C702" s="61" t="s">
        <v>23</v>
      </c>
      <c r="D702" s="61" t="s">
        <v>62</v>
      </c>
      <c r="E702" s="56"/>
      <c r="F702" s="61"/>
      <c r="G702" s="58" t="str">
        <f>VLOOKUP(DataEntry[[#This Row],[Animal Number]],Labeling[],4)</f>
        <v>Male</v>
      </c>
      <c r="H702" s="61">
        <f>VLOOKUP(DataEntry[[#This Row],[Animal Number]],Labeling[],5)</f>
        <v>10000</v>
      </c>
      <c r="I702" s="58" t="str">
        <f>IF(COUNTIF($A$8:DataEntry[[#This Row],[Animal Number]],DataEntry[[#This Row],[Animal Number]])=1,1,"")</f>
        <v/>
      </c>
      <c r="J70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0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0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0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0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0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0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0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0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0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0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0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0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0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0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0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0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0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03" spans="1:30" ht="15" customHeight="1" x14ac:dyDescent="0.35">
      <c r="A703" s="61">
        <v>221</v>
      </c>
      <c r="B703" s="61" t="s">
        <v>5</v>
      </c>
      <c r="C703" s="61"/>
      <c r="D703" s="61" t="s">
        <v>15</v>
      </c>
      <c r="E703" s="56"/>
      <c r="F703" s="61"/>
      <c r="G703" s="58" t="str">
        <f>VLOOKUP(DataEntry[[#This Row],[Animal Number]],Labeling[],4)</f>
        <v>Male</v>
      </c>
      <c r="H703" s="61">
        <f>VLOOKUP(DataEntry[[#This Row],[Animal Number]],Labeling[],5)</f>
        <v>10000</v>
      </c>
      <c r="I703" s="58">
        <f>IF(COUNTIF($A$8:DataEntry[[#This Row],[Animal Number]],DataEntry[[#This Row],[Animal Number]])=1,1,"")</f>
        <v>1</v>
      </c>
      <c r="J70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70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03" s="58">
        <f>IF(AND(DataEntry[[#This Row],[Unique Animal Number]]=1,DataEntry[[#This Row],[Sex]]="Male"),COUNTIFS(DataEntry[Animal Number],DataEntry[[#This Row],[Animal Number]],DataEntry[Site],"Testes",DataEntry[Location],"Abdominal"),"")</f>
        <v>2</v>
      </c>
      <c r="M70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0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0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0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0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0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0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0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0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0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0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0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0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0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0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0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0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0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04" spans="1:30" ht="15" customHeight="1" x14ac:dyDescent="0.35">
      <c r="A704" s="61">
        <v>221</v>
      </c>
      <c r="B704" s="61" t="s">
        <v>5</v>
      </c>
      <c r="C704" s="61" t="s">
        <v>22</v>
      </c>
      <c r="D704" s="61" t="s">
        <v>63</v>
      </c>
      <c r="E704" s="56" t="s">
        <v>40</v>
      </c>
      <c r="F704" s="61"/>
      <c r="G704" s="58" t="str">
        <f>VLOOKUP(DataEntry[[#This Row],[Animal Number]],Labeling[],4)</f>
        <v>Male</v>
      </c>
      <c r="H704" s="61">
        <f>VLOOKUP(DataEntry[[#This Row],[Animal Number]],Labeling[],5)</f>
        <v>10000</v>
      </c>
      <c r="I704" s="58" t="str">
        <f>IF(COUNTIF($A$8:DataEntry[[#This Row],[Animal Number]],DataEntry[[#This Row],[Animal Number]])=1,1,"")</f>
        <v/>
      </c>
      <c r="J70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0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0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0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0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0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0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0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0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0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0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0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0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0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0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0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0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0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05" spans="1:30" x14ac:dyDescent="0.35">
      <c r="A705" s="61">
        <v>221</v>
      </c>
      <c r="B705" s="61" t="s">
        <v>5</v>
      </c>
      <c r="C705" s="61" t="s">
        <v>23</v>
      </c>
      <c r="D705" s="61" t="s">
        <v>63</v>
      </c>
      <c r="E705" s="56" t="s">
        <v>40</v>
      </c>
      <c r="F705" s="61"/>
      <c r="G705" s="58" t="str">
        <f>VLOOKUP(DataEntry[[#This Row],[Animal Number]],Labeling[],4)</f>
        <v>Male</v>
      </c>
      <c r="H705" s="61">
        <f>VLOOKUP(DataEntry[[#This Row],[Animal Number]],Labeling[],5)</f>
        <v>10000</v>
      </c>
      <c r="I705" s="58" t="str">
        <f>IF(COUNTIF($A$8:DataEntry[[#This Row],[Animal Number]],DataEntry[[#This Row],[Animal Number]])=1,1,"")</f>
        <v/>
      </c>
      <c r="J70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0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0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0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0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0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0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0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0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0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0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0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0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0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0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0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0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0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06" spans="1:30" x14ac:dyDescent="0.35">
      <c r="A706" s="61">
        <v>221</v>
      </c>
      <c r="B706" s="61" t="s">
        <v>7</v>
      </c>
      <c r="C706" s="61" t="s">
        <v>22</v>
      </c>
      <c r="D706" s="61" t="s">
        <v>62</v>
      </c>
      <c r="E706" s="56"/>
      <c r="F706" s="61"/>
      <c r="G706" s="58" t="str">
        <f>VLOOKUP(DataEntry[[#This Row],[Animal Number]],Labeling[],4)</f>
        <v>Male</v>
      </c>
      <c r="H706" s="61">
        <f>VLOOKUP(DataEntry[[#This Row],[Animal Number]],Labeling[],5)</f>
        <v>10000</v>
      </c>
      <c r="I706" s="58" t="str">
        <f>IF(COUNTIF($A$8:DataEntry[[#This Row],[Animal Number]],DataEntry[[#This Row],[Animal Number]])=1,1,"")</f>
        <v/>
      </c>
      <c r="J70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0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0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0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0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0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0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0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0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0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0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0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0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0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0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0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0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0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07" spans="1:30" ht="15" customHeight="1" x14ac:dyDescent="0.35">
      <c r="A707" s="61">
        <v>221</v>
      </c>
      <c r="B707" s="61" t="s">
        <v>7</v>
      </c>
      <c r="C707" s="61" t="s">
        <v>23</v>
      </c>
      <c r="D707" s="61" t="s">
        <v>62</v>
      </c>
      <c r="E707" s="56"/>
      <c r="F707" s="61"/>
      <c r="G707" s="58" t="str">
        <f>VLOOKUP(DataEntry[[#This Row],[Animal Number]],Labeling[],4)</f>
        <v>Male</v>
      </c>
      <c r="H707" s="61">
        <f>VLOOKUP(DataEntry[[#This Row],[Animal Number]],Labeling[],5)</f>
        <v>10000</v>
      </c>
      <c r="I707" s="58" t="str">
        <f>IF(COUNTIF($A$8:DataEntry[[#This Row],[Animal Number]],DataEntry[[#This Row],[Animal Number]])=1,1,"")</f>
        <v/>
      </c>
      <c r="J70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0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0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0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0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0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0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0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0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0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0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0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0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0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0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0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0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0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08" spans="1:30" ht="15" customHeight="1" x14ac:dyDescent="0.35">
      <c r="A708" s="61">
        <v>222</v>
      </c>
      <c r="B708" s="61" t="s">
        <v>5</v>
      </c>
      <c r="C708" s="61"/>
      <c r="D708" s="61" t="s">
        <v>15</v>
      </c>
      <c r="E708" s="56"/>
      <c r="F708" s="61"/>
      <c r="G708" s="58" t="str">
        <f>VLOOKUP(DataEntry[[#This Row],[Animal Number]],Labeling[],4)</f>
        <v>Male</v>
      </c>
      <c r="H708" s="61">
        <f>VLOOKUP(DataEntry[[#This Row],[Animal Number]],Labeling[],5)</f>
        <v>10000</v>
      </c>
      <c r="I708" s="58">
        <f>IF(COUNTIF($A$8:DataEntry[[#This Row],[Animal Number]],DataEntry[[#This Row],[Animal Number]])=1,1,"")</f>
        <v>1</v>
      </c>
      <c r="J70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70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0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0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0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0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0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0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0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0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0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0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0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0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0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0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0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0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0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0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0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09" spans="1:30" ht="15" customHeight="1" x14ac:dyDescent="0.35">
      <c r="A709" s="61">
        <v>222</v>
      </c>
      <c r="B709" s="61" t="s">
        <v>7</v>
      </c>
      <c r="C709" s="61" t="s">
        <v>22</v>
      </c>
      <c r="D709" s="61"/>
      <c r="E709" s="56"/>
      <c r="F709" s="61">
        <v>9</v>
      </c>
      <c r="G709" s="58" t="str">
        <f>VLOOKUP(DataEntry[[#This Row],[Animal Number]],Labeling[],4)</f>
        <v>Male</v>
      </c>
      <c r="H709" s="61">
        <f>VLOOKUP(DataEntry[[#This Row],[Animal Number]],Labeling[],5)</f>
        <v>10000</v>
      </c>
      <c r="I709" s="58" t="str">
        <f>IF(COUNTIF($A$8:DataEntry[[#This Row],[Animal Number]],DataEntry[[#This Row],[Animal Number]])=1,1,"")</f>
        <v/>
      </c>
      <c r="J70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0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0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0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0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0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0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0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0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0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0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0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0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0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0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0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0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0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10" spans="1:30" x14ac:dyDescent="0.35">
      <c r="A710" s="61">
        <v>222</v>
      </c>
      <c r="B710" s="61" t="s">
        <v>7</v>
      </c>
      <c r="C710" s="61" t="s">
        <v>23</v>
      </c>
      <c r="D710" s="61"/>
      <c r="E710" s="56"/>
      <c r="F710" s="61">
        <v>8</v>
      </c>
      <c r="G710" s="58" t="str">
        <f>VLOOKUP(DataEntry[[#This Row],[Animal Number]],Labeling[],4)</f>
        <v>Male</v>
      </c>
      <c r="H710" s="61">
        <f>VLOOKUP(DataEntry[[#This Row],[Animal Number]],Labeling[],5)</f>
        <v>10000</v>
      </c>
      <c r="I710" s="58" t="str">
        <f>IF(COUNTIF($A$8:DataEntry[[#This Row],[Animal Number]],DataEntry[[#This Row],[Animal Number]])=1,1,"")</f>
        <v/>
      </c>
      <c r="J71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1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1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1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1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1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1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1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1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1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1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1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1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1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1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1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1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1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11" spans="1:30" ht="15" customHeight="1" x14ac:dyDescent="0.35">
      <c r="A711" s="61">
        <v>223</v>
      </c>
      <c r="B711" s="61" t="s">
        <v>5</v>
      </c>
      <c r="C711" s="61"/>
      <c r="D711" s="61" t="s">
        <v>15</v>
      </c>
      <c r="E711" s="56"/>
      <c r="F711" s="61"/>
      <c r="G711" s="58" t="str">
        <f>VLOOKUP(DataEntry[[#This Row],[Animal Number]],Labeling[],4)</f>
        <v>Male</v>
      </c>
      <c r="H711" s="61">
        <f>VLOOKUP(DataEntry[[#This Row],[Animal Number]],Labeling[],5)</f>
        <v>10000</v>
      </c>
      <c r="I711" s="58">
        <f>IF(COUNTIF($A$8:DataEntry[[#This Row],[Animal Number]],DataEntry[[#This Row],[Animal Number]])=1,1,"")</f>
        <v>1</v>
      </c>
      <c r="J71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71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1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1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1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1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1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1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1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1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1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1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1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1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1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1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1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1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1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1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1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12" spans="1:30" ht="15" customHeight="1" x14ac:dyDescent="0.35">
      <c r="A712" s="61">
        <v>223</v>
      </c>
      <c r="B712" s="61" t="s">
        <v>7</v>
      </c>
      <c r="C712" s="61" t="s">
        <v>22</v>
      </c>
      <c r="D712" s="61" t="s">
        <v>62</v>
      </c>
      <c r="E712" s="56"/>
      <c r="F712" s="61"/>
      <c r="G712" s="58" t="str">
        <f>VLOOKUP(DataEntry[[#This Row],[Animal Number]],Labeling[],4)</f>
        <v>Male</v>
      </c>
      <c r="H712" s="61">
        <f>VLOOKUP(DataEntry[[#This Row],[Animal Number]],Labeling[],5)</f>
        <v>10000</v>
      </c>
      <c r="I712" s="58" t="str">
        <f>IF(COUNTIF($A$8:DataEntry[[#This Row],[Animal Number]],DataEntry[[#This Row],[Animal Number]])=1,1,"")</f>
        <v/>
      </c>
      <c r="J71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1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1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1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1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1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1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1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1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1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1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1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1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1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1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1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1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1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13" spans="1:30" ht="15" customHeight="1" x14ac:dyDescent="0.35">
      <c r="A713" s="61">
        <v>223</v>
      </c>
      <c r="B713" s="61" t="s">
        <v>7</v>
      </c>
      <c r="C713" s="61" t="s">
        <v>23</v>
      </c>
      <c r="D713" s="61" t="s">
        <v>62</v>
      </c>
      <c r="E713" s="56"/>
      <c r="F713" s="61"/>
      <c r="G713" s="58" t="str">
        <f>VLOOKUP(DataEntry[[#This Row],[Animal Number]],Labeling[],4)</f>
        <v>Male</v>
      </c>
      <c r="H713" s="61">
        <f>VLOOKUP(DataEntry[[#This Row],[Animal Number]],Labeling[],5)</f>
        <v>10000</v>
      </c>
      <c r="I713" s="58" t="str">
        <f>IF(COUNTIF($A$8:DataEntry[[#This Row],[Animal Number]],DataEntry[[#This Row],[Animal Number]])=1,1,"")</f>
        <v/>
      </c>
      <c r="J71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1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1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1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1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1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1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1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1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1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1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1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1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1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1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1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1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1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14" spans="1:30" ht="15" customHeight="1" x14ac:dyDescent="0.35">
      <c r="A714" s="61">
        <v>224</v>
      </c>
      <c r="B714" s="61" t="s">
        <v>3</v>
      </c>
      <c r="C714" s="61"/>
      <c r="D714" s="61" t="s">
        <v>115</v>
      </c>
      <c r="E714" s="56"/>
      <c r="F714" s="61"/>
      <c r="G714" s="58" t="str">
        <f>VLOOKUP(DataEntry[[#This Row],[Animal Number]],Labeling[],4)</f>
        <v>Male</v>
      </c>
      <c r="H714" s="61">
        <f>VLOOKUP(DataEntry[[#This Row],[Animal Number]],Labeling[],5)</f>
        <v>10000</v>
      </c>
      <c r="I714" s="58">
        <f>IF(COUNTIF($A$8:DataEntry[[#This Row],[Animal Number]],DataEntry[[#This Row],[Animal Number]])=1,1,"")</f>
        <v>1</v>
      </c>
      <c r="J71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1</v>
      </c>
      <c r="K714" s="58">
        <f>IF(AND(DataEntry[[#This Row],[Unique Animal Number]]=1,DataEntry[[#This Row],[Sex]]="Male"),COUNTIFS(DataEntry[Animal Number],DataEntry[[#This Row],[Animal Number]],DataEntry[Site],"Gubernaculum",DataEntry[Measurement],"&gt;20"),"")</f>
        <v>1</v>
      </c>
      <c r="L71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14" s="58">
        <f>IF(AND(DataEntry[[#This Row],[Unique Animal Number]]=1,DataEntry[[#This Row],[Sex]]="Male"),COUNTIFS(DataEntry[Animal Number],DataEntry[[#This Row],[Animal Number]],DataEntry[Site],"Testes",DataEntry[Location],"Inguinal"),"")</f>
        <v>1</v>
      </c>
      <c r="N71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1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1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1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1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1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1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1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1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1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1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1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1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1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1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1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1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15" spans="1:30" ht="15" customHeight="1" x14ac:dyDescent="0.35">
      <c r="A715" s="61">
        <v>224</v>
      </c>
      <c r="B715" s="61" t="s">
        <v>4</v>
      </c>
      <c r="C715" s="61"/>
      <c r="D715" s="61" t="s">
        <v>14</v>
      </c>
      <c r="E715" s="56"/>
      <c r="F715" s="61"/>
      <c r="G715" s="58" t="str">
        <f>VLOOKUP(DataEntry[[#This Row],[Animal Number]],Labeling[],4)</f>
        <v>Male</v>
      </c>
      <c r="H715" s="61">
        <f>VLOOKUP(DataEntry[[#This Row],[Animal Number]],Labeling[],5)</f>
        <v>10000</v>
      </c>
      <c r="I715" s="58" t="str">
        <f>IF(COUNTIF($A$8:DataEntry[[#This Row],[Animal Number]],DataEntry[[#This Row],[Animal Number]])=1,1,"")</f>
        <v/>
      </c>
      <c r="J71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1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1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1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1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1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1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1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1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1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1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1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1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1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1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1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1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1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16" spans="1:30" ht="15" customHeight="1" x14ac:dyDescent="0.35">
      <c r="A716" s="61">
        <v>224</v>
      </c>
      <c r="B716" s="61" t="s">
        <v>5</v>
      </c>
      <c r="C716" s="61"/>
      <c r="D716" s="61" t="s">
        <v>15</v>
      </c>
      <c r="E716" s="56"/>
      <c r="F716" s="61"/>
      <c r="G716" s="58" t="str">
        <f>VLOOKUP(DataEntry[[#This Row],[Animal Number]],Labeling[],4)</f>
        <v>Male</v>
      </c>
      <c r="H716" s="61">
        <f>VLOOKUP(DataEntry[[#This Row],[Animal Number]],Labeling[],5)</f>
        <v>10000</v>
      </c>
      <c r="I716" s="58" t="str">
        <f>IF(COUNTIF($A$8:DataEntry[[#This Row],[Animal Number]],DataEntry[[#This Row],[Animal Number]])=1,1,"")</f>
        <v/>
      </c>
      <c r="J71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1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1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1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1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1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1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1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1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1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1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1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1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1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1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1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1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1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17" spans="1:30" ht="15" customHeight="1" x14ac:dyDescent="0.35">
      <c r="A717" s="61">
        <v>224</v>
      </c>
      <c r="B717" s="61" t="s">
        <v>5</v>
      </c>
      <c r="C717" s="61" t="s">
        <v>22</v>
      </c>
      <c r="D717" s="61" t="s">
        <v>63</v>
      </c>
      <c r="E717" s="56" t="s">
        <v>41</v>
      </c>
      <c r="F717" s="61"/>
      <c r="G717" s="58" t="str">
        <f>VLOOKUP(DataEntry[[#This Row],[Animal Number]],Labeling[],4)</f>
        <v>Male</v>
      </c>
      <c r="H717" s="61">
        <f>VLOOKUP(DataEntry[[#This Row],[Animal Number]],Labeling[],5)</f>
        <v>10000</v>
      </c>
      <c r="I717" s="58" t="str">
        <f>IF(COUNTIF($A$8:DataEntry[[#This Row],[Animal Number]],DataEntry[[#This Row],[Animal Number]])=1,1,"")</f>
        <v/>
      </c>
      <c r="J71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1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1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1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1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1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1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1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1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1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1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1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1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1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1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1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1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1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18" spans="1:30" ht="15" customHeight="1" x14ac:dyDescent="0.35">
      <c r="A718" s="61">
        <v>224</v>
      </c>
      <c r="B718" s="61" t="s">
        <v>7</v>
      </c>
      <c r="C718" s="61" t="s">
        <v>22</v>
      </c>
      <c r="D718" s="61" t="s">
        <v>62</v>
      </c>
      <c r="E718" s="56"/>
      <c r="F718" s="61"/>
      <c r="G718" s="58" t="str">
        <f>VLOOKUP(DataEntry[[#This Row],[Animal Number]],Labeling[],4)</f>
        <v>Male</v>
      </c>
      <c r="H718" s="61">
        <f>VLOOKUP(DataEntry[[#This Row],[Animal Number]],Labeling[],5)</f>
        <v>10000</v>
      </c>
      <c r="I718" s="58" t="str">
        <f>IF(COUNTIF($A$8:DataEntry[[#This Row],[Animal Number]],DataEntry[[#This Row],[Animal Number]])=1,1,"")</f>
        <v/>
      </c>
      <c r="J71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1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1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1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1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1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1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1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1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1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1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1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1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1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1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1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1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1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19" spans="1:30" ht="15" customHeight="1" x14ac:dyDescent="0.35">
      <c r="A719" s="61">
        <v>224</v>
      </c>
      <c r="B719" s="61" t="s">
        <v>7</v>
      </c>
      <c r="C719" s="61" t="s">
        <v>23</v>
      </c>
      <c r="D719" s="61"/>
      <c r="E719" s="56"/>
      <c r="F719" s="61">
        <v>55</v>
      </c>
      <c r="G719" s="58" t="str">
        <f>VLOOKUP(DataEntry[[#This Row],[Animal Number]],Labeling[],4)</f>
        <v>Male</v>
      </c>
      <c r="H719" s="61">
        <f>VLOOKUP(DataEntry[[#This Row],[Animal Number]],Labeling[],5)</f>
        <v>10000</v>
      </c>
      <c r="I719" s="58" t="str">
        <f>IF(COUNTIF($A$8:DataEntry[[#This Row],[Animal Number]],DataEntry[[#This Row],[Animal Number]])=1,1,"")</f>
        <v/>
      </c>
      <c r="J71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1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1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1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1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1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1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1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1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1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1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1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1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1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1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1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1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1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20" spans="1:30" ht="15" customHeight="1" x14ac:dyDescent="0.35">
      <c r="A720" s="61">
        <v>224</v>
      </c>
      <c r="B720" s="61" t="s">
        <v>10</v>
      </c>
      <c r="C720" s="61"/>
      <c r="D720" s="61" t="s">
        <v>15</v>
      </c>
      <c r="E720" s="56"/>
      <c r="F720" s="61"/>
      <c r="G720" s="58" t="str">
        <f>VLOOKUP(DataEntry[[#This Row],[Animal Number]],Labeling[],4)</f>
        <v>Male</v>
      </c>
      <c r="H720" s="61">
        <f>VLOOKUP(DataEntry[[#This Row],[Animal Number]],Labeling[],5)</f>
        <v>10000</v>
      </c>
      <c r="I720" s="58" t="str">
        <f>IF(COUNTIF($A$8:DataEntry[[#This Row],[Animal Number]],DataEntry[[#This Row],[Animal Number]])=1,1,"")</f>
        <v/>
      </c>
      <c r="J72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2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2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2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2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2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2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2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2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2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2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2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2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2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2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2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2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2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21" spans="1:30" ht="15" customHeight="1" x14ac:dyDescent="0.35">
      <c r="A721" s="61">
        <v>225</v>
      </c>
      <c r="B721" s="61" t="s">
        <v>5</v>
      </c>
      <c r="C721" s="61"/>
      <c r="D721" s="61" t="s">
        <v>15</v>
      </c>
      <c r="E721" s="56"/>
      <c r="F721" s="61"/>
      <c r="G721" s="58" t="str">
        <f>VLOOKUP(DataEntry[[#This Row],[Animal Number]],Labeling[],4)</f>
        <v>Male</v>
      </c>
      <c r="H721" s="61">
        <f>VLOOKUP(DataEntry[[#This Row],[Animal Number]],Labeling[],5)</f>
        <v>10000</v>
      </c>
      <c r="I721" s="58">
        <f>IF(COUNTIF($A$8:DataEntry[[#This Row],[Animal Number]],DataEntry[[#This Row],[Animal Number]])=1,1,"")</f>
        <v>1</v>
      </c>
      <c r="J72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72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2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2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2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2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2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2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2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2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2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2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2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2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2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2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2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2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2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2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2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22" spans="1:30" ht="15" customHeight="1" x14ac:dyDescent="0.35">
      <c r="A722" s="61">
        <v>225</v>
      </c>
      <c r="B722" s="61" t="s">
        <v>6</v>
      </c>
      <c r="C722" s="61"/>
      <c r="D722" s="61" t="s">
        <v>15</v>
      </c>
      <c r="E722" s="56"/>
      <c r="F722" s="61"/>
      <c r="G722" s="58" t="str">
        <f>VLOOKUP(DataEntry[[#This Row],[Animal Number]],Labeling[],4)</f>
        <v>Male</v>
      </c>
      <c r="H722" s="61">
        <f>VLOOKUP(DataEntry[[#This Row],[Animal Number]],Labeling[],5)</f>
        <v>10000</v>
      </c>
      <c r="I722" s="58" t="str">
        <f>IF(COUNTIF($A$8:DataEntry[[#This Row],[Animal Number]],DataEntry[[#This Row],[Animal Number]])=1,1,"")</f>
        <v/>
      </c>
      <c r="J72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2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2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2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2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2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2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2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2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2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2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2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2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2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2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2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2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2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23" spans="1:30" ht="15" customHeight="1" x14ac:dyDescent="0.35">
      <c r="A723" s="61">
        <v>225</v>
      </c>
      <c r="B723" s="61" t="s">
        <v>7</v>
      </c>
      <c r="C723" s="61" t="s">
        <v>22</v>
      </c>
      <c r="D723" s="61"/>
      <c r="E723" s="56"/>
      <c r="F723" s="61">
        <v>18</v>
      </c>
      <c r="G723" s="58" t="str">
        <f>VLOOKUP(DataEntry[[#This Row],[Animal Number]],Labeling[],4)</f>
        <v>Male</v>
      </c>
      <c r="H723" s="61">
        <f>VLOOKUP(DataEntry[[#This Row],[Animal Number]],Labeling[],5)</f>
        <v>10000</v>
      </c>
      <c r="I723" s="58" t="str">
        <f>IF(COUNTIF($A$8:DataEntry[[#This Row],[Animal Number]],DataEntry[[#This Row],[Animal Number]])=1,1,"")</f>
        <v/>
      </c>
      <c r="J72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2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2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2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2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2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2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2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2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2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2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2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2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2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2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2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2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2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24" spans="1:30" ht="15" customHeight="1" x14ac:dyDescent="0.35">
      <c r="A724" s="61">
        <v>225</v>
      </c>
      <c r="B724" s="61" t="s">
        <v>7</v>
      </c>
      <c r="C724" s="61" t="s">
        <v>23</v>
      </c>
      <c r="D724" s="61"/>
      <c r="E724" s="56"/>
      <c r="F724" s="61">
        <v>18</v>
      </c>
      <c r="G724" s="58" t="str">
        <f>VLOOKUP(DataEntry[[#This Row],[Animal Number]],Labeling[],4)</f>
        <v>Male</v>
      </c>
      <c r="H724" s="61">
        <f>VLOOKUP(DataEntry[[#This Row],[Animal Number]],Labeling[],5)</f>
        <v>10000</v>
      </c>
      <c r="I724" s="58" t="str">
        <f>IF(COUNTIF($A$8:DataEntry[[#This Row],[Animal Number]],DataEntry[[#This Row],[Animal Number]])=1,1,"")</f>
        <v/>
      </c>
      <c r="J72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2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2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2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2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2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2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2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2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2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2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2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2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2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2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2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2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2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25" spans="1:30" ht="15" customHeight="1" x14ac:dyDescent="0.35">
      <c r="A725" s="61">
        <v>226</v>
      </c>
      <c r="B725" s="61" t="s">
        <v>5</v>
      </c>
      <c r="C725" s="61"/>
      <c r="D725" s="61" t="s">
        <v>15</v>
      </c>
      <c r="E725" s="56"/>
      <c r="F725" s="61"/>
      <c r="G725" s="58" t="str">
        <f>VLOOKUP(DataEntry[[#This Row],[Animal Number]],Labeling[],4)</f>
        <v>Male</v>
      </c>
      <c r="H725" s="61">
        <f>VLOOKUP(DataEntry[[#This Row],[Animal Number]],Labeling[],5)</f>
        <v>10000</v>
      </c>
      <c r="I725" s="58">
        <f>IF(COUNTIF($A$8:DataEntry[[#This Row],[Animal Number]],DataEntry[[#This Row],[Animal Number]])=1,1,"")</f>
        <v>1</v>
      </c>
      <c r="J725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725" s="58">
        <f>IF(AND(DataEntry[[#This Row],[Unique Animal Number]]=1,DataEntry[[#This Row],[Sex]]="Male"),COUNTIFS(DataEntry[Animal Number],DataEntry[[#This Row],[Animal Number]],DataEntry[Site],"Gubernaculum",DataEntry[Measurement],"&gt;20"),"")</f>
        <v>1</v>
      </c>
      <c r="L725" s="58">
        <f>IF(AND(DataEntry[[#This Row],[Unique Animal Number]]=1,DataEntry[[#This Row],[Sex]]="Male"),COUNTIFS(DataEntry[Animal Number],DataEntry[[#This Row],[Animal Number]],DataEntry[Site],"Testes",DataEntry[Location],"Abdominal"),"")</f>
        <v>1</v>
      </c>
      <c r="M725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25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25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25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25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1</v>
      </c>
      <c r="R725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25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25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25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25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25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25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25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2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2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2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2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2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26" spans="1:30" ht="15" customHeight="1" x14ac:dyDescent="0.35">
      <c r="A726" s="61">
        <v>226</v>
      </c>
      <c r="B726" s="61" t="s">
        <v>5</v>
      </c>
      <c r="C726" s="61" t="s">
        <v>23</v>
      </c>
      <c r="D726" s="61" t="s">
        <v>63</v>
      </c>
      <c r="E726" s="56" t="s">
        <v>40</v>
      </c>
      <c r="F726" s="61"/>
      <c r="G726" s="58" t="str">
        <f>VLOOKUP(DataEntry[[#This Row],[Animal Number]],Labeling[],4)</f>
        <v>Male</v>
      </c>
      <c r="H726" s="61">
        <f>VLOOKUP(DataEntry[[#This Row],[Animal Number]],Labeling[],5)</f>
        <v>10000</v>
      </c>
      <c r="I726" s="58" t="str">
        <f>IF(COUNTIF($A$8:DataEntry[[#This Row],[Animal Number]],DataEntry[[#This Row],[Animal Number]])=1,1,"")</f>
        <v/>
      </c>
      <c r="J72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2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2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2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2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2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2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2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2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2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2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2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2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2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2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2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2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2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27" spans="1:30" ht="15" customHeight="1" x14ac:dyDescent="0.35">
      <c r="A727" s="61">
        <v>226</v>
      </c>
      <c r="B727" s="61" t="s">
        <v>6</v>
      </c>
      <c r="C727" s="61" t="s">
        <v>23</v>
      </c>
      <c r="D727" s="61" t="s">
        <v>66</v>
      </c>
      <c r="E727" s="56" t="s">
        <v>58</v>
      </c>
      <c r="F727" s="61"/>
      <c r="G727" s="58" t="str">
        <f>VLOOKUP(DataEntry[[#This Row],[Animal Number]],Labeling[],4)</f>
        <v>Male</v>
      </c>
      <c r="H727" s="61">
        <f>VLOOKUP(DataEntry[[#This Row],[Animal Number]],Labeling[],5)</f>
        <v>10000</v>
      </c>
      <c r="I727" s="58" t="str">
        <f>IF(COUNTIF($A$8:DataEntry[[#This Row],[Animal Number]],DataEntry[[#This Row],[Animal Number]])=1,1,"")</f>
        <v/>
      </c>
      <c r="J72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2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2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2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2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2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2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2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2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2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2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2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2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2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2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2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2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2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28" spans="1:30" ht="15" customHeight="1" x14ac:dyDescent="0.35">
      <c r="A728" s="61">
        <v>226</v>
      </c>
      <c r="B728" s="61" t="s">
        <v>6</v>
      </c>
      <c r="C728" s="61"/>
      <c r="D728" s="61" t="s">
        <v>15</v>
      </c>
      <c r="E728" s="56"/>
      <c r="F728" s="61"/>
      <c r="G728" s="58" t="str">
        <f>VLOOKUP(DataEntry[[#This Row],[Animal Number]],Labeling[],4)</f>
        <v>Male</v>
      </c>
      <c r="H728" s="61">
        <f>VLOOKUP(DataEntry[[#This Row],[Animal Number]],Labeling[],5)</f>
        <v>10000</v>
      </c>
      <c r="I728" s="58" t="str">
        <f>IF(COUNTIF($A$8:DataEntry[[#This Row],[Animal Number]],DataEntry[[#This Row],[Animal Number]])=1,1,"")</f>
        <v/>
      </c>
      <c r="J72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2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2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2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2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2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2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2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2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2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2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2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2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2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2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2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2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2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29" spans="1:30" x14ac:dyDescent="0.35">
      <c r="A729" s="61">
        <v>226</v>
      </c>
      <c r="B729" s="61" t="s">
        <v>7</v>
      </c>
      <c r="C729" s="61" t="s">
        <v>22</v>
      </c>
      <c r="D729" s="61"/>
      <c r="E729" s="56"/>
      <c r="F729" s="61">
        <v>10</v>
      </c>
      <c r="G729" s="58" t="str">
        <f>VLOOKUP(DataEntry[[#This Row],[Animal Number]],Labeling[],4)</f>
        <v>Male</v>
      </c>
      <c r="H729" s="61">
        <f>VLOOKUP(DataEntry[[#This Row],[Animal Number]],Labeling[],5)</f>
        <v>10000</v>
      </c>
      <c r="I729" s="58" t="str">
        <f>IF(COUNTIF($A$8:DataEntry[[#This Row],[Animal Number]],DataEntry[[#This Row],[Animal Number]])=1,1,"")</f>
        <v/>
      </c>
      <c r="J72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2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2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2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2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2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2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2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2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2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2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2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2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2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2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2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2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2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30" spans="1:30" ht="15" customHeight="1" x14ac:dyDescent="0.35">
      <c r="A730" s="61">
        <v>226</v>
      </c>
      <c r="B730" s="61" t="s">
        <v>7</v>
      </c>
      <c r="C730" s="61" t="s">
        <v>23</v>
      </c>
      <c r="D730" s="61"/>
      <c r="E730" s="56"/>
      <c r="F730" s="61">
        <v>35</v>
      </c>
      <c r="G730" s="58" t="str">
        <f>VLOOKUP(DataEntry[[#This Row],[Animal Number]],Labeling[],4)</f>
        <v>Male</v>
      </c>
      <c r="H730" s="61">
        <f>VLOOKUP(DataEntry[[#This Row],[Animal Number]],Labeling[],5)</f>
        <v>10000</v>
      </c>
      <c r="I730" s="58" t="str">
        <f>IF(COUNTIF($A$8:DataEntry[[#This Row],[Animal Number]],DataEntry[[#This Row],[Animal Number]])=1,1,"")</f>
        <v/>
      </c>
      <c r="J73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3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3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3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3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3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3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3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3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3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3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3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3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3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3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3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3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3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31" spans="1:30" ht="15" customHeight="1" x14ac:dyDescent="0.35">
      <c r="A731" s="61">
        <v>227</v>
      </c>
      <c r="B731" s="61" t="s">
        <v>5</v>
      </c>
      <c r="C731" s="61"/>
      <c r="D731" s="61" t="s">
        <v>15</v>
      </c>
      <c r="E731" s="56"/>
      <c r="F731" s="61"/>
      <c r="G731" s="58" t="str">
        <f>VLOOKUP(DataEntry[[#This Row],[Animal Number]],Labeling[],4)</f>
        <v>Male</v>
      </c>
      <c r="H731" s="61">
        <f>VLOOKUP(DataEntry[[#This Row],[Animal Number]],Labeling[],5)</f>
        <v>10000</v>
      </c>
      <c r="I731" s="58">
        <f>IF(COUNTIF($A$8:DataEntry[[#This Row],[Animal Number]],DataEntry[[#This Row],[Animal Number]])=1,1,"")</f>
        <v>1</v>
      </c>
      <c r="J73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731" s="58">
        <f>IF(AND(DataEntry[[#This Row],[Unique Animal Number]]=1,DataEntry[[#This Row],[Sex]]="Male"),COUNTIFS(DataEntry[Animal Number],DataEntry[[#This Row],[Animal Number]],DataEntry[Site],"Gubernaculum",DataEntry[Measurement],"&gt;20"),"")</f>
        <v>2</v>
      </c>
      <c r="L73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3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3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3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3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3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3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3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3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3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3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3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3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3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3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3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3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3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3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32" spans="1:30" ht="15" customHeight="1" x14ac:dyDescent="0.35">
      <c r="A732" s="61">
        <v>227</v>
      </c>
      <c r="B732" s="61" t="s">
        <v>6</v>
      </c>
      <c r="C732" s="61"/>
      <c r="D732" s="61" t="s">
        <v>15</v>
      </c>
      <c r="E732" s="56"/>
      <c r="F732" s="61"/>
      <c r="G732" s="58" t="str">
        <f>VLOOKUP(DataEntry[[#This Row],[Animal Number]],Labeling[],4)</f>
        <v>Male</v>
      </c>
      <c r="H732" s="61">
        <f>VLOOKUP(DataEntry[[#This Row],[Animal Number]],Labeling[],5)</f>
        <v>10000</v>
      </c>
      <c r="I732" s="58" t="str">
        <f>IF(COUNTIF($A$8:DataEntry[[#This Row],[Animal Number]],DataEntry[[#This Row],[Animal Number]])=1,1,"")</f>
        <v/>
      </c>
      <c r="J73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3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3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3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3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3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3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3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3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3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3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3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3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3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3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3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3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3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33" spans="1:30" ht="15" customHeight="1" x14ac:dyDescent="0.35">
      <c r="A733" s="61">
        <v>227</v>
      </c>
      <c r="B733" s="61" t="s">
        <v>7</v>
      </c>
      <c r="C733" s="61" t="s">
        <v>22</v>
      </c>
      <c r="D733" s="61"/>
      <c r="E733" s="56"/>
      <c r="F733" s="61">
        <v>23</v>
      </c>
      <c r="G733" s="58" t="str">
        <f>VLOOKUP(DataEntry[[#This Row],[Animal Number]],Labeling[],4)</f>
        <v>Male</v>
      </c>
      <c r="H733" s="61">
        <f>VLOOKUP(DataEntry[[#This Row],[Animal Number]],Labeling[],5)</f>
        <v>10000</v>
      </c>
      <c r="I733" s="58" t="str">
        <f>IF(COUNTIF($A$8:DataEntry[[#This Row],[Animal Number]],DataEntry[[#This Row],[Animal Number]])=1,1,"")</f>
        <v/>
      </c>
      <c r="J73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3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3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3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3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3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3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3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3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3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3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3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3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3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3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3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3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3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34" spans="1:30" ht="15" customHeight="1" x14ac:dyDescent="0.35">
      <c r="A734" s="61">
        <v>227</v>
      </c>
      <c r="B734" s="61" t="s">
        <v>7</v>
      </c>
      <c r="C734" s="61" t="s">
        <v>23</v>
      </c>
      <c r="D734" s="61"/>
      <c r="E734" s="56"/>
      <c r="F734" s="61">
        <v>23</v>
      </c>
      <c r="G734" s="58" t="str">
        <f>VLOOKUP(DataEntry[[#This Row],[Animal Number]],Labeling[],4)</f>
        <v>Male</v>
      </c>
      <c r="H734" s="61">
        <f>VLOOKUP(DataEntry[[#This Row],[Animal Number]],Labeling[],5)</f>
        <v>10000</v>
      </c>
      <c r="I734" s="58" t="str">
        <f>IF(COUNTIF($A$8:DataEntry[[#This Row],[Animal Number]],DataEntry[[#This Row],[Animal Number]])=1,1,"")</f>
        <v/>
      </c>
      <c r="J73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3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3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3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3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3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3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3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3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3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3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3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3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3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3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3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3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3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35" spans="1:30" ht="15" customHeight="1" x14ac:dyDescent="0.35">
      <c r="A735" s="61">
        <v>227</v>
      </c>
      <c r="B735" s="61" t="s">
        <v>10</v>
      </c>
      <c r="C735" s="61"/>
      <c r="D735" s="61" t="s">
        <v>15</v>
      </c>
      <c r="E735" s="56"/>
      <c r="F735" s="61"/>
      <c r="G735" s="58" t="str">
        <f>VLOOKUP(DataEntry[[#This Row],[Animal Number]],Labeling[],4)</f>
        <v>Male</v>
      </c>
      <c r="H735" s="61">
        <f>VLOOKUP(DataEntry[[#This Row],[Animal Number]],Labeling[],5)</f>
        <v>10000</v>
      </c>
      <c r="I735" s="58" t="str">
        <f>IF(COUNTIF($A$8:DataEntry[[#This Row],[Animal Number]],DataEntry[[#This Row],[Animal Number]])=1,1,"")</f>
        <v/>
      </c>
      <c r="J73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3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3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3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3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3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3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3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3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3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3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3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3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3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3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3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3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3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36" spans="1:30" ht="15" customHeight="1" x14ac:dyDescent="0.35">
      <c r="A736" s="61">
        <v>228</v>
      </c>
      <c r="B736" s="61" t="s">
        <v>5</v>
      </c>
      <c r="C736" s="61"/>
      <c r="D736" s="61" t="s">
        <v>15</v>
      </c>
      <c r="E736" s="56"/>
      <c r="F736" s="61"/>
      <c r="G736" s="58" t="str">
        <f>VLOOKUP(DataEntry[[#This Row],[Animal Number]],Labeling[],4)</f>
        <v>Male</v>
      </c>
      <c r="H736" s="61">
        <f>VLOOKUP(DataEntry[[#This Row],[Animal Number]],Labeling[],5)</f>
        <v>10000</v>
      </c>
      <c r="I736" s="58">
        <f>IF(COUNTIF($A$8:DataEntry[[#This Row],[Animal Number]],DataEntry[[#This Row],[Animal Number]])=1,1,"")</f>
        <v>1</v>
      </c>
      <c r="J73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736" s="58">
        <f>IF(AND(DataEntry[[#This Row],[Unique Animal Number]]=1,DataEntry[[#This Row],[Sex]]="Male"),COUNTIFS(DataEntry[Animal Number],DataEntry[[#This Row],[Animal Number]],DataEntry[Site],"Gubernaculum",DataEntry[Measurement],"&gt;20"),"")</f>
        <v>2</v>
      </c>
      <c r="L736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3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3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3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3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3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3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3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3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3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3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3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3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3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3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3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3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3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3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37" spans="1:30" ht="15" customHeight="1" x14ac:dyDescent="0.35">
      <c r="A737" s="61">
        <v>228</v>
      </c>
      <c r="B737" s="61" t="s">
        <v>7</v>
      </c>
      <c r="C737" s="61" t="s">
        <v>22</v>
      </c>
      <c r="D737" s="61"/>
      <c r="E737" s="56"/>
      <c r="F737" s="61">
        <v>25</v>
      </c>
      <c r="G737" s="58" t="str">
        <f>VLOOKUP(DataEntry[[#This Row],[Animal Number]],Labeling[],4)</f>
        <v>Male</v>
      </c>
      <c r="H737" s="61">
        <f>VLOOKUP(DataEntry[[#This Row],[Animal Number]],Labeling[],5)</f>
        <v>10000</v>
      </c>
      <c r="I737" s="58" t="str">
        <f>IF(COUNTIF($A$8:DataEntry[[#This Row],[Animal Number]],DataEntry[[#This Row],[Animal Number]])=1,1,"")</f>
        <v/>
      </c>
      <c r="J73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3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3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3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3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3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3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3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3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3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3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3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3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3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3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3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3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3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38" spans="1:30" ht="15" customHeight="1" x14ac:dyDescent="0.35">
      <c r="A738" s="61">
        <v>228</v>
      </c>
      <c r="B738" s="61" t="s">
        <v>7</v>
      </c>
      <c r="C738" s="61" t="s">
        <v>23</v>
      </c>
      <c r="D738" s="61"/>
      <c r="E738" s="56"/>
      <c r="F738" s="61">
        <v>25</v>
      </c>
      <c r="G738" s="58" t="str">
        <f>VLOOKUP(DataEntry[[#This Row],[Animal Number]],Labeling[],4)</f>
        <v>Male</v>
      </c>
      <c r="H738" s="61">
        <f>VLOOKUP(DataEntry[[#This Row],[Animal Number]],Labeling[],5)</f>
        <v>10000</v>
      </c>
      <c r="I738" s="58" t="str">
        <f>IF(COUNTIF($A$8:DataEntry[[#This Row],[Animal Number]],DataEntry[[#This Row],[Animal Number]])=1,1,"")</f>
        <v/>
      </c>
      <c r="J73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3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3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3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3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3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3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3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3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3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3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3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3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3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3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3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3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3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39" spans="1:30" x14ac:dyDescent="0.35">
      <c r="A739" s="61">
        <v>229</v>
      </c>
      <c r="B739" s="61" t="s">
        <v>5</v>
      </c>
      <c r="C739" s="61"/>
      <c r="D739" s="61" t="s">
        <v>15</v>
      </c>
      <c r="E739" s="56"/>
      <c r="F739" s="61"/>
      <c r="G739" s="58" t="str">
        <f>VLOOKUP(DataEntry[[#This Row],[Animal Number]],Labeling[],4)</f>
        <v>Male</v>
      </c>
      <c r="H739" s="61">
        <f>VLOOKUP(DataEntry[[#This Row],[Animal Number]],Labeling[],5)</f>
        <v>10000</v>
      </c>
      <c r="I739" s="58">
        <f>IF(COUNTIF($A$8:DataEntry[[#This Row],[Animal Number]],DataEntry[[#This Row],[Animal Number]])=1,1,"")</f>
        <v>1</v>
      </c>
      <c r="J73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1</v>
      </c>
      <c r="K739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39" s="58">
        <f>IF(AND(DataEntry[[#This Row],[Unique Animal Number]]=1,DataEntry[[#This Row],[Sex]]="Male"),COUNTIFS(DataEntry[Animal Number],DataEntry[[#This Row],[Animal Number]],DataEntry[Site],"Testes",DataEntry[Location],"Abdominal"),"")</f>
        <v>1</v>
      </c>
      <c r="M73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3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3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3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3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3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3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3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3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3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3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3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3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3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3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3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3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3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40" spans="1:30" ht="15" customHeight="1" x14ac:dyDescent="0.35">
      <c r="A740" s="61">
        <v>229</v>
      </c>
      <c r="B740" s="61" t="s">
        <v>5</v>
      </c>
      <c r="C740" s="61" t="s">
        <v>23</v>
      </c>
      <c r="D740" s="61" t="s">
        <v>63</v>
      </c>
      <c r="E740" s="56" t="s">
        <v>40</v>
      </c>
      <c r="F740" s="61"/>
      <c r="G740" s="58" t="str">
        <f>VLOOKUP(DataEntry[[#This Row],[Animal Number]],Labeling[],4)</f>
        <v>Male</v>
      </c>
      <c r="H740" s="61">
        <f>VLOOKUP(DataEntry[[#This Row],[Animal Number]],Labeling[],5)</f>
        <v>10000</v>
      </c>
      <c r="I740" s="58" t="str">
        <f>IF(COUNTIF($A$8:DataEntry[[#This Row],[Animal Number]],DataEntry[[#This Row],[Animal Number]])=1,1,"")</f>
        <v/>
      </c>
      <c r="J74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4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4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4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4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4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4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4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4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4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4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4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4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4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4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4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4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4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41" spans="1:30" ht="15" customHeight="1" x14ac:dyDescent="0.35">
      <c r="A741" s="61">
        <v>229</v>
      </c>
      <c r="B741" s="61" t="s">
        <v>7</v>
      </c>
      <c r="C741" s="61" t="s">
        <v>22</v>
      </c>
      <c r="D741" s="61"/>
      <c r="E741" s="56"/>
      <c r="F741" s="61">
        <v>11</v>
      </c>
      <c r="G741" s="58" t="str">
        <f>VLOOKUP(DataEntry[[#This Row],[Animal Number]],Labeling[],4)</f>
        <v>Male</v>
      </c>
      <c r="H741" s="61">
        <f>VLOOKUP(DataEntry[[#This Row],[Animal Number]],Labeling[],5)</f>
        <v>10000</v>
      </c>
      <c r="I741" s="58" t="str">
        <f>IF(COUNTIF($A$8:DataEntry[[#This Row],[Animal Number]],DataEntry[[#This Row],[Animal Number]])=1,1,"")</f>
        <v/>
      </c>
      <c r="J74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4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4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4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4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4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4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4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4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4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4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4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4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4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4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4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4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4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42" spans="1:30" ht="15" customHeight="1" x14ac:dyDescent="0.35">
      <c r="A742" s="61">
        <v>229</v>
      </c>
      <c r="B742" s="61" t="s">
        <v>7</v>
      </c>
      <c r="C742" s="61" t="s">
        <v>23</v>
      </c>
      <c r="D742" s="61" t="s">
        <v>62</v>
      </c>
      <c r="E742" s="56"/>
      <c r="F742" s="61"/>
      <c r="G742" s="58" t="str">
        <f>VLOOKUP(DataEntry[[#This Row],[Animal Number]],Labeling[],4)</f>
        <v>Male</v>
      </c>
      <c r="H742" s="61">
        <f>VLOOKUP(DataEntry[[#This Row],[Animal Number]],Labeling[],5)</f>
        <v>10000</v>
      </c>
      <c r="I742" s="58" t="str">
        <f>IF(COUNTIF($A$8:DataEntry[[#This Row],[Animal Number]],DataEntry[[#This Row],[Animal Number]])=1,1,"")</f>
        <v/>
      </c>
      <c r="J74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4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4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4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4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4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4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4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4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4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4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4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4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4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4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4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4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4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43" spans="1:30" ht="15" customHeight="1" x14ac:dyDescent="0.35">
      <c r="A743" s="61">
        <v>230</v>
      </c>
      <c r="B743" s="61" t="s">
        <v>5</v>
      </c>
      <c r="C743" s="61"/>
      <c r="D743" s="61" t="s">
        <v>15</v>
      </c>
      <c r="E743" s="56"/>
      <c r="F743" s="61"/>
      <c r="G743" s="58" t="str">
        <f>VLOOKUP(DataEntry[[#This Row],[Animal Number]],Labeling[],4)</f>
        <v>Male</v>
      </c>
      <c r="H743" s="61">
        <f>VLOOKUP(DataEntry[[#This Row],[Animal Number]],Labeling[],5)</f>
        <v>10000</v>
      </c>
      <c r="I743" s="58">
        <f>IF(COUNTIF($A$8:DataEntry[[#This Row],[Animal Number]],DataEntry[[#This Row],[Animal Number]])=1,1,"")</f>
        <v>1</v>
      </c>
      <c r="J74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74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43" s="58">
        <f>IF(AND(DataEntry[[#This Row],[Unique Animal Number]]=1,DataEntry[[#This Row],[Sex]]="Male"),COUNTIFS(DataEntry[Animal Number],DataEntry[[#This Row],[Animal Number]],DataEntry[Site],"Testes",DataEntry[Location],"Abdominal"),"")</f>
        <v>2</v>
      </c>
      <c r="M74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4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4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4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4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4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4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4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4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4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4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4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4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4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4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4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4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4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44" spans="1:30" ht="15" customHeight="1" x14ac:dyDescent="0.35">
      <c r="A744" s="61">
        <v>230</v>
      </c>
      <c r="B744" s="61" t="s">
        <v>5</v>
      </c>
      <c r="C744" s="61" t="s">
        <v>22</v>
      </c>
      <c r="D744" s="61" t="s">
        <v>63</v>
      </c>
      <c r="E744" s="56" t="s">
        <v>40</v>
      </c>
      <c r="F744" s="61"/>
      <c r="G744" s="58" t="str">
        <f>VLOOKUP(DataEntry[[#This Row],[Animal Number]],Labeling[],4)</f>
        <v>Male</v>
      </c>
      <c r="H744" s="61">
        <f>VLOOKUP(DataEntry[[#This Row],[Animal Number]],Labeling[],5)</f>
        <v>10000</v>
      </c>
      <c r="I744" s="58" t="str">
        <f>IF(COUNTIF($A$8:DataEntry[[#This Row],[Animal Number]],DataEntry[[#This Row],[Animal Number]])=1,1,"")</f>
        <v/>
      </c>
      <c r="J74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4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4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4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4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4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4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4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4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4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4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4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4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4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4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4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4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4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45" spans="1:30" ht="15" customHeight="1" x14ac:dyDescent="0.35">
      <c r="A745" s="61">
        <v>230</v>
      </c>
      <c r="B745" s="61" t="s">
        <v>5</v>
      </c>
      <c r="C745" s="61" t="s">
        <v>23</v>
      </c>
      <c r="D745" s="61" t="s">
        <v>63</v>
      </c>
      <c r="E745" s="56" t="s">
        <v>40</v>
      </c>
      <c r="F745" s="61"/>
      <c r="G745" s="58" t="str">
        <f>VLOOKUP(DataEntry[[#This Row],[Animal Number]],Labeling[],4)</f>
        <v>Male</v>
      </c>
      <c r="H745" s="61">
        <f>VLOOKUP(DataEntry[[#This Row],[Animal Number]],Labeling[],5)</f>
        <v>10000</v>
      </c>
      <c r="I745" s="58" t="str">
        <f>IF(COUNTIF($A$8:DataEntry[[#This Row],[Animal Number]],DataEntry[[#This Row],[Animal Number]])=1,1,"")</f>
        <v/>
      </c>
      <c r="J74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4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4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4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4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4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4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4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4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4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4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4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4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4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4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4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4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4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46" spans="1:30" ht="15" customHeight="1" x14ac:dyDescent="0.35">
      <c r="A746" s="61">
        <v>230</v>
      </c>
      <c r="B746" s="61" t="s">
        <v>7</v>
      </c>
      <c r="C746" s="61" t="s">
        <v>22</v>
      </c>
      <c r="D746" s="61" t="s">
        <v>62</v>
      </c>
      <c r="E746" s="56"/>
      <c r="F746" s="61"/>
      <c r="G746" s="58" t="str">
        <f>VLOOKUP(DataEntry[[#This Row],[Animal Number]],Labeling[],4)</f>
        <v>Male</v>
      </c>
      <c r="H746" s="61">
        <f>VLOOKUP(DataEntry[[#This Row],[Animal Number]],Labeling[],5)</f>
        <v>10000</v>
      </c>
      <c r="I746" s="58" t="str">
        <f>IF(COUNTIF($A$8:DataEntry[[#This Row],[Animal Number]],DataEntry[[#This Row],[Animal Number]])=1,1,"")</f>
        <v/>
      </c>
      <c r="J74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4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4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4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4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4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4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4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4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4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4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4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4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4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4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4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4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4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47" spans="1:30" ht="15" customHeight="1" x14ac:dyDescent="0.35">
      <c r="A747" s="61">
        <v>230</v>
      </c>
      <c r="B747" s="61" t="s">
        <v>7</v>
      </c>
      <c r="C747" s="61" t="s">
        <v>23</v>
      </c>
      <c r="D747" s="61" t="s">
        <v>62</v>
      </c>
      <c r="E747" s="56"/>
      <c r="F747" s="61"/>
      <c r="G747" s="58" t="str">
        <f>VLOOKUP(DataEntry[[#This Row],[Animal Number]],Labeling[],4)</f>
        <v>Male</v>
      </c>
      <c r="H747" s="61">
        <f>VLOOKUP(DataEntry[[#This Row],[Animal Number]],Labeling[],5)</f>
        <v>10000</v>
      </c>
      <c r="I747" s="58" t="str">
        <f>IF(COUNTIF($A$8:DataEntry[[#This Row],[Animal Number]],DataEntry[[#This Row],[Animal Number]])=1,1,"")</f>
        <v/>
      </c>
      <c r="J74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4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4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4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4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4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4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4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4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4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4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4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4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4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4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4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4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4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48" spans="1:30" ht="15" customHeight="1" x14ac:dyDescent="0.35">
      <c r="A748" s="61">
        <v>231</v>
      </c>
      <c r="B748" s="61" t="s">
        <v>3</v>
      </c>
      <c r="C748" s="61"/>
      <c r="D748" s="61" t="s">
        <v>115</v>
      </c>
      <c r="E748" s="56"/>
      <c r="F748" s="61"/>
      <c r="G748" s="58" t="str">
        <f>VLOOKUP(DataEntry[[#This Row],[Animal Number]],Labeling[],4)</f>
        <v>Male</v>
      </c>
      <c r="H748" s="61">
        <f>VLOOKUP(DataEntry[[#This Row],[Animal Number]],Labeling[],5)</f>
        <v>10000</v>
      </c>
      <c r="I748" s="58">
        <f>IF(COUNTIF($A$8:DataEntry[[#This Row],[Animal Number]],DataEntry[[#This Row],[Animal Number]])=1,1,"")</f>
        <v>1</v>
      </c>
      <c r="J74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74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4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48" s="58">
        <f>IF(AND(DataEntry[[#This Row],[Unique Animal Number]]=1,DataEntry[[#This Row],[Sex]]="Male"),COUNTIFS(DataEntry[Animal Number],DataEntry[[#This Row],[Animal Number]],DataEntry[Site],"Testes",DataEntry[Location],"Inguinal"),"")</f>
        <v>2</v>
      </c>
      <c r="N74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4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4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4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4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4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4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4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4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4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4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4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4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4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4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4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4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49" spans="1:30" ht="15" customHeight="1" x14ac:dyDescent="0.35">
      <c r="A749" s="61">
        <v>231</v>
      </c>
      <c r="B749" s="61" t="s">
        <v>4</v>
      </c>
      <c r="C749" s="61"/>
      <c r="D749" s="61" t="s">
        <v>15</v>
      </c>
      <c r="E749" s="56"/>
      <c r="F749" s="61"/>
      <c r="G749" s="58" t="str">
        <f>VLOOKUP(DataEntry[[#This Row],[Animal Number]],Labeling[],4)</f>
        <v>Male</v>
      </c>
      <c r="H749" s="61">
        <f>VLOOKUP(DataEntry[[#This Row],[Animal Number]],Labeling[],5)</f>
        <v>10000</v>
      </c>
      <c r="I749" s="58" t="str">
        <f>IF(COUNTIF($A$8:DataEntry[[#This Row],[Animal Number]],DataEntry[[#This Row],[Animal Number]])=1,1,"")</f>
        <v/>
      </c>
      <c r="J74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4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4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4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4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4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4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4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4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4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4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4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4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4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4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4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4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4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50" spans="1:30" ht="15" customHeight="1" x14ac:dyDescent="0.35">
      <c r="A750" s="61">
        <v>231</v>
      </c>
      <c r="B750" s="61" t="s">
        <v>5</v>
      </c>
      <c r="C750" s="61" t="s">
        <v>22</v>
      </c>
      <c r="D750" s="61" t="s">
        <v>63</v>
      </c>
      <c r="E750" s="56" t="s">
        <v>41</v>
      </c>
      <c r="F750" s="61"/>
      <c r="G750" s="58" t="str">
        <f>VLOOKUP(DataEntry[[#This Row],[Animal Number]],Labeling[],4)</f>
        <v>Male</v>
      </c>
      <c r="H750" s="61">
        <f>VLOOKUP(DataEntry[[#This Row],[Animal Number]],Labeling[],5)</f>
        <v>10000</v>
      </c>
      <c r="I750" s="58" t="str">
        <f>IF(COUNTIF($A$8:DataEntry[[#This Row],[Animal Number]],DataEntry[[#This Row],[Animal Number]])=1,1,"")</f>
        <v/>
      </c>
      <c r="J75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5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5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5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5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5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5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5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5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5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5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5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5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5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5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5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5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5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51" spans="1:30" ht="15" customHeight="1" x14ac:dyDescent="0.35">
      <c r="A751" s="61">
        <v>231</v>
      </c>
      <c r="B751" s="61" t="s">
        <v>5</v>
      </c>
      <c r="C751" s="61" t="s">
        <v>23</v>
      </c>
      <c r="D751" s="61" t="s">
        <v>63</v>
      </c>
      <c r="E751" s="56" t="s">
        <v>41</v>
      </c>
      <c r="F751" s="61"/>
      <c r="G751" s="58" t="str">
        <f>VLOOKUP(DataEntry[[#This Row],[Animal Number]],Labeling[],4)</f>
        <v>Male</v>
      </c>
      <c r="H751" s="61">
        <f>VLOOKUP(DataEntry[[#This Row],[Animal Number]],Labeling[],5)</f>
        <v>10000</v>
      </c>
      <c r="I751" s="58" t="str">
        <f>IF(COUNTIF($A$8:DataEntry[[#This Row],[Animal Number]],DataEntry[[#This Row],[Animal Number]])=1,1,"")</f>
        <v/>
      </c>
      <c r="J75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5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5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5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5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5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5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5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5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5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5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5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5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5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5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5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5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5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52" spans="1:30" ht="15" customHeight="1" x14ac:dyDescent="0.35">
      <c r="A752" s="61">
        <v>231</v>
      </c>
      <c r="B752" s="61" t="s">
        <v>6</v>
      </c>
      <c r="C752" s="61"/>
      <c r="D752" s="61" t="s">
        <v>15</v>
      </c>
      <c r="E752" s="56"/>
      <c r="F752" s="61"/>
      <c r="G752" s="58" t="str">
        <f>VLOOKUP(DataEntry[[#This Row],[Animal Number]],Labeling[],4)</f>
        <v>Male</v>
      </c>
      <c r="H752" s="61">
        <f>VLOOKUP(DataEntry[[#This Row],[Animal Number]],Labeling[],5)</f>
        <v>10000</v>
      </c>
      <c r="I752" s="58" t="str">
        <f>IF(COUNTIF($A$8:DataEntry[[#This Row],[Animal Number]],DataEntry[[#This Row],[Animal Number]])=1,1,"")</f>
        <v/>
      </c>
      <c r="J75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5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5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5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5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5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5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5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5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5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5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5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5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5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5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5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5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5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53" spans="1:30" ht="15" customHeight="1" x14ac:dyDescent="0.35">
      <c r="A753" s="61">
        <v>231</v>
      </c>
      <c r="B753" s="61" t="s">
        <v>7</v>
      </c>
      <c r="C753" s="61" t="s">
        <v>22</v>
      </c>
      <c r="D753" s="61" t="s">
        <v>60</v>
      </c>
      <c r="E753" s="56"/>
      <c r="F753" s="61"/>
      <c r="G753" s="58" t="str">
        <f>VLOOKUP(DataEntry[[#This Row],[Animal Number]],Labeling[],4)</f>
        <v>Male</v>
      </c>
      <c r="H753" s="61">
        <f>VLOOKUP(DataEntry[[#This Row],[Animal Number]],Labeling[],5)</f>
        <v>10000</v>
      </c>
      <c r="I753" s="58" t="str">
        <f>IF(COUNTIF($A$8:DataEntry[[#This Row],[Animal Number]],DataEntry[[#This Row],[Animal Number]])=1,1,"")</f>
        <v/>
      </c>
      <c r="J75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5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5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5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5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5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5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5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5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5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5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5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5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5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5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5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5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5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54" spans="1:30" x14ac:dyDescent="0.35">
      <c r="A754" s="61">
        <v>231</v>
      </c>
      <c r="B754" s="61" t="s">
        <v>7</v>
      </c>
      <c r="C754" s="61" t="s">
        <v>23</v>
      </c>
      <c r="D754" s="61" t="s">
        <v>60</v>
      </c>
      <c r="E754" s="56"/>
      <c r="F754" s="61"/>
      <c r="G754" s="58" t="str">
        <f>VLOOKUP(DataEntry[[#This Row],[Animal Number]],Labeling[],4)</f>
        <v>Male</v>
      </c>
      <c r="H754" s="61">
        <f>VLOOKUP(DataEntry[[#This Row],[Animal Number]],Labeling[],5)</f>
        <v>10000</v>
      </c>
      <c r="I754" s="58" t="str">
        <f>IF(COUNTIF($A$8:DataEntry[[#This Row],[Animal Number]],DataEntry[[#This Row],[Animal Number]])=1,1,"")</f>
        <v/>
      </c>
      <c r="J75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5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5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5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5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5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5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5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5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5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5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5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5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5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5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5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5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5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55" spans="1:30" ht="15" customHeight="1" x14ac:dyDescent="0.35">
      <c r="A755" s="61">
        <v>231</v>
      </c>
      <c r="B755" s="61" t="s">
        <v>111</v>
      </c>
      <c r="C755" s="61"/>
      <c r="D755" s="61" t="s">
        <v>60</v>
      </c>
      <c r="E755" s="56"/>
      <c r="F755" s="61"/>
      <c r="G755" s="58" t="str">
        <f>VLOOKUP(DataEntry[[#This Row],[Animal Number]],Labeling[],4)</f>
        <v>Male</v>
      </c>
      <c r="H755" s="61">
        <f>VLOOKUP(DataEntry[[#This Row],[Animal Number]],Labeling[],5)</f>
        <v>10000</v>
      </c>
      <c r="I755" s="58" t="str">
        <f>IF(COUNTIF($A$8:DataEntry[[#This Row],[Animal Number]],DataEntry[[#This Row],[Animal Number]])=1,1,"")</f>
        <v/>
      </c>
      <c r="J75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5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5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5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5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5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5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5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5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5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5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5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5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5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5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5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5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5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56" spans="1:30" ht="15" customHeight="1" x14ac:dyDescent="0.35">
      <c r="A756" s="61">
        <v>231</v>
      </c>
      <c r="B756" s="61" t="s">
        <v>10</v>
      </c>
      <c r="C756" s="61"/>
      <c r="D756" s="61" t="s">
        <v>60</v>
      </c>
      <c r="E756" s="56"/>
      <c r="F756" s="61"/>
      <c r="G756" s="58" t="str">
        <f>VLOOKUP(DataEntry[[#This Row],[Animal Number]],Labeling[],4)</f>
        <v>Male</v>
      </c>
      <c r="H756" s="61">
        <f>VLOOKUP(DataEntry[[#This Row],[Animal Number]],Labeling[],5)</f>
        <v>10000</v>
      </c>
      <c r="I756" s="58" t="str">
        <f>IF(COUNTIF($A$8:DataEntry[[#This Row],[Animal Number]],DataEntry[[#This Row],[Animal Number]])=1,1,"")</f>
        <v/>
      </c>
      <c r="J75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5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5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5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5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5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5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5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5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5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5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5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5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5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5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5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5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5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57" spans="1:30" ht="15" customHeight="1" x14ac:dyDescent="0.35">
      <c r="A757" s="61">
        <v>231</v>
      </c>
      <c r="B757" s="61" t="s">
        <v>11</v>
      </c>
      <c r="C757" s="61" t="s">
        <v>22</v>
      </c>
      <c r="D757" s="61" t="s">
        <v>60</v>
      </c>
      <c r="E757" s="56"/>
      <c r="F757" s="61"/>
      <c r="G757" s="58" t="str">
        <f>VLOOKUP(DataEntry[[#This Row],[Animal Number]],Labeling[],4)</f>
        <v>Male</v>
      </c>
      <c r="H757" s="61">
        <f>VLOOKUP(DataEntry[[#This Row],[Animal Number]],Labeling[],5)</f>
        <v>10000</v>
      </c>
      <c r="I757" s="58" t="str">
        <f>IF(COUNTIF($A$8:DataEntry[[#This Row],[Animal Number]],DataEntry[[#This Row],[Animal Number]])=1,1,"")</f>
        <v/>
      </c>
      <c r="J75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5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5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5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5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5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5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5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5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5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5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5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5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5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5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5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5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5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58" spans="1:30" ht="15" customHeight="1" x14ac:dyDescent="0.35">
      <c r="A758" s="61">
        <v>231</v>
      </c>
      <c r="B758" s="61" t="s">
        <v>11</v>
      </c>
      <c r="C758" s="61" t="s">
        <v>23</v>
      </c>
      <c r="D758" s="61" t="s">
        <v>60</v>
      </c>
      <c r="E758" s="56"/>
      <c r="F758" s="61"/>
      <c r="G758" s="58" t="str">
        <f>VLOOKUP(DataEntry[[#This Row],[Animal Number]],Labeling[],4)</f>
        <v>Male</v>
      </c>
      <c r="H758" s="61">
        <f>VLOOKUP(DataEntry[[#This Row],[Animal Number]],Labeling[],5)</f>
        <v>10000</v>
      </c>
      <c r="I758" s="58" t="str">
        <f>IF(COUNTIF($A$8:DataEntry[[#This Row],[Animal Number]],DataEntry[[#This Row],[Animal Number]])=1,1,"")</f>
        <v/>
      </c>
      <c r="J75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5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5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5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5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5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5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5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5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5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5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5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5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5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5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5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5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5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59" spans="1:30" ht="15" customHeight="1" x14ac:dyDescent="0.35">
      <c r="A759" s="61">
        <v>231</v>
      </c>
      <c r="B759" s="61" t="s">
        <v>12</v>
      </c>
      <c r="C759" s="61"/>
      <c r="D759" s="61" t="s">
        <v>15</v>
      </c>
      <c r="E759" s="56"/>
      <c r="F759" s="61"/>
      <c r="G759" s="58" t="str">
        <f>VLOOKUP(DataEntry[[#This Row],[Animal Number]],Labeling[],4)</f>
        <v>Male</v>
      </c>
      <c r="H759" s="61">
        <f>VLOOKUP(DataEntry[[#This Row],[Animal Number]],Labeling[],5)</f>
        <v>10000</v>
      </c>
      <c r="I759" s="58" t="str">
        <f>IF(COUNTIF($A$8:DataEntry[[#This Row],[Animal Number]],DataEntry[[#This Row],[Animal Number]])=1,1,"")</f>
        <v/>
      </c>
      <c r="J75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5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5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5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5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5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5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5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5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5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5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5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5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5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5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5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5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5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60" spans="1:30" ht="15" customHeight="1" x14ac:dyDescent="0.35">
      <c r="A760" s="61">
        <v>232</v>
      </c>
      <c r="B760" s="61" t="s">
        <v>5</v>
      </c>
      <c r="C760" s="61"/>
      <c r="D760" s="61" t="s">
        <v>15</v>
      </c>
      <c r="E760" s="56"/>
      <c r="F760" s="61"/>
      <c r="G760" s="58" t="str">
        <f>VLOOKUP(DataEntry[[#This Row],[Animal Number]],Labeling[],4)</f>
        <v>Male</v>
      </c>
      <c r="H760" s="61">
        <f>VLOOKUP(DataEntry[[#This Row],[Animal Number]],Labeling[],5)</f>
        <v>10000</v>
      </c>
      <c r="I760" s="58">
        <f>IF(COUNTIF($A$8:DataEntry[[#This Row],[Animal Number]],DataEntry[[#This Row],[Animal Number]])=1,1,"")</f>
        <v>1</v>
      </c>
      <c r="J76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76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60" s="58">
        <f>IF(AND(DataEntry[[#This Row],[Unique Animal Number]]=1,DataEntry[[#This Row],[Sex]]="Male"),COUNTIFS(DataEntry[Animal Number],DataEntry[[#This Row],[Animal Number]],DataEntry[Site],"Testes",DataEntry[Location],"Abdominal"),"")</f>
        <v>2</v>
      </c>
      <c r="M76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6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6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6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6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6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6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6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6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6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6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6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6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6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6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6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6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6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61" spans="1:30" ht="15" customHeight="1" x14ac:dyDescent="0.35">
      <c r="A761" s="61">
        <v>232</v>
      </c>
      <c r="B761" s="61" t="s">
        <v>5</v>
      </c>
      <c r="C761" s="61" t="s">
        <v>22</v>
      </c>
      <c r="D761" s="61" t="s">
        <v>63</v>
      </c>
      <c r="E761" s="56" t="s">
        <v>40</v>
      </c>
      <c r="F761" s="61"/>
      <c r="G761" s="58" t="str">
        <f>VLOOKUP(DataEntry[[#This Row],[Animal Number]],Labeling[],4)</f>
        <v>Male</v>
      </c>
      <c r="H761" s="61">
        <f>VLOOKUP(DataEntry[[#This Row],[Animal Number]],Labeling[],5)</f>
        <v>10000</v>
      </c>
      <c r="I761" s="58" t="str">
        <f>IF(COUNTIF($A$8:DataEntry[[#This Row],[Animal Number]],DataEntry[[#This Row],[Animal Number]])=1,1,"")</f>
        <v/>
      </c>
      <c r="J76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6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6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6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6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6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6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6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6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6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6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6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6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6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6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6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6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6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62" spans="1:30" ht="15" customHeight="1" x14ac:dyDescent="0.35">
      <c r="A762" s="61">
        <v>232</v>
      </c>
      <c r="B762" s="61" t="s">
        <v>5</v>
      </c>
      <c r="C762" s="61" t="s">
        <v>23</v>
      </c>
      <c r="D762" s="61" t="s">
        <v>63</v>
      </c>
      <c r="E762" s="56" t="s">
        <v>40</v>
      </c>
      <c r="F762" s="61"/>
      <c r="G762" s="58" t="str">
        <f>VLOOKUP(DataEntry[[#This Row],[Animal Number]],Labeling[],4)</f>
        <v>Male</v>
      </c>
      <c r="H762" s="61">
        <f>VLOOKUP(DataEntry[[#This Row],[Animal Number]],Labeling[],5)</f>
        <v>10000</v>
      </c>
      <c r="I762" s="58" t="str">
        <f>IF(COUNTIF($A$8:DataEntry[[#This Row],[Animal Number]],DataEntry[[#This Row],[Animal Number]])=1,1,"")</f>
        <v/>
      </c>
      <c r="J76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6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6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6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6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6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6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6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6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6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6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6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6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6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6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6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6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6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63" spans="1:30" ht="15" customHeight="1" x14ac:dyDescent="0.35">
      <c r="A763" s="61">
        <v>232</v>
      </c>
      <c r="B763" s="61" t="s">
        <v>5</v>
      </c>
      <c r="C763" s="61"/>
      <c r="D763" s="61" t="s">
        <v>110</v>
      </c>
      <c r="E763" s="56"/>
      <c r="F763" s="61"/>
      <c r="G763" s="58" t="str">
        <f>VLOOKUP(DataEntry[[#This Row],[Animal Number]],Labeling[],4)</f>
        <v>Male</v>
      </c>
      <c r="H763" s="61">
        <f>VLOOKUP(DataEntry[[#This Row],[Animal Number]],Labeling[],5)</f>
        <v>10000</v>
      </c>
      <c r="I763" s="58" t="str">
        <f>IF(COUNTIF($A$8:DataEntry[[#This Row],[Animal Number]],DataEntry[[#This Row],[Animal Number]])=1,1,"")</f>
        <v/>
      </c>
      <c r="J76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6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6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6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6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6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6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6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6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6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6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6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6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6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6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6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6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6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64" spans="1:30" x14ac:dyDescent="0.35">
      <c r="A764" s="61">
        <v>232</v>
      </c>
      <c r="B764" s="61" t="s">
        <v>6</v>
      </c>
      <c r="C764" s="61"/>
      <c r="D764" s="61" t="s">
        <v>15</v>
      </c>
      <c r="E764" s="56"/>
      <c r="F764" s="61"/>
      <c r="G764" s="58" t="str">
        <f>VLOOKUP(DataEntry[[#This Row],[Animal Number]],Labeling[],4)</f>
        <v>Male</v>
      </c>
      <c r="H764" s="61">
        <f>VLOOKUP(DataEntry[[#This Row],[Animal Number]],Labeling[],5)</f>
        <v>10000</v>
      </c>
      <c r="I764" s="58" t="str">
        <f>IF(COUNTIF($A$8:DataEntry[[#This Row],[Animal Number]],DataEntry[[#This Row],[Animal Number]])=1,1,"")</f>
        <v/>
      </c>
      <c r="J76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6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6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6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6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6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6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6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6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6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6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6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6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6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6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6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6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6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65" spans="1:30" ht="15" customHeight="1" x14ac:dyDescent="0.35">
      <c r="A765" s="61">
        <v>232</v>
      </c>
      <c r="B765" s="61" t="s">
        <v>13</v>
      </c>
      <c r="C765" s="61"/>
      <c r="D765" s="61" t="s">
        <v>28</v>
      </c>
      <c r="E765" s="56"/>
      <c r="F765" s="61"/>
      <c r="G765" s="58" t="str">
        <f>VLOOKUP(DataEntry[[#This Row],[Animal Number]],Labeling[],4)</f>
        <v>Male</v>
      </c>
      <c r="H765" s="61">
        <f>VLOOKUP(DataEntry[[#This Row],[Animal Number]],Labeling[],5)</f>
        <v>10000</v>
      </c>
      <c r="I765" s="58" t="str">
        <f>IF(COUNTIF($A$8:DataEntry[[#This Row],[Animal Number]],DataEntry[[#This Row],[Animal Number]])=1,1,"")</f>
        <v/>
      </c>
      <c r="J76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6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6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6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6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6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6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6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6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6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6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6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6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6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6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6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6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6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66" spans="1:30" ht="15" customHeight="1" x14ac:dyDescent="0.35">
      <c r="A766" s="61">
        <v>232</v>
      </c>
      <c r="B766" s="61" t="s">
        <v>7</v>
      </c>
      <c r="C766" s="61" t="s">
        <v>22</v>
      </c>
      <c r="D766" s="61" t="s">
        <v>118</v>
      </c>
      <c r="E766" s="56"/>
      <c r="F766" s="61"/>
      <c r="G766" s="58" t="str">
        <f>VLOOKUP(DataEntry[[#This Row],[Animal Number]],Labeling[],4)</f>
        <v>Male</v>
      </c>
      <c r="H766" s="61">
        <f>VLOOKUP(DataEntry[[#This Row],[Animal Number]],Labeling[],5)</f>
        <v>10000</v>
      </c>
      <c r="I766" s="58" t="str">
        <f>IF(COUNTIF($A$8:DataEntry[[#This Row],[Animal Number]],DataEntry[[#This Row],[Animal Number]])=1,1,"")</f>
        <v/>
      </c>
      <c r="J76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6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6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6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6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6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6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6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6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6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6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6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6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6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6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6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6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6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67" spans="1:30" ht="15" customHeight="1" x14ac:dyDescent="0.35">
      <c r="A767" s="61">
        <v>232</v>
      </c>
      <c r="B767" s="61" t="s">
        <v>7</v>
      </c>
      <c r="C767" s="61" t="s">
        <v>23</v>
      </c>
      <c r="D767" s="61" t="s">
        <v>118</v>
      </c>
      <c r="E767" s="56"/>
      <c r="F767" s="61"/>
      <c r="G767" s="58" t="str">
        <f>VLOOKUP(DataEntry[[#This Row],[Animal Number]],Labeling[],4)</f>
        <v>Male</v>
      </c>
      <c r="H767" s="61">
        <f>VLOOKUP(DataEntry[[#This Row],[Animal Number]],Labeling[],5)</f>
        <v>10000</v>
      </c>
      <c r="I767" s="58" t="str">
        <f>IF(COUNTIF($A$8:DataEntry[[#This Row],[Animal Number]],DataEntry[[#This Row],[Animal Number]])=1,1,"")</f>
        <v/>
      </c>
      <c r="J76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6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6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6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6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6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6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6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6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6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6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6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6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6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6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6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6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6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68" spans="1:30" ht="15" customHeight="1" x14ac:dyDescent="0.35">
      <c r="A768" s="61">
        <v>233</v>
      </c>
      <c r="B768" s="61" t="s">
        <v>3</v>
      </c>
      <c r="C768" s="61"/>
      <c r="D768" s="61" t="s">
        <v>115</v>
      </c>
      <c r="E768" s="56"/>
      <c r="F768" s="61"/>
      <c r="G768" s="58" t="str">
        <f>VLOOKUP(DataEntry[[#This Row],[Animal Number]],Labeling[],4)</f>
        <v>Male</v>
      </c>
      <c r="H768" s="61">
        <f>VLOOKUP(DataEntry[[#This Row],[Animal Number]],Labeling[],5)</f>
        <v>10000</v>
      </c>
      <c r="I768" s="58">
        <f>IF(COUNTIF($A$8:DataEntry[[#This Row],[Animal Number]],DataEntry[[#This Row],[Animal Number]])=1,1,"")</f>
        <v>1</v>
      </c>
      <c r="J76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768" s="58">
        <f>IF(AND(DataEntry[[#This Row],[Unique Animal Number]]=1,DataEntry[[#This Row],[Sex]]="Male"),COUNTIFS(DataEntry[Animal Number],DataEntry[[#This Row],[Animal Number]],DataEntry[Site],"Gubernaculum",DataEntry[Measurement],"&gt;20"),"")</f>
        <v>2</v>
      </c>
      <c r="L76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6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6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6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6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6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6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6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6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6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6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6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6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6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6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6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6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6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6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69" spans="1:30" ht="15" customHeight="1" x14ac:dyDescent="0.35">
      <c r="A769" s="61">
        <v>233</v>
      </c>
      <c r="B769" s="61" t="s">
        <v>4</v>
      </c>
      <c r="C769" s="61"/>
      <c r="D769" s="61" t="s">
        <v>14</v>
      </c>
      <c r="E769" s="56"/>
      <c r="F769" s="61"/>
      <c r="G769" s="58" t="str">
        <f>VLOOKUP(DataEntry[[#This Row],[Animal Number]],Labeling[],4)</f>
        <v>Male</v>
      </c>
      <c r="H769" s="61">
        <f>VLOOKUP(DataEntry[[#This Row],[Animal Number]],Labeling[],5)</f>
        <v>10000</v>
      </c>
      <c r="I769" s="58" t="str">
        <f>IF(COUNTIF($A$8:DataEntry[[#This Row],[Animal Number]],DataEntry[[#This Row],[Animal Number]])=1,1,"")</f>
        <v/>
      </c>
      <c r="J76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6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6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6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6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6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6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6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6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6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6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6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6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6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6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6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6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6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70" spans="1:30" ht="15" customHeight="1" x14ac:dyDescent="0.35">
      <c r="A770" s="61">
        <v>233</v>
      </c>
      <c r="B770" s="61" t="s">
        <v>5</v>
      </c>
      <c r="C770" s="61"/>
      <c r="D770" s="61" t="s">
        <v>15</v>
      </c>
      <c r="E770" s="56"/>
      <c r="F770" s="61"/>
      <c r="G770" s="58" t="str">
        <f>VLOOKUP(DataEntry[[#This Row],[Animal Number]],Labeling[],4)</f>
        <v>Male</v>
      </c>
      <c r="H770" s="61">
        <f>VLOOKUP(DataEntry[[#This Row],[Animal Number]],Labeling[],5)</f>
        <v>10000</v>
      </c>
      <c r="I770" s="58" t="str">
        <f>IF(COUNTIF($A$8:DataEntry[[#This Row],[Animal Number]],DataEntry[[#This Row],[Animal Number]])=1,1,"")</f>
        <v/>
      </c>
      <c r="J77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7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7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7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7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7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7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7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7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7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7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7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7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7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7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7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7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7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71" spans="1:30" ht="15" customHeight="1" x14ac:dyDescent="0.35">
      <c r="A771" s="61">
        <v>233</v>
      </c>
      <c r="B771" s="61" t="s">
        <v>7</v>
      </c>
      <c r="C771" s="61" t="s">
        <v>22</v>
      </c>
      <c r="D771" s="61"/>
      <c r="E771" s="56"/>
      <c r="F771" s="61">
        <v>45</v>
      </c>
      <c r="G771" s="58" t="str">
        <f>VLOOKUP(DataEntry[[#This Row],[Animal Number]],Labeling[],4)</f>
        <v>Male</v>
      </c>
      <c r="H771" s="61">
        <f>VLOOKUP(DataEntry[[#This Row],[Animal Number]],Labeling[],5)</f>
        <v>10000</v>
      </c>
      <c r="I771" s="58" t="str">
        <f>IF(COUNTIF($A$8:DataEntry[[#This Row],[Animal Number]],DataEntry[[#This Row],[Animal Number]])=1,1,"")</f>
        <v/>
      </c>
      <c r="J77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7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7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7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7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7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7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7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7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7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7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7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7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7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7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7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7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7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72" spans="1:30" ht="15" customHeight="1" x14ac:dyDescent="0.35">
      <c r="A772" s="61">
        <v>233</v>
      </c>
      <c r="B772" s="61" t="s">
        <v>7</v>
      </c>
      <c r="C772" s="61" t="s">
        <v>23</v>
      </c>
      <c r="D772" s="61"/>
      <c r="E772" s="56"/>
      <c r="F772" s="61">
        <v>60</v>
      </c>
      <c r="G772" s="58" t="str">
        <f>VLOOKUP(DataEntry[[#This Row],[Animal Number]],Labeling[],4)</f>
        <v>Male</v>
      </c>
      <c r="H772" s="61">
        <f>VLOOKUP(DataEntry[[#This Row],[Animal Number]],Labeling[],5)</f>
        <v>10000</v>
      </c>
      <c r="I772" s="58" t="str">
        <f>IF(COUNTIF($A$8:DataEntry[[#This Row],[Animal Number]],DataEntry[[#This Row],[Animal Number]])=1,1,"")</f>
        <v/>
      </c>
      <c r="J77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7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7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7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7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7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7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7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7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7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7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7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7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7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7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7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7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7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73" spans="1:30" ht="15" customHeight="1" x14ac:dyDescent="0.35">
      <c r="A773" s="61">
        <v>234</v>
      </c>
      <c r="B773" s="61" t="s">
        <v>5</v>
      </c>
      <c r="C773" s="61"/>
      <c r="D773" s="61" t="s">
        <v>15</v>
      </c>
      <c r="E773" s="56"/>
      <c r="F773" s="61"/>
      <c r="G773" s="58" t="str">
        <f>VLOOKUP(DataEntry[[#This Row],[Animal Number]],Labeling[],4)</f>
        <v>Male</v>
      </c>
      <c r="H773" s="61">
        <f>VLOOKUP(DataEntry[[#This Row],[Animal Number]],Labeling[],5)</f>
        <v>10000</v>
      </c>
      <c r="I773" s="58">
        <f>IF(COUNTIF($A$8:DataEntry[[#This Row],[Animal Number]],DataEntry[[#This Row],[Animal Number]])=1,1,"")</f>
        <v>1</v>
      </c>
      <c r="J77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1</v>
      </c>
      <c r="K77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73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7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7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7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7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7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7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7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7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7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7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7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7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7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7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7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7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7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7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74" spans="1:30" ht="15" customHeight="1" x14ac:dyDescent="0.35">
      <c r="A774" s="61">
        <v>234</v>
      </c>
      <c r="B774" s="61" t="s">
        <v>7</v>
      </c>
      <c r="C774" s="61" t="s">
        <v>22</v>
      </c>
      <c r="D774" s="61" t="s">
        <v>62</v>
      </c>
      <c r="E774" s="56"/>
      <c r="F774" s="61"/>
      <c r="G774" s="58" t="str">
        <f>VLOOKUP(DataEntry[[#This Row],[Animal Number]],Labeling[],4)</f>
        <v>Male</v>
      </c>
      <c r="H774" s="61">
        <f>VLOOKUP(DataEntry[[#This Row],[Animal Number]],Labeling[],5)</f>
        <v>10000</v>
      </c>
      <c r="I774" s="58" t="str">
        <f>IF(COUNTIF($A$8:DataEntry[[#This Row],[Animal Number]],DataEntry[[#This Row],[Animal Number]])=1,1,"")</f>
        <v/>
      </c>
      <c r="J77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7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7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7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7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7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7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7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7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7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7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7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7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7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7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7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7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7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75" spans="1:30" ht="15" customHeight="1" x14ac:dyDescent="0.35">
      <c r="A775" s="61">
        <v>234</v>
      </c>
      <c r="B775" s="61" t="s">
        <v>7</v>
      </c>
      <c r="C775" s="61" t="s">
        <v>23</v>
      </c>
      <c r="D775" s="61"/>
      <c r="E775" s="56"/>
      <c r="F775" s="61">
        <v>20</v>
      </c>
      <c r="G775" s="58" t="str">
        <f>VLOOKUP(DataEntry[[#This Row],[Animal Number]],Labeling[],4)</f>
        <v>Male</v>
      </c>
      <c r="H775" s="61">
        <f>VLOOKUP(DataEntry[[#This Row],[Animal Number]],Labeling[],5)</f>
        <v>10000</v>
      </c>
      <c r="I775" s="58" t="str">
        <f>IF(COUNTIF($A$8:DataEntry[[#This Row],[Animal Number]],DataEntry[[#This Row],[Animal Number]])=1,1,"")</f>
        <v/>
      </c>
      <c r="J77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7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7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7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7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7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7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7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7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7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7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7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7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7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7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7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7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7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76" spans="1:30" ht="15" customHeight="1" x14ac:dyDescent="0.35">
      <c r="A776" s="61">
        <v>235</v>
      </c>
      <c r="B776" s="61" t="s">
        <v>5</v>
      </c>
      <c r="C776" s="61"/>
      <c r="D776" s="61" t="s">
        <v>15</v>
      </c>
      <c r="E776" s="56"/>
      <c r="F776" s="61"/>
      <c r="G776" s="58" t="str">
        <f>VLOOKUP(DataEntry[[#This Row],[Animal Number]],Labeling[],4)</f>
        <v>Male</v>
      </c>
      <c r="H776" s="61">
        <f>VLOOKUP(DataEntry[[#This Row],[Animal Number]],Labeling[],5)</f>
        <v>10000</v>
      </c>
      <c r="I776" s="58">
        <f>IF(COUNTIF($A$8:DataEntry[[#This Row],[Animal Number]],DataEntry[[#This Row],[Animal Number]])=1,1,"")</f>
        <v>1</v>
      </c>
      <c r="J776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1</v>
      </c>
      <c r="K776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76" s="58">
        <f>IF(AND(DataEntry[[#This Row],[Unique Animal Number]]=1,DataEntry[[#This Row],[Sex]]="Male"),COUNTIFS(DataEntry[Animal Number],DataEntry[[#This Row],[Animal Number]],DataEntry[Site],"Testes",DataEntry[Location],"Abdominal"),"")</f>
        <v>1</v>
      </c>
      <c r="M776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76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76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76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76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76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76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76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76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76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76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76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76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7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7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7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7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7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77" spans="1:30" ht="15" customHeight="1" x14ac:dyDescent="0.35">
      <c r="A777" s="61">
        <v>235</v>
      </c>
      <c r="B777" s="61" t="s">
        <v>5</v>
      </c>
      <c r="C777" s="61" t="s">
        <v>23</v>
      </c>
      <c r="D777" s="61" t="s">
        <v>63</v>
      </c>
      <c r="E777" s="56" t="s">
        <v>40</v>
      </c>
      <c r="F777" s="61"/>
      <c r="G777" s="58" t="str">
        <f>VLOOKUP(DataEntry[[#This Row],[Animal Number]],Labeling[],4)</f>
        <v>Male</v>
      </c>
      <c r="H777" s="61">
        <f>VLOOKUP(DataEntry[[#This Row],[Animal Number]],Labeling[],5)</f>
        <v>10000</v>
      </c>
      <c r="I777" s="58" t="str">
        <f>IF(COUNTIF($A$8:DataEntry[[#This Row],[Animal Number]],DataEntry[[#This Row],[Animal Number]])=1,1,"")</f>
        <v/>
      </c>
      <c r="J77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7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7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7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7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7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7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7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7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7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7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7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7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7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7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7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7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7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78" spans="1:30" ht="15" customHeight="1" x14ac:dyDescent="0.35">
      <c r="A778" s="61">
        <v>235</v>
      </c>
      <c r="B778" s="61" t="s">
        <v>7</v>
      </c>
      <c r="C778" s="61" t="s">
        <v>22</v>
      </c>
      <c r="D778" s="61"/>
      <c r="E778" s="56"/>
      <c r="F778" s="61">
        <v>20</v>
      </c>
      <c r="G778" s="58" t="str">
        <f>VLOOKUP(DataEntry[[#This Row],[Animal Number]],Labeling[],4)</f>
        <v>Male</v>
      </c>
      <c r="H778" s="61">
        <f>VLOOKUP(DataEntry[[#This Row],[Animal Number]],Labeling[],5)</f>
        <v>10000</v>
      </c>
      <c r="I778" s="58" t="str">
        <f>IF(COUNTIF($A$8:DataEntry[[#This Row],[Animal Number]],DataEntry[[#This Row],[Animal Number]])=1,1,"")</f>
        <v/>
      </c>
      <c r="J77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7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7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7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7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7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7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7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7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7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7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7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7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7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7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7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7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7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79" spans="1:30" ht="15" customHeight="1" x14ac:dyDescent="0.35">
      <c r="A779" s="61">
        <v>235</v>
      </c>
      <c r="B779" s="61" t="s">
        <v>7</v>
      </c>
      <c r="C779" s="61" t="s">
        <v>23</v>
      </c>
      <c r="D779" s="61" t="s">
        <v>62</v>
      </c>
      <c r="E779" s="56"/>
      <c r="F779" s="61"/>
      <c r="G779" s="58" t="str">
        <f>VLOOKUP(DataEntry[[#This Row],[Animal Number]],Labeling[],4)</f>
        <v>Male</v>
      </c>
      <c r="H779" s="61">
        <f>VLOOKUP(DataEntry[[#This Row],[Animal Number]],Labeling[],5)</f>
        <v>10000</v>
      </c>
      <c r="I779" s="58" t="str">
        <f>IF(COUNTIF($A$8:DataEntry[[#This Row],[Animal Number]],DataEntry[[#This Row],[Animal Number]])=1,1,"")</f>
        <v/>
      </c>
      <c r="J77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7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7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7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7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7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7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7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7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7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7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7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7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7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7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7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7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7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80" spans="1:30" ht="15" customHeight="1" x14ac:dyDescent="0.35">
      <c r="A780" s="61">
        <v>236</v>
      </c>
      <c r="B780" s="61" t="s">
        <v>5</v>
      </c>
      <c r="C780" s="61"/>
      <c r="D780" s="61" t="s">
        <v>15</v>
      </c>
      <c r="E780" s="56"/>
      <c r="F780" s="61"/>
      <c r="G780" s="58" t="str">
        <f>VLOOKUP(DataEntry[[#This Row],[Animal Number]],Labeling[],4)</f>
        <v>Male</v>
      </c>
      <c r="H780" s="61">
        <f>VLOOKUP(DataEntry[[#This Row],[Animal Number]],Labeling[],5)</f>
        <v>10000</v>
      </c>
      <c r="I780" s="58">
        <f>IF(COUNTIF($A$8:DataEntry[[#This Row],[Animal Number]],DataEntry[[#This Row],[Animal Number]])=1,1,"")</f>
        <v>1</v>
      </c>
      <c r="J78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78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8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8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8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8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8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8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8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8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8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8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8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8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8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8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8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8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8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8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8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81" spans="1:30" ht="15" customHeight="1" x14ac:dyDescent="0.35">
      <c r="A781" s="61">
        <v>236</v>
      </c>
      <c r="B781" s="61" t="s">
        <v>6</v>
      </c>
      <c r="C781" s="61"/>
      <c r="D781" s="61" t="s">
        <v>15</v>
      </c>
      <c r="E781" s="56"/>
      <c r="F781" s="61"/>
      <c r="G781" s="58" t="str">
        <f>VLOOKUP(DataEntry[[#This Row],[Animal Number]],Labeling[],4)</f>
        <v>Male</v>
      </c>
      <c r="H781" s="61">
        <f>VLOOKUP(DataEntry[[#This Row],[Animal Number]],Labeling[],5)</f>
        <v>10000</v>
      </c>
      <c r="I781" s="58" t="str">
        <f>IF(COUNTIF($A$8:DataEntry[[#This Row],[Animal Number]],DataEntry[[#This Row],[Animal Number]])=1,1,"")</f>
        <v/>
      </c>
      <c r="J78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8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8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8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8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8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8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8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8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8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8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8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8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8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8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8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8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8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82" spans="1:30" ht="15" customHeight="1" x14ac:dyDescent="0.35">
      <c r="A782" s="61">
        <v>236</v>
      </c>
      <c r="B782" s="61" t="s">
        <v>7</v>
      </c>
      <c r="C782" s="61" t="s">
        <v>22</v>
      </c>
      <c r="D782" s="61" t="s">
        <v>60</v>
      </c>
      <c r="E782" s="56"/>
      <c r="F782" s="61"/>
      <c r="G782" s="58" t="str">
        <f>VLOOKUP(DataEntry[[#This Row],[Animal Number]],Labeling[],4)</f>
        <v>Male</v>
      </c>
      <c r="H782" s="61">
        <f>VLOOKUP(DataEntry[[#This Row],[Animal Number]],Labeling[],5)</f>
        <v>10000</v>
      </c>
      <c r="I782" s="58" t="str">
        <f>IF(COUNTIF($A$8:DataEntry[[#This Row],[Animal Number]],DataEntry[[#This Row],[Animal Number]])=1,1,"")</f>
        <v/>
      </c>
      <c r="J78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8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8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8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8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8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8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8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8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8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8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8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8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8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8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8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8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8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83" spans="1:30" ht="15" customHeight="1" x14ac:dyDescent="0.35">
      <c r="A783" s="61">
        <v>236</v>
      </c>
      <c r="B783" s="61" t="s">
        <v>7</v>
      </c>
      <c r="C783" s="61" t="s">
        <v>23</v>
      </c>
      <c r="D783" s="61" t="s">
        <v>60</v>
      </c>
      <c r="E783" s="56"/>
      <c r="F783" s="61"/>
      <c r="G783" s="58" t="str">
        <f>VLOOKUP(DataEntry[[#This Row],[Animal Number]],Labeling[],4)</f>
        <v>Male</v>
      </c>
      <c r="H783" s="61">
        <f>VLOOKUP(DataEntry[[#This Row],[Animal Number]],Labeling[],5)</f>
        <v>10000</v>
      </c>
      <c r="I783" s="58" t="str">
        <f>IF(COUNTIF($A$8:DataEntry[[#This Row],[Animal Number]],DataEntry[[#This Row],[Animal Number]])=1,1,"")</f>
        <v/>
      </c>
      <c r="J78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8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8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8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8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8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8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8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8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8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8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8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8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8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8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8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8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8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84" spans="1:30" ht="15" customHeight="1" x14ac:dyDescent="0.35">
      <c r="A784" s="61">
        <v>237</v>
      </c>
      <c r="B784" s="61" t="s">
        <v>5</v>
      </c>
      <c r="C784" s="61"/>
      <c r="D784" s="61" t="s">
        <v>15</v>
      </c>
      <c r="E784" s="56"/>
      <c r="F784" s="61"/>
      <c r="G784" s="58" t="str">
        <f>VLOOKUP(DataEntry[[#This Row],[Animal Number]],Labeling[],4)</f>
        <v>Male</v>
      </c>
      <c r="H784" s="61">
        <f>VLOOKUP(DataEntry[[#This Row],[Animal Number]],Labeling[],5)</f>
        <v>10000</v>
      </c>
      <c r="I784" s="58">
        <f>IF(COUNTIF($A$8:DataEntry[[#This Row],[Animal Number]],DataEntry[[#This Row],[Animal Number]])=1,1,"")</f>
        <v>1</v>
      </c>
      <c r="J78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78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8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84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8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8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8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8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8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8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8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8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8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84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8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8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8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8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8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8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8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85" spans="1:30" ht="15" customHeight="1" x14ac:dyDescent="0.35">
      <c r="A785" s="61">
        <v>237</v>
      </c>
      <c r="B785" s="61" t="s">
        <v>7</v>
      </c>
      <c r="C785" s="61" t="s">
        <v>22</v>
      </c>
      <c r="D785" s="61"/>
      <c r="E785" s="56"/>
      <c r="F785" s="61">
        <v>11</v>
      </c>
      <c r="G785" s="58" t="str">
        <f>VLOOKUP(DataEntry[[#This Row],[Animal Number]],Labeling[],4)</f>
        <v>Male</v>
      </c>
      <c r="H785" s="61">
        <f>VLOOKUP(DataEntry[[#This Row],[Animal Number]],Labeling[],5)</f>
        <v>10000</v>
      </c>
      <c r="I785" s="58" t="str">
        <f>IF(COUNTIF($A$8:DataEntry[[#This Row],[Animal Number]],DataEntry[[#This Row],[Animal Number]])=1,1,"")</f>
        <v/>
      </c>
      <c r="J78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8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8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8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8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8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8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8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8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8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8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8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8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8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8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8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8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8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86" spans="1:30" ht="15" customHeight="1" x14ac:dyDescent="0.35">
      <c r="A786" s="61">
        <v>237</v>
      </c>
      <c r="B786" s="61" t="s">
        <v>7</v>
      </c>
      <c r="C786" s="61" t="s">
        <v>23</v>
      </c>
      <c r="D786" s="61"/>
      <c r="E786" s="56"/>
      <c r="F786" s="61">
        <v>11</v>
      </c>
      <c r="G786" s="58" t="str">
        <f>VLOOKUP(DataEntry[[#This Row],[Animal Number]],Labeling[],4)</f>
        <v>Male</v>
      </c>
      <c r="H786" s="61">
        <f>VLOOKUP(DataEntry[[#This Row],[Animal Number]],Labeling[],5)</f>
        <v>10000</v>
      </c>
      <c r="I786" s="58" t="str">
        <f>IF(COUNTIF($A$8:DataEntry[[#This Row],[Animal Number]],DataEntry[[#This Row],[Animal Number]])=1,1,"")</f>
        <v/>
      </c>
      <c r="J78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8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8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8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8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8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8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8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8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8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8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8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8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8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8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8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8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8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87" spans="1:30" ht="15" customHeight="1" x14ac:dyDescent="0.35">
      <c r="A787" s="61">
        <v>238</v>
      </c>
      <c r="B787" s="61" t="s">
        <v>5</v>
      </c>
      <c r="C787" s="61"/>
      <c r="D787" s="61" t="s">
        <v>15</v>
      </c>
      <c r="E787" s="56"/>
      <c r="F787" s="61"/>
      <c r="G787" s="58" t="str">
        <f>VLOOKUP(DataEntry[[#This Row],[Animal Number]],Labeling[],4)</f>
        <v>Male</v>
      </c>
      <c r="H787" s="61">
        <f>VLOOKUP(DataEntry[[#This Row],[Animal Number]],Labeling[],5)</f>
        <v>10000</v>
      </c>
      <c r="I787" s="58">
        <f>IF(COUNTIF($A$8:DataEntry[[#This Row],[Animal Number]],DataEntry[[#This Row],[Animal Number]])=1,1,"")</f>
        <v>1</v>
      </c>
      <c r="J78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787" s="58">
        <f>IF(AND(DataEntry[[#This Row],[Unique Animal Number]]=1,DataEntry[[#This Row],[Sex]]="Male"),COUNTIFS(DataEntry[Animal Number],DataEntry[[#This Row],[Animal Number]],DataEntry[Site],"Gubernaculum",DataEntry[Measurement],"&gt;20"),"")</f>
        <v>2</v>
      </c>
      <c r="L78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8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8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8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8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8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8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8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8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8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8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8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8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8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8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8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8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8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8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88" spans="1:30" ht="15" customHeight="1" x14ac:dyDescent="0.35">
      <c r="A788" s="61">
        <v>238</v>
      </c>
      <c r="B788" s="61" t="s">
        <v>7</v>
      </c>
      <c r="C788" s="61" t="s">
        <v>22</v>
      </c>
      <c r="D788" s="61"/>
      <c r="E788" s="56"/>
      <c r="F788" s="61">
        <v>45</v>
      </c>
      <c r="G788" s="58" t="str">
        <f>VLOOKUP(DataEntry[[#This Row],[Animal Number]],Labeling[],4)</f>
        <v>Male</v>
      </c>
      <c r="H788" s="61">
        <f>VLOOKUP(DataEntry[[#This Row],[Animal Number]],Labeling[],5)</f>
        <v>10000</v>
      </c>
      <c r="I788" s="58" t="str">
        <f>IF(COUNTIF($A$8:DataEntry[[#This Row],[Animal Number]],DataEntry[[#This Row],[Animal Number]])=1,1,"")</f>
        <v/>
      </c>
      <c r="J78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8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8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8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8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8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8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8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8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8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8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8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8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8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8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8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8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8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89" spans="1:30" ht="15" customHeight="1" x14ac:dyDescent="0.35">
      <c r="A789" s="61">
        <v>238</v>
      </c>
      <c r="B789" s="61" t="s">
        <v>7</v>
      </c>
      <c r="C789" s="61" t="s">
        <v>23</v>
      </c>
      <c r="D789" s="61"/>
      <c r="E789" s="56"/>
      <c r="F789" s="61">
        <v>40</v>
      </c>
      <c r="G789" s="58" t="str">
        <f>VLOOKUP(DataEntry[[#This Row],[Animal Number]],Labeling[],4)</f>
        <v>Male</v>
      </c>
      <c r="H789" s="61">
        <f>VLOOKUP(DataEntry[[#This Row],[Animal Number]],Labeling[],5)</f>
        <v>10000</v>
      </c>
      <c r="I789" s="58" t="str">
        <f>IF(COUNTIF($A$8:DataEntry[[#This Row],[Animal Number]],DataEntry[[#This Row],[Animal Number]])=1,1,"")</f>
        <v/>
      </c>
      <c r="J78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8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8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8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8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8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8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8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8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8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8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8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8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8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8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8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8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8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90" spans="1:30" x14ac:dyDescent="0.35">
      <c r="A790" s="61">
        <v>238</v>
      </c>
      <c r="B790" s="61" t="s">
        <v>10</v>
      </c>
      <c r="C790" s="61"/>
      <c r="D790" s="61" t="s">
        <v>15</v>
      </c>
      <c r="E790" s="56"/>
      <c r="F790" s="61"/>
      <c r="G790" s="58" t="str">
        <f>VLOOKUP(DataEntry[[#This Row],[Animal Number]],Labeling[],4)</f>
        <v>Male</v>
      </c>
      <c r="H790" s="61">
        <f>VLOOKUP(DataEntry[[#This Row],[Animal Number]],Labeling[],5)</f>
        <v>10000</v>
      </c>
      <c r="I790" s="58" t="str">
        <f>IF(COUNTIF($A$8:DataEntry[[#This Row],[Animal Number]],DataEntry[[#This Row],[Animal Number]])=1,1,"")</f>
        <v/>
      </c>
      <c r="J79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9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9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9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9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9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9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9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9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9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9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9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9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9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9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9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9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9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91" spans="1:30" ht="15" customHeight="1" x14ac:dyDescent="0.35">
      <c r="A791" s="61">
        <v>239</v>
      </c>
      <c r="B791" s="61" t="s">
        <v>7</v>
      </c>
      <c r="C791" s="61" t="s">
        <v>22</v>
      </c>
      <c r="D791" s="61"/>
      <c r="E791" s="56"/>
      <c r="F791" s="61">
        <v>12</v>
      </c>
      <c r="G791" s="58" t="str">
        <f>VLOOKUP(DataEntry[[#This Row],[Animal Number]],Labeling[],4)</f>
        <v>Male</v>
      </c>
      <c r="H791" s="61">
        <f>VLOOKUP(DataEntry[[#This Row],[Animal Number]],Labeling[],5)</f>
        <v>10000</v>
      </c>
      <c r="I791" s="58">
        <f>IF(COUNTIF($A$8:DataEntry[[#This Row],[Animal Number]],DataEntry[[#This Row],[Animal Number]])=1,1,"")</f>
        <v>1</v>
      </c>
      <c r="J791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1</v>
      </c>
      <c r="K791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791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91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91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91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91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91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91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91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91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91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91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91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91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91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9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9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9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9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9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92" spans="1:30" ht="15" customHeight="1" x14ac:dyDescent="0.35">
      <c r="A792" s="61">
        <v>239</v>
      </c>
      <c r="B792" s="61" t="s">
        <v>7</v>
      </c>
      <c r="C792" s="61" t="s">
        <v>23</v>
      </c>
      <c r="D792" s="61" t="s">
        <v>62</v>
      </c>
      <c r="E792" s="56"/>
      <c r="F792" s="61"/>
      <c r="G792" s="58" t="str">
        <f>VLOOKUP(DataEntry[[#This Row],[Animal Number]],Labeling[],4)</f>
        <v>Male</v>
      </c>
      <c r="H792" s="61">
        <f>VLOOKUP(DataEntry[[#This Row],[Animal Number]],Labeling[],5)</f>
        <v>10000</v>
      </c>
      <c r="I792" s="58" t="str">
        <f>IF(COUNTIF($A$8:DataEntry[[#This Row],[Animal Number]],DataEntry[[#This Row],[Animal Number]])=1,1,"")</f>
        <v/>
      </c>
      <c r="J79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9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9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9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9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9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9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9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9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9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9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9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9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9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9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9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9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9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93" spans="1:30" ht="15" customHeight="1" x14ac:dyDescent="0.35">
      <c r="A793" s="61">
        <v>239</v>
      </c>
      <c r="B793" s="61" t="s">
        <v>6</v>
      </c>
      <c r="C793" s="61" t="s">
        <v>23</v>
      </c>
      <c r="D793" s="61" t="s">
        <v>62</v>
      </c>
      <c r="E793" s="56"/>
      <c r="F793" s="61"/>
      <c r="G793" s="58" t="str">
        <f>VLOOKUP(DataEntry[[#This Row],[Animal Number]],Labeling[],4)</f>
        <v>Male</v>
      </c>
      <c r="H793" s="61">
        <f>VLOOKUP(DataEntry[[#This Row],[Animal Number]],Labeling[],5)</f>
        <v>10000</v>
      </c>
      <c r="I793" s="58" t="str">
        <f>IF(COUNTIF($A$8:DataEntry[[#This Row],[Animal Number]],DataEntry[[#This Row],[Animal Number]])=1,1,"")</f>
        <v/>
      </c>
      <c r="J79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9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9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9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9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9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9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9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9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9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9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9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9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9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9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9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9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9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94" spans="1:30" ht="15" customHeight="1" x14ac:dyDescent="0.35">
      <c r="A794" s="61">
        <v>239</v>
      </c>
      <c r="B794" s="61" t="s">
        <v>5</v>
      </c>
      <c r="C794" s="61"/>
      <c r="D794" s="61" t="s">
        <v>15</v>
      </c>
      <c r="E794" s="56"/>
      <c r="F794" s="61"/>
      <c r="G794" s="58" t="str">
        <f>VLOOKUP(DataEntry[[#This Row],[Animal Number]],Labeling[],4)</f>
        <v>Male</v>
      </c>
      <c r="H794" s="61">
        <f>VLOOKUP(DataEntry[[#This Row],[Animal Number]],Labeling[],5)</f>
        <v>10000</v>
      </c>
      <c r="I794" s="58" t="str">
        <f>IF(COUNTIF($A$8:DataEntry[[#This Row],[Animal Number]],DataEntry[[#This Row],[Animal Number]])=1,1,"")</f>
        <v/>
      </c>
      <c r="J79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9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9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9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9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9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9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9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9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9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9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9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9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9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9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9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9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9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95" spans="1:30" ht="15" customHeight="1" x14ac:dyDescent="0.35">
      <c r="A795" s="61">
        <v>239</v>
      </c>
      <c r="B795" s="61" t="s">
        <v>5</v>
      </c>
      <c r="C795" s="61" t="s">
        <v>23</v>
      </c>
      <c r="D795" s="61" t="s">
        <v>62</v>
      </c>
      <c r="E795" s="56"/>
      <c r="F795" s="61"/>
      <c r="G795" s="58" t="str">
        <f>VLOOKUP(DataEntry[[#This Row],[Animal Number]],Labeling[],4)</f>
        <v>Male</v>
      </c>
      <c r="H795" s="61">
        <f>VLOOKUP(DataEntry[[#This Row],[Animal Number]],Labeling[],5)</f>
        <v>10000</v>
      </c>
      <c r="I795" s="58" t="str">
        <f>IF(COUNTIF($A$8:DataEntry[[#This Row],[Animal Number]],DataEntry[[#This Row],[Animal Number]])=1,1,"")</f>
        <v/>
      </c>
      <c r="J79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9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9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9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9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9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9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9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9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9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9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9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9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9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9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9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9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9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96" spans="1:30" ht="15" customHeight="1" x14ac:dyDescent="0.35">
      <c r="A796" s="61">
        <v>239</v>
      </c>
      <c r="B796" s="61" t="s">
        <v>111</v>
      </c>
      <c r="C796" s="61"/>
      <c r="D796" s="61" t="s">
        <v>24</v>
      </c>
      <c r="E796" s="56"/>
      <c r="F796" s="61"/>
      <c r="G796" s="58" t="str">
        <f>VLOOKUP(DataEntry[[#This Row],[Animal Number]],Labeling[],4)</f>
        <v>Male</v>
      </c>
      <c r="H796" s="61">
        <f>VLOOKUP(DataEntry[[#This Row],[Animal Number]],Labeling[],5)</f>
        <v>10000</v>
      </c>
      <c r="I796" s="58" t="str">
        <f>IF(COUNTIF($A$8:DataEntry[[#This Row],[Animal Number]],DataEntry[[#This Row],[Animal Number]])=1,1,"")</f>
        <v/>
      </c>
      <c r="J79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9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9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9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9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9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9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9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9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9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9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9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9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9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9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9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9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9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97" spans="1:30" ht="15" customHeight="1" x14ac:dyDescent="0.35">
      <c r="A797" s="61">
        <v>240</v>
      </c>
      <c r="B797" s="61" t="s">
        <v>5</v>
      </c>
      <c r="C797" s="61"/>
      <c r="D797" s="61" t="s">
        <v>15</v>
      </c>
      <c r="E797" s="56"/>
      <c r="F797" s="61"/>
      <c r="G797" s="58" t="str">
        <f>VLOOKUP(DataEntry[[#This Row],[Animal Number]],Labeling[],4)</f>
        <v>Male</v>
      </c>
      <c r="H797" s="61">
        <f>VLOOKUP(DataEntry[[#This Row],[Animal Number]],Labeling[],5)</f>
        <v>10000</v>
      </c>
      <c r="I797" s="58">
        <f>IF(COUNTIF($A$8:DataEntry[[#This Row],[Animal Number]],DataEntry[[#This Row],[Animal Number]])=1,1,"")</f>
        <v>1</v>
      </c>
      <c r="J79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797" s="58">
        <f>IF(AND(DataEntry[[#This Row],[Unique Animal Number]]=1,DataEntry[[#This Row],[Sex]]="Male"),COUNTIFS(DataEntry[Animal Number],DataEntry[[#This Row],[Animal Number]],DataEntry[Site],"Gubernaculum",DataEntry[Measurement],"&gt;20"),"")</f>
        <v>2</v>
      </c>
      <c r="L79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79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79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79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79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79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79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79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79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79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79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79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79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79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79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9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9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9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9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98" spans="1:30" ht="15" customHeight="1" x14ac:dyDescent="0.35">
      <c r="A798" s="61">
        <v>240</v>
      </c>
      <c r="B798" s="61" t="s">
        <v>7</v>
      </c>
      <c r="C798" s="61" t="s">
        <v>22</v>
      </c>
      <c r="D798" s="61"/>
      <c r="E798" s="56"/>
      <c r="F798" s="61">
        <v>45</v>
      </c>
      <c r="G798" s="58" t="str">
        <f>VLOOKUP(DataEntry[[#This Row],[Animal Number]],Labeling[],4)</f>
        <v>Male</v>
      </c>
      <c r="H798" s="61">
        <f>VLOOKUP(DataEntry[[#This Row],[Animal Number]],Labeling[],5)</f>
        <v>10000</v>
      </c>
      <c r="I798" s="58" t="str">
        <f>IF(COUNTIF($A$8:DataEntry[[#This Row],[Animal Number]],DataEntry[[#This Row],[Animal Number]])=1,1,"")</f>
        <v/>
      </c>
      <c r="J79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9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9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9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9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9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9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9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9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9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9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9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9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9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9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9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9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9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799" spans="1:30" ht="15" customHeight="1" x14ac:dyDescent="0.35">
      <c r="A799" s="61">
        <v>240</v>
      </c>
      <c r="B799" s="61" t="s">
        <v>7</v>
      </c>
      <c r="C799" s="61" t="s">
        <v>23</v>
      </c>
      <c r="D799" s="61"/>
      <c r="E799" s="56"/>
      <c r="F799" s="61">
        <v>40</v>
      </c>
      <c r="G799" s="58" t="str">
        <f>VLOOKUP(DataEntry[[#This Row],[Animal Number]],Labeling[],4)</f>
        <v>Male</v>
      </c>
      <c r="H799" s="61">
        <f>VLOOKUP(DataEntry[[#This Row],[Animal Number]],Labeling[],5)</f>
        <v>10000</v>
      </c>
      <c r="I799" s="58" t="str">
        <f>IF(COUNTIF($A$8:DataEntry[[#This Row],[Animal Number]],DataEntry[[#This Row],[Animal Number]])=1,1,"")</f>
        <v/>
      </c>
      <c r="J79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79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79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79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79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7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7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7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79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79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79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79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79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79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79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79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79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79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79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79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79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00" spans="1:30" ht="15" customHeight="1" x14ac:dyDescent="0.35">
      <c r="A800" s="61">
        <v>241</v>
      </c>
      <c r="B800" s="61" t="s">
        <v>5</v>
      </c>
      <c r="C800" s="61"/>
      <c r="D800" s="61" t="s">
        <v>15</v>
      </c>
      <c r="E800" s="56"/>
      <c r="F800" s="61"/>
      <c r="G800" s="58" t="str">
        <f>VLOOKUP(DataEntry[[#This Row],[Animal Number]],Labeling[],4)</f>
        <v>Male</v>
      </c>
      <c r="H800" s="61">
        <f>VLOOKUP(DataEntry[[#This Row],[Animal Number]],Labeling[],5)</f>
        <v>10000</v>
      </c>
      <c r="I800" s="58">
        <f>IF(COUNTIF($A$8:DataEntry[[#This Row],[Animal Number]],DataEntry[[#This Row],[Animal Number]])=1,1,"")</f>
        <v>1</v>
      </c>
      <c r="J80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80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80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80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80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80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80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80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80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80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80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80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80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80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80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80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80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0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0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0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0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01" spans="1:30" ht="15" customHeight="1" x14ac:dyDescent="0.35">
      <c r="A801" s="61">
        <v>241</v>
      </c>
      <c r="B801" s="61" t="s">
        <v>7</v>
      </c>
      <c r="C801" s="61" t="s">
        <v>22</v>
      </c>
      <c r="D801" s="61"/>
      <c r="E801" s="56"/>
      <c r="F801" s="61">
        <v>13</v>
      </c>
      <c r="G801" s="58" t="str">
        <f>VLOOKUP(DataEntry[[#This Row],[Animal Number]],Labeling[],4)</f>
        <v>Male</v>
      </c>
      <c r="H801" s="61">
        <f>VLOOKUP(DataEntry[[#This Row],[Animal Number]],Labeling[],5)</f>
        <v>10000</v>
      </c>
      <c r="I801" s="58" t="str">
        <f>IF(COUNTIF($A$8:DataEntry[[#This Row],[Animal Number]],DataEntry[[#This Row],[Animal Number]])=1,1,"")</f>
        <v/>
      </c>
      <c r="J80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0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0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0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0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0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0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0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0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0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0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0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0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0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0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0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0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0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02" spans="1:30" ht="15" customHeight="1" x14ac:dyDescent="0.35">
      <c r="A802" s="61">
        <v>241</v>
      </c>
      <c r="B802" s="61" t="s">
        <v>7</v>
      </c>
      <c r="C802" s="61" t="s">
        <v>23</v>
      </c>
      <c r="D802" s="61"/>
      <c r="E802" s="56"/>
      <c r="F802" s="61">
        <v>16</v>
      </c>
      <c r="G802" s="58" t="str">
        <f>VLOOKUP(DataEntry[[#This Row],[Animal Number]],Labeling[],4)</f>
        <v>Male</v>
      </c>
      <c r="H802" s="61">
        <f>VLOOKUP(DataEntry[[#This Row],[Animal Number]],Labeling[],5)</f>
        <v>10000</v>
      </c>
      <c r="I802" s="58" t="str">
        <f>IF(COUNTIF($A$8:DataEntry[[#This Row],[Animal Number]],DataEntry[[#This Row],[Animal Number]])=1,1,"")</f>
        <v/>
      </c>
      <c r="J80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0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0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0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0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0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0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0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0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0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0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0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0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0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0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0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0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0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03" spans="1:30" ht="15" customHeight="1" x14ac:dyDescent="0.35">
      <c r="A803" s="61">
        <v>242</v>
      </c>
      <c r="B803" s="61" t="s">
        <v>3</v>
      </c>
      <c r="C803" s="61"/>
      <c r="D803" s="61" t="s">
        <v>14</v>
      </c>
      <c r="E803" s="56"/>
      <c r="F803" s="61"/>
      <c r="G803" s="58" t="str">
        <f>VLOOKUP(DataEntry[[#This Row],[Animal Number]],Labeling[],4)</f>
        <v>Male</v>
      </c>
      <c r="H803" s="61">
        <f>VLOOKUP(DataEntry[[#This Row],[Animal Number]],Labeling[],5)</f>
        <v>10000</v>
      </c>
      <c r="I803" s="58">
        <f>IF(COUNTIF($A$8:DataEntry[[#This Row],[Animal Number]],DataEntry[[#This Row],[Animal Number]])=1,1,"")</f>
        <v>1</v>
      </c>
      <c r="J80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80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803" s="58">
        <f>IF(AND(DataEntry[[#This Row],[Unique Animal Number]]=1,DataEntry[[#This Row],[Sex]]="Male"),COUNTIFS(DataEntry[Animal Number],DataEntry[[#This Row],[Animal Number]],DataEntry[Site],"Testes",DataEntry[Location],"Abdominal"),"")</f>
        <v>2</v>
      </c>
      <c r="M80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80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80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80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80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80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80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80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80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80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80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80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80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80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0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0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0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0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04" spans="1:30" ht="15" customHeight="1" x14ac:dyDescent="0.35">
      <c r="A804" s="61">
        <v>242</v>
      </c>
      <c r="B804" s="61" t="s">
        <v>5</v>
      </c>
      <c r="C804" s="61"/>
      <c r="D804" s="61" t="s">
        <v>15</v>
      </c>
      <c r="E804" s="56"/>
      <c r="F804" s="61"/>
      <c r="G804" s="58" t="str">
        <f>VLOOKUP(DataEntry[[#This Row],[Animal Number]],Labeling[],4)</f>
        <v>Male</v>
      </c>
      <c r="H804" s="61">
        <f>VLOOKUP(DataEntry[[#This Row],[Animal Number]],Labeling[],5)</f>
        <v>10000</v>
      </c>
      <c r="I804" s="58" t="str">
        <f>IF(COUNTIF($A$8:DataEntry[[#This Row],[Animal Number]],DataEntry[[#This Row],[Animal Number]])=1,1,"")</f>
        <v/>
      </c>
      <c r="J80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0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0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0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0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0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0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0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0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0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0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0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0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0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0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0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0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0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05" spans="1:30" ht="15" customHeight="1" x14ac:dyDescent="0.35">
      <c r="A805" s="61">
        <v>242</v>
      </c>
      <c r="B805" s="61" t="s">
        <v>5</v>
      </c>
      <c r="C805" s="61" t="s">
        <v>22</v>
      </c>
      <c r="D805" s="61" t="s">
        <v>63</v>
      </c>
      <c r="E805" s="56" t="s">
        <v>40</v>
      </c>
      <c r="F805" s="61"/>
      <c r="G805" s="58" t="str">
        <f>VLOOKUP(DataEntry[[#This Row],[Animal Number]],Labeling[],4)</f>
        <v>Male</v>
      </c>
      <c r="H805" s="61">
        <f>VLOOKUP(DataEntry[[#This Row],[Animal Number]],Labeling[],5)</f>
        <v>10000</v>
      </c>
      <c r="I805" s="58" t="str">
        <f>IF(COUNTIF($A$8:DataEntry[[#This Row],[Animal Number]],DataEntry[[#This Row],[Animal Number]])=1,1,"")</f>
        <v/>
      </c>
      <c r="J80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0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0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0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0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0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0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0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0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0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0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0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0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0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0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0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0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0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06" spans="1:30" ht="15" customHeight="1" x14ac:dyDescent="0.35">
      <c r="A806" s="61">
        <v>242</v>
      </c>
      <c r="B806" s="61" t="s">
        <v>5</v>
      </c>
      <c r="C806" s="61" t="s">
        <v>23</v>
      </c>
      <c r="D806" s="61" t="s">
        <v>63</v>
      </c>
      <c r="E806" s="56" t="s">
        <v>40</v>
      </c>
      <c r="F806" s="61"/>
      <c r="G806" s="58" t="str">
        <f>VLOOKUP(DataEntry[[#This Row],[Animal Number]],Labeling[],4)</f>
        <v>Male</v>
      </c>
      <c r="H806" s="61">
        <f>VLOOKUP(DataEntry[[#This Row],[Animal Number]],Labeling[],5)</f>
        <v>10000</v>
      </c>
      <c r="I806" s="58" t="str">
        <f>IF(COUNTIF($A$8:DataEntry[[#This Row],[Animal Number]],DataEntry[[#This Row],[Animal Number]])=1,1,"")</f>
        <v/>
      </c>
      <c r="J80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0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0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0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0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0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0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0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0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0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0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0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0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0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0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0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0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0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07" spans="1:30" x14ac:dyDescent="0.35">
      <c r="A807" s="61">
        <v>242</v>
      </c>
      <c r="B807" s="61" t="s">
        <v>7</v>
      </c>
      <c r="C807" s="61" t="s">
        <v>22</v>
      </c>
      <c r="D807" s="61" t="s">
        <v>62</v>
      </c>
      <c r="E807" s="56"/>
      <c r="F807" s="61"/>
      <c r="G807" s="58" t="str">
        <f>VLOOKUP(DataEntry[[#This Row],[Animal Number]],Labeling[],4)</f>
        <v>Male</v>
      </c>
      <c r="H807" s="61">
        <f>VLOOKUP(DataEntry[[#This Row],[Animal Number]],Labeling[],5)</f>
        <v>10000</v>
      </c>
      <c r="I807" s="58" t="str">
        <f>IF(COUNTIF($A$8:DataEntry[[#This Row],[Animal Number]],DataEntry[[#This Row],[Animal Number]])=1,1,"")</f>
        <v/>
      </c>
      <c r="J80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0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0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0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0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0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0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0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0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0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0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0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0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0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0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0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0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0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08" spans="1:30" ht="15" customHeight="1" x14ac:dyDescent="0.35">
      <c r="A808" s="61">
        <v>242</v>
      </c>
      <c r="B808" s="61" t="s">
        <v>7</v>
      </c>
      <c r="C808" s="61" t="s">
        <v>23</v>
      </c>
      <c r="D808" s="61" t="s">
        <v>62</v>
      </c>
      <c r="E808" s="56"/>
      <c r="F808" s="61"/>
      <c r="G808" s="58" t="str">
        <f>VLOOKUP(DataEntry[[#This Row],[Animal Number]],Labeling[],4)</f>
        <v>Male</v>
      </c>
      <c r="H808" s="61">
        <f>VLOOKUP(DataEntry[[#This Row],[Animal Number]],Labeling[],5)</f>
        <v>10000</v>
      </c>
      <c r="I808" s="58" t="str">
        <f>IF(COUNTIF($A$8:DataEntry[[#This Row],[Animal Number]],DataEntry[[#This Row],[Animal Number]])=1,1,"")</f>
        <v/>
      </c>
      <c r="J80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0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0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0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0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0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0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0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0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0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0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0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0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0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0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0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0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0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09" spans="1:30" ht="15" customHeight="1" x14ac:dyDescent="0.35">
      <c r="A809" s="61">
        <v>243</v>
      </c>
      <c r="B809" s="61" t="s">
        <v>5</v>
      </c>
      <c r="C809" s="61"/>
      <c r="D809" s="61" t="s">
        <v>15</v>
      </c>
      <c r="E809" s="56"/>
      <c r="F809" s="61"/>
      <c r="G809" s="58" t="str">
        <f>VLOOKUP(DataEntry[[#This Row],[Animal Number]],Labeling[],4)</f>
        <v>Male</v>
      </c>
      <c r="H809" s="61">
        <f>VLOOKUP(DataEntry[[#This Row],[Animal Number]],Labeling[],5)</f>
        <v>10000</v>
      </c>
      <c r="I809" s="58">
        <f>IF(COUNTIF($A$8:DataEntry[[#This Row],[Animal Number]],DataEntry[[#This Row],[Animal Number]])=1,1,"")</f>
        <v>1</v>
      </c>
      <c r="J809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809" s="58">
        <f>IF(AND(DataEntry[[#This Row],[Unique Animal Number]]=1,DataEntry[[#This Row],[Sex]]="Male"),COUNTIFS(DataEntry[Animal Number],DataEntry[[#This Row],[Animal Number]],DataEntry[Site],"Gubernaculum",DataEntry[Measurement],"&gt;20"),"")</f>
        <v>2</v>
      </c>
      <c r="L809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809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809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809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809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809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809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809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809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809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809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809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809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809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80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0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0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0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0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10" spans="1:30" ht="15" customHeight="1" x14ac:dyDescent="0.35">
      <c r="A810" s="61">
        <v>243</v>
      </c>
      <c r="B810" s="61" t="s">
        <v>5</v>
      </c>
      <c r="C810" s="61"/>
      <c r="D810" s="61" t="s">
        <v>24</v>
      </c>
      <c r="E810" s="56"/>
      <c r="F810" s="61"/>
      <c r="G810" s="58" t="str">
        <f>VLOOKUP(DataEntry[[#This Row],[Animal Number]],Labeling[],4)</f>
        <v>Male</v>
      </c>
      <c r="H810" s="61">
        <f>VLOOKUP(DataEntry[[#This Row],[Animal Number]],Labeling[],5)</f>
        <v>10000</v>
      </c>
      <c r="I810" s="58" t="str">
        <f>IF(COUNTIF($A$8:DataEntry[[#This Row],[Animal Number]],DataEntry[[#This Row],[Animal Number]])=1,1,"")</f>
        <v/>
      </c>
      <c r="J81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1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1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1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1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1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1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1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1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1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1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1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1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1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1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1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1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1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11" spans="1:30" ht="15" customHeight="1" x14ac:dyDescent="0.35">
      <c r="A811" s="61">
        <v>243</v>
      </c>
      <c r="B811" s="61" t="s">
        <v>7</v>
      </c>
      <c r="C811" s="61" t="s">
        <v>22</v>
      </c>
      <c r="D811" s="61"/>
      <c r="E811" s="56"/>
      <c r="F811" s="61">
        <v>35</v>
      </c>
      <c r="G811" s="58" t="str">
        <f>VLOOKUP(DataEntry[[#This Row],[Animal Number]],Labeling[],4)</f>
        <v>Male</v>
      </c>
      <c r="H811" s="61">
        <f>VLOOKUP(DataEntry[[#This Row],[Animal Number]],Labeling[],5)</f>
        <v>10000</v>
      </c>
      <c r="I811" s="58" t="str">
        <f>IF(COUNTIF($A$8:DataEntry[[#This Row],[Animal Number]],DataEntry[[#This Row],[Animal Number]])=1,1,"")</f>
        <v/>
      </c>
      <c r="J81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1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1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1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1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1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1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1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1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1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1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1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1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1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1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1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1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1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12" spans="1:30" x14ac:dyDescent="0.35">
      <c r="A812" s="61">
        <v>243</v>
      </c>
      <c r="B812" s="61" t="s">
        <v>7</v>
      </c>
      <c r="C812" s="61" t="s">
        <v>23</v>
      </c>
      <c r="D812" s="61"/>
      <c r="E812" s="56"/>
      <c r="F812" s="61">
        <v>25</v>
      </c>
      <c r="G812" s="58" t="str">
        <f>VLOOKUP(DataEntry[[#This Row],[Animal Number]],Labeling[],4)</f>
        <v>Male</v>
      </c>
      <c r="H812" s="61">
        <f>VLOOKUP(DataEntry[[#This Row],[Animal Number]],Labeling[],5)</f>
        <v>10000</v>
      </c>
      <c r="I812" s="58" t="str">
        <f>IF(COUNTIF($A$8:DataEntry[[#This Row],[Animal Number]],DataEntry[[#This Row],[Animal Number]])=1,1,"")</f>
        <v/>
      </c>
      <c r="J81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1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1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1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1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1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1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1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1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1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1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1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1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1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1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1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1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1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13" spans="1:30" x14ac:dyDescent="0.35">
      <c r="A813" s="61">
        <v>243</v>
      </c>
      <c r="B813" s="61" t="s">
        <v>10</v>
      </c>
      <c r="C813" s="61"/>
      <c r="D813" s="61" t="s">
        <v>15</v>
      </c>
      <c r="E813" s="56"/>
      <c r="F813" s="61"/>
      <c r="G813" s="58" t="str">
        <f>VLOOKUP(DataEntry[[#This Row],[Animal Number]],Labeling[],4)</f>
        <v>Male</v>
      </c>
      <c r="H813" s="61">
        <f>VLOOKUP(DataEntry[[#This Row],[Animal Number]],Labeling[],5)</f>
        <v>10000</v>
      </c>
      <c r="I813" s="58" t="str">
        <f>IF(COUNTIF($A$8:DataEntry[[#This Row],[Animal Number]],DataEntry[[#This Row],[Animal Number]])=1,1,"")</f>
        <v/>
      </c>
      <c r="J81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1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1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1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1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1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1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1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1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1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1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1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1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1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1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1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1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1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14" spans="1:30" x14ac:dyDescent="0.35">
      <c r="A814" s="61">
        <v>244</v>
      </c>
      <c r="B814" s="61" t="s">
        <v>3</v>
      </c>
      <c r="C814" s="61"/>
      <c r="D814" s="61" t="s">
        <v>115</v>
      </c>
      <c r="E814" s="56"/>
      <c r="F814" s="61"/>
      <c r="G814" s="58" t="str">
        <f>VLOOKUP(DataEntry[[#This Row],[Animal Number]],Labeling[],4)</f>
        <v>Male</v>
      </c>
      <c r="H814" s="61">
        <f>VLOOKUP(DataEntry[[#This Row],[Animal Number]],Labeling[],5)</f>
        <v>10000</v>
      </c>
      <c r="I814" s="58">
        <f>IF(COUNTIF($A$8:DataEntry[[#This Row],[Animal Number]],DataEntry[[#This Row],[Animal Number]])=1,1,"")</f>
        <v>1</v>
      </c>
      <c r="J814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814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814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814" s="58">
        <f>IF(AND(DataEntry[[#This Row],[Unique Animal Number]]=1,DataEntry[[#This Row],[Sex]]="Male"),COUNTIFS(DataEntry[Animal Number],DataEntry[[#This Row],[Animal Number]],DataEntry[Site],"Testes",DataEntry[Location],"Inguinal"),"")</f>
        <v>2</v>
      </c>
      <c r="N814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814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814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814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814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814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814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814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814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814" s="58">
        <f>IF(AND(DataEntry[[#This Row],[Unique Animal Number]]=1,DataEntry[[#This Row],[Sex]]="Male"),COUNTIFS(DataEntry[Animal Number],DataEntry[[#This Row],[Animal Number]],DataEntry[Site],"Cowper's Glands",DataEntry[Observation],"Size, Small"),"")</f>
        <v>2</v>
      </c>
      <c r="X814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814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81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1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1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1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1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15" spans="1:30" ht="15" customHeight="1" x14ac:dyDescent="0.35">
      <c r="A815" s="61">
        <v>244</v>
      </c>
      <c r="B815" s="61" t="s">
        <v>4</v>
      </c>
      <c r="C815" s="61"/>
      <c r="D815" s="61" t="s">
        <v>15</v>
      </c>
      <c r="E815" s="56"/>
      <c r="F815" s="61"/>
      <c r="G815" s="58" t="str">
        <f>VLOOKUP(DataEntry[[#This Row],[Animal Number]],Labeling[],4)</f>
        <v>Male</v>
      </c>
      <c r="H815" s="61">
        <f>VLOOKUP(DataEntry[[#This Row],[Animal Number]],Labeling[],5)</f>
        <v>10000</v>
      </c>
      <c r="I815" s="58" t="str">
        <f>IF(COUNTIF($A$8:DataEntry[[#This Row],[Animal Number]],DataEntry[[#This Row],[Animal Number]])=1,1,"")</f>
        <v/>
      </c>
      <c r="J81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1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1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1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1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1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1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1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1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1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1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1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1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1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1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1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1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1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16" spans="1:30" ht="15" customHeight="1" x14ac:dyDescent="0.35">
      <c r="A816" s="61">
        <v>244</v>
      </c>
      <c r="B816" s="61" t="s">
        <v>5</v>
      </c>
      <c r="C816" s="61"/>
      <c r="D816" s="61" t="s">
        <v>15</v>
      </c>
      <c r="E816" s="56"/>
      <c r="F816" s="61"/>
      <c r="G816" s="58" t="str">
        <f>VLOOKUP(DataEntry[[#This Row],[Animal Number]],Labeling[],4)</f>
        <v>Male</v>
      </c>
      <c r="H816" s="61">
        <f>VLOOKUP(DataEntry[[#This Row],[Animal Number]],Labeling[],5)</f>
        <v>10000</v>
      </c>
      <c r="I816" s="58" t="str">
        <f>IF(COUNTIF($A$8:DataEntry[[#This Row],[Animal Number]],DataEntry[[#This Row],[Animal Number]])=1,1,"")</f>
        <v/>
      </c>
      <c r="J81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1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1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1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1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1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1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1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1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1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1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1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1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1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1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1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1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1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17" spans="1:30" ht="15" customHeight="1" x14ac:dyDescent="0.35">
      <c r="A817" s="61">
        <v>244</v>
      </c>
      <c r="B817" s="61" t="s">
        <v>5</v>
      </c>
      <c r="C817" s="61" t="s">
        <v>22</v>
      </c>
      <c r="D817" s="61" t="s">
        <v>63</v>
      </c>
      <c r="E817" s="56" t="s">
        <v>41</v>
      </c>
      <c r="F817" s="61"/>
      <c r="G817" s="58" t="str">
        <f>VLOOKUP(DataEntry[[#This Row],[Animal Number]],Labeling[],4)</f>
        <v>Male</v>
      </c>
      <c r="H817" s="61">
        <f>VLOOKUP(DataEntry[[#This Row],[Animal Number]],Labeling[],5)</f>
        <v>10000</v>
      </c>
      <c r="I817" s="58" t="str">
        <f>IF(COUNTIF($A$8:DataEntry[[#This Row],[Animal Number]],DataEntry[[#This Row],[Animal Number]])=1,1,"")</f>
        <v/>
      </c>
      <c r="J81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1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1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1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1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1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1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1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1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1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1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1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1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1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1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1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1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1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18" spans="1:30" ht="15" customHeight="1" x14ac:dyDescent="0.35">
      <c r="A818" s="61">
        <v>244</v>
      </c>
      <c r="B818" s="61" t="s">
        <v>5</v>
      </c>
      <c r="C818" s="61" t="s">
        <v>23</v>
      </c>
      <c r="D818" s="61" t="s">
        <v>63</v>
      </c>
      <c r="E818" s="56" t="s">
        <v>41</v>
      </c>
      <c r="F818" s="61"/>
      <c r="G818" s="58" t="str">
        <f>VLOOKUP(DataEntry[[#This Row],[Animal Number]],Labeling[],4)</f>
        <v>Male</v>
      </c>
      <c r="H818" s="61">
        <f>VLOOKUP(DataEntry[[#This Row],[Animal Number]],Labeling[],5)</f>
        <v>10000</v>
      </c>
      <c r="I818" s="58" t="str">
        <f>IF(COUNTIF($A$8:DataEntry[[#This Row],[Animal Number]],DataEntry[[#This Row],[Animal Number]])=1,1,"")</f>
        <v/>
      </c>
      <c r="J81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1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1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1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1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1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1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1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1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1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1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1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1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1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1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1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1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1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19" spans="1:30" ht="15" customHeight="1" x14ac:dyDescent="0.35">
      <c r="A819" s="61">
        <v>244</v>
      </c>
      <c r="B819" s="61" t="s">
        <v>6</v>
      </c>
      <c r="C819" s="61"/>
      <c r="D819" s="61" t="s">
        <v>15</v>
      </c>
      <c r="E819" s="56"/>
      <c r="F819" s="61"/>
      <c r="G819" s="58" t="str">
        <f>VLOOKUP(DataEntry[[#This Row],[Animal Number]],Labeling[],4)</f>
        <v>Male</v>
      </c>
      <c r="H819" s="61">
        <f>VLOOKUP(DataEntry[[#This Row],[Animal Number]],Labeling[],5)</f>
        <v>10000</v>
      </c>
      <c r="I819" s="58" t="str">
        <f>IF(COUNTIF($A$8:DataEntry[[#This Row],[Animal Number]],DataEntry[[#This Row],[Animal Number]])=1,1,"")</f>
        <v/>
      </c>
      <c r="J81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1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1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1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1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1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1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1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1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1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1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1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1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1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1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1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1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1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20" spans="1:30" ht="15" customHeight="1" x14ac:dyDescent="0.35">
      <c r="A820" s="61">
        <v>244</v>
      </c>
      <c r="B820" s="61" t="s">
        <v>111</v>
      </c>
      <c r="C820" s="61"/>
      <c r="D820" s="61" t="s">
        <v>15</v>
      </c>
      <c r="E820" s="56"/>
      <c r="F820" s="61"/>
      <c r="G820" s="58" t="str">
        <f>VLOOKUP(DataEntry[[#This Row],[Animal Number]],Labeling[],4)</f>
        <v>Male</v>
      </c>
      <c r="H820" s="61">
        <f>VLOOKUP(DataEntry[[#This Row],[Animal Number]],Labeling[],5)</f>
        <v>10000</v>
      </c>
      <c r="I820" s="58" t="str">
        <f>IF(COUNTIF($A$8:DataEntry[[#This Row],[Animal Number]],DataEntry[[#This Row],[Animal Number]])=1,1,"")</f>
        <v/>
      </c>
      <c r="J82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2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2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2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2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2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2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2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2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2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2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2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2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2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2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2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2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2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21" spans="1:30" ht="15" customHeight="1" x14ac:dyDescent="0.35">
      <c r="A821" s="61">
        <v>244</v>
      </c>
      <c r="B821" s="61" t="s">
        <v>10</v>
      </c>
      <c r="C821" s="61"/>
      <c r="D821" s="61" t="s">
        <v>15</v>
      </c>
      <c r="E821" s="56"/>
      <c r="F821" s="61"/>
      <c r="G821" s="58" t="str">
        <f>VLOOKUP(DataEntry[[#This Row],[Animal Number]],Labeling[],4)</f>
        <v>Male</v>
      </c>
      <c r="H821" s="61">
        <f>VLOOKUP(DataEntry[[#This Row],[Animal Number]],Labeling[],5)</f>
        <v>10000</v>
      </c>
      <c r="I821" s="58" t="str">
        <f>IF(COUNTIF($A$8:DataEntry[[#This Row],[Animal Number]],DataEntry[[#This Row],[Animal Number]])=1,1,"")</f>
        <v/>
      </c>
      <c r="J82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2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2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2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2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2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2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2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2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2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2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2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2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2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2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2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2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2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22" spans="1:30" ht="15" customHeight="1" x14ac:dyDescent="0.35">
      <c r="A822" s="61">
        <v>244</v>
      </c>
      <c r="B822" s="61" t="s">
        <v>11</v>
      </c>
      <c r="C822" s="61" t="s">
        <v>23</v>
      </c>
      <c r="D822" s="61" t="s">
        <v>15</v>
      </c>
      <c r="E822" s="56"/>
      <c r="F822" s="61"/>
      <c r="G822" s="58" t="str">
        <f>VLOOKUP(DataEntry[[#This Row],[Animal Number]],Labeling[],4)</f>
        <v>Male</v>
      </c>
      <c r="H822" s="61">
        <f>VLOOKUP(DataEntry[[#This Row],[Animal Number]],Labeling[],5)</f>
        <v>10000</v>
      </c>
      <c r="I822" s="58" t="str">
        <f>IF(COUNTIF($A$8:DataEntry[[#This Row],[Animal Number]],DataEntry[[#This Row],[Animal Number]])=1,1,"")</f>
        <v/>
      </c>
      <c r="J82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2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2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2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2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2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2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2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2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2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2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2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2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2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2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2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2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2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23" spans="1:30" ht="15" customHeight="1" x14ac:dyDescent="0.35">
      <c r="A823" s="61">
        <v>244</v>
      </c>
      <c r="B823" s="61" t="s">
        <v>11</v>
      </c>
      <c r="C823" s="61" t="s">
        <v>22</v>
      </c>
      <c r="D823" s="61" t="s">
        <v>15</v>
      </c>
      <c r="E823" s="56"/>
      <c r="F823" s="61"/>
      <c r="G823" s="58" t="str">
        <f>VLOOKUP(DataEntry[[#This Row],[Animal Number]],Labeling[],4)</f>
        <v>Male</v>
      </c>
      <c r="H823" s="61">
        <f>VLOOKUP(DataEntry[[#This Row],[Animal Number]],Labeling[],5)</f>
        <v>10000</v>
      </c>
      <c r="I823" s="58" t="str">
        <f>IF(COUNTIF($A$8:DataEntry[[#This Row],[Animal Number]],DataEntry[[#This Row],[Animal Number]])=1,1,"")</f>
        <v/>
      </c>
      <c r="J82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2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2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2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2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2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2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2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2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2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2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2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2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2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2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2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2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2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24" spans="1:30" ht="15" customHeight="1" x14ac:dyDescent="0.35">
      <c r="A824" s="61">
        <v>244</v>
      </c>
      <c r="B824" s="61" t="s">
        <v>12</v>
      </c>
      <c r="C824" s="61"/>
      <c r="D824" s="61" t="s">
        <v>15</v>
      </c>
      <c r="E824" s="56"/>
      <c r="F824" s="61"/>
      <c r="G824" s="58" t="str">
        <f>VLOOKUP(DataEntry[[#This Row],[Animal Number]],Labeling[],4)</f>
        <v>Male</v>
      </c>
      <c r="H824" s="61">
        <f>VLOOKUP(DataEntry[[#This Row],[Animal Number]],Labeling[],5)</f>
        <v>10000</v>
      </c>
      <c r="I824" s="58" t="str">
        <f>IF(COUNTIF($A$8:DataEntry[[#This Row],[Animal Number]],DataEntry[[#This Row],[Animal Number]])=1,1,"")</f>
        <v/>
      </c>
      <c r="J82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2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2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2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2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2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2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2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2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2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2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2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2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2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2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2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2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2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25" spans="1:30" ht="15" customHeight="1" x14ac:dyDescent="0.35">
      <c r="A825" s="61">
        <v>244</v>
      </c>
      <c r="B825" s="61" t="s">
        <v>7</v>
      </c>
      <c r="C825" s="61" t="s">
        <v>22</v>
      </c>
      <c r="D825" s="61" t="s">
        <v>60</v>
      </c>
      <c r="E825" s="56"/>
      <c r="F825" s="61"/>
      <c r="G825" s="58" t="str">
        <f>VLOOKUP(DataEntry[[#This Row],[Animal Number]],Labeling[],4)</f>
        <v>Male</v>
      </c>
      <c r="H825" s="61">
        <f>VLOOKUP(DataEntry[[#This Row],[Animal Number]],Labeling[],5)</f>
        <v>10000</v>
      </c>
      <c r="I825" s="58" t="str">
        <f>IF(COUNTIF($A$8:DataEntry[[#This Row],[Animal Number]],DataEntry[[#This Row],[Animal Number]])=1,1,"")</f>
        <v/>
      </c>
      <c r="J82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2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2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2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2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2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2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2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2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2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2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2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2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2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2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2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2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2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26" spans="1:30" ht="15" customHeight="1" x14ac:dyDescent="0.35">
      <c r="A826" s="61">
        <v>244</v>
      </c>
      <c r="B826" s="61" t="s">
        <v>7</v>
      </c>
      <c r="C826" s="61" t="s">
        <v>23</v>
      </c>
      <c r="D826" s="61" t="s">
        <v>60</v>
      </c>
      <c r="E826" s="56"/>
      <c r="F826" s="61"/>
      <c r="G826" s="58" t="str">
        <f>VLOOKUP(DataEntry[[#This Row],[Animal Number]],Labeling[],4)</f>
        <v>Male</v>
      </c>
      <c r="H826" s="61">
        <f>VLOOKUP(DataEntry[[#This Row],[Animal Number]],Labeling[],5)</f>
        <v>10000</v>
      </c>
      <c r="I826" s="58" t="str">
        <f>IF(COUNTIF($A$8:DataEntry[[#This Row],[Animal Number]],DataEntry[[#This Row],[Animal Number]])=1,1,"")</f>
        <v/>
      </c>
      <c r="J82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2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2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2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2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2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2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2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2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2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2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2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2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2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2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2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2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2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27" spans="1:30" ht="15" customHeight="1" x14ac:dyDescent="0.35">
      <c r="A827" s="61">
        <v>245</v>
      </c>
      <c r="B827" s="61" t="s">
        <v>5</v>
      </c>
      <c r="C827" s="61"/>
      <c r="D827" s="61" t="s">
        <v>15</v>
      </c>
      <c r="E827" s="56"/>
      <c r="F827" s="61"/>
      <c r="G827" s="58" t="str">
        <f>VLOOKUP(DataEntry[[#This Row],[Animal Number]],Labeling[],4)</f>
        <v>Male</v>
      </c>
      <c r="H827" s="61">
        <f>VLOOKUP(DataEntry[[#This Row],[Animal Number]],Labeling[],5)</f>
        <v>10000</v>
      </c>
      <c r="I827" s="58">
        <f>IF(COUNTIF($A$8:DataEntry[[#This Row],[Animal Number]],DataEntry[[#This Row],[Animal Number]])=1,1,"")</f>
        <v>1</v>
      </c>
      <c r="J82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82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82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82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82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82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82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82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82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82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82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82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82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82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82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82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82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2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2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2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2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28" spans="1:30" ht="15" customHeight="1" x14ac:dyDescent="0.35">
      <c r="A828" s="61">
        <v>245</v>
      </c>
      <c r="B828" s="61" t="s">
        <v>7</v>
      </c>
      <c r="C828" s="61" t="s">
        <v>22</v>
      </c>
      <c r="D828" s="61"/>
      <c r="E828" s="56"/>
      <c r="F828" s="61">
        <v>20</v>
      </c>
      <c r="G828" s="58" t="str">
        <f>VLOOKUP(DataEntry[[#This Row],[Animal Number]],Labeling[],4)</f>
        <v>Male</v>
      </c>
      <c r="H828" s="61">
        <f>VLOOKUP(DataEntry[[#This Row],[Animal Number]],Labeling[],5)</f>
        <v>10000</v>
      </c>
      <c r="I828" s="58" t="str">
        <f>IF(COUNTIF($A$8:DataEntry[[#This Row],[Animal Number]],DataEntry[[#This Row],[Animal Number]])=1,1,"")</f>
        <v/>
      </c>
      <c r="J82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2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2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2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2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2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2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2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2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2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2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2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2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2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2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2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2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2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29" spans="1:30" ht="15" customHeight="1" x14ac:dyDescent="0.35">
      <c r="A829" s="61">
        <v>245</v>
      </c>
      <c r="B829" s="61" t="s">
        <v>7</v>
      </c>
      <c r="C829" s="61" t="s">
        <v>23</v>
      </c>
      <c r="D829" s="61"/>
      <c r="E829" s="56"/>
      <c r="F829" s="61">
        <v>20</v>
      </c>
      <c r="G829" s="58" t="str">
        <f>VLOOKUP(DataEntry[[#This Row],[Animal Number]],Labeling[],4)</f>
        <v>Male</v>
      </c>
      <c r="H829" s="61">
        <f>VLOOKUP(DataEntry[[#This Row],[Animal Number]],Labeling[],5)</f>
        <v>10000</v>
      </c>
      <c r="I829" s="58" t="str">
        <f>IF(COUNTIF($A$8:DataEntry[[#This Row],[Animal Number]],DataEntry[[#This Row],[Animal Number]])=1,1,"")</f>
        <v/>
      </c>
      <c r="J82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2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2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2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2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2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2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2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2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2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2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2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2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2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2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2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2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2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30" spans="1:30" ht="15" customHeight="1" x14ac:dyDescent="0.35">
      <c r="A830" s="61">
        <v>246</v>
      </c>
      <c r="B830" s="61" t="s">
        <v>5</v>
      </c>
      <c r="C830" s="61"/>
      <c r="D830" s="61" t="s">
        <v>15</v>
      </c>
      <c r="E830" s="56"/>
      <c r="F830" s="61"/>
      <c r="G830" s="58" t="str">
        <f>VLOOKUP(DataEntry[[#This Row],[Animal Number]],Labeling[],4)</f>
        <v>Male</v>
      </c>
      <c r="H830" s="61">
        <f>VLOOKUP(DataEntry[[#This Row],[Animal Number]],Labeling[],5)</f>
        <v>10000</v>
      </c>
      <c r="I830" s="58">
        <f>IF(COUNTIF($A$8:DataEntry[[#This Row],[Animal Number]],DataEntry[[#This Row],[Animal Number]])=1,1,"")</f>
        <v>1</v>
      </c>
      <c r="J830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830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830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830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830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830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830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830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830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830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830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830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830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830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830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830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83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3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3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3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3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31" spans="1:30" ht="15" customHeight="1" x14ac:dyDescent="0.35">
      <c r="A831" s="61">
        <v>246</v>
      </c>
      <c r="B831" s="61" t="s">
        <v>7</v>
      </c>
      <c r="C831" s="61" t="s">
        <v>22</v>
      </c>
      <c r="D831" s="61"/>
      <c r="E831" s="56"/>
      <c r="F831" s="61">
        <v>17</v>
      </c>
      <c r="G831" s="58" t="str">
        <f>VLOOKUP(DataEntry[[#This Row],[Animal Number]],Labeling[],4)</f>
        <v>Male</v>
      </c>
      <c r="H831" s="61">
        <f>VLOOKUP(DataEntry[[#This Row],[Animal Number]],Labeling[],5)</f>
        <v>10000</v>
      </c>
      <c r="I831" s="58" t="str">
        <f>IF(COUNTIF($A$8:DataEntry[[#This Row],[Animal Number]],DataEntry[[#This Row],[Animal Number]])=1,1,"")</f>
        <v/>
      </c>
      <c r="J83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3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3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3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3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3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3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3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3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3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3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3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3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3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3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3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3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3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32" spans="1:30" ht="15" customHeight="1" x14ac:dyDescent="0.35">
      <c r="A832" s="61">
        <v>246</v>
      </c>
      <c r="B832" s="61" t="s">
        <v>7</v>
      </c>
      <c r="C832" s="61" t="s">
        <v>23</v>
      </c>
      <c r="D832" s="61"/>
      <c r="E832" s="56"/>
      <c r="F832" s="61">
        <v>18</v>
      </c>
      <c r="G832" s="58" t="str">
        <f>VLOOKUP(DataEntry[[#This Row],[Animal Number]],Labeling[],4)</f>
        <v>Male</v>
      </c>
      <c r="H832" s="61">
        <f>VLOOKUP(DataEntry[[#This Row],[Animal Number]],Labeling[],5)</f>
        <v>10000</v>
      </c>
      <c r="I832" s="58" t="str">
        <f>IF(COUNTIF($A$8:DataEntry[[#This Row],[Animal Number]],DataEntry[[#This Row],[Animal Number]])=1,1,"")</f>
        <v/>
      </c>
      <c r="J83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3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3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3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3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3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3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3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3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3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3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3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3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3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3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3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3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3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33" spans="1:30" ht="15" customHeight="1" x14ac:dyDescent="0.35">
      <c r="A833" s="61">
        <v>247</v>
      </c>
      <c r="B833" s="61" t="s">
        <v>3</v>
      </c>
      <c r="C833" s="61"/>
      <c r="D833" s="61" t="s">
        <v>115</v>
      </c>
      <c r="E833" s="56"/>
      <c r="F833" s="61"/>
      <c r="G833" s="58" t="str">
        <f>VLOOKUP(DataEntry[[#This Row],[Animal Number]],Labeling[],4)</f>
        <v>Male</v>
      </c>
      <c r="H833" s="61">
        <f>VLOOKUP(DataEntry[[#This Row],[Animal Number]],Labeling[],5)</f>
        <v>10000</v>
      </c>
      <c r="I833" s="58">
        <f>IF(COUNTIF($A$8:DataEntry[[#This Row],[Animal Number]],DataEntry[[#This Row],[Animal Number]])=1,1,"")</f>
        <v>1</v>
      </c>
      <c r="J833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833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833" s="58">
        <f>IF(AND(DataEntry[[#This Row],[Unique Animal Number]]=1,DataEntry[[#This Row],[Sex]]="Male"),COUNTIFS(DataEntry[Animal Number],DataEntry[[#This Row],[Animal Number]],DataEntry[Site],"Testes",DataEntry[Location],"Abdominal"),"")</f>
        <v>2</v>
      </c>
      <c r="M833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833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833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833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833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833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833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833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833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833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833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833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833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83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3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3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3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3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34" spans="1:30" ht="15" customHeight="1" x14ac:dyDescent="0.35">
      <c r="A834" s="61">
        <v>247</v>
      </c>
      <c r="B834" s="61" t="s">
        <v>4</v>
      </c>
      <c r="C834" s="61"/>
      <c r="D834" s="61" t="s">
        <v>15</v>
      </c>
      <c r="E834" s="56"/>
      <c r="F834" s="61"/>
      <c r="G834" s="58" t="str">
        <f>VLOOKUP(DataEntry[[#This Row],[Animal Number]],Labeling[],4)</f>
        <v>Male</v>
      </c>
      <c r="H834" s="61">
        <f>VLOOKUP(DataEntry[[#This Row],[Animal Number]],Labeling[],5)</f>
        <v>10000</v>
      </c>
      <c r="I834" s="58" t="str">
        <f>IF(COUNTIF($A$8:DataEntry[[#This Row],[Animal Number]],DataEntry[[#This Row],[Animal Number]])=1,1,"")</f>
        <v/>
      </c>
      <c r="J83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3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3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3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3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3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3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3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3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3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3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3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3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3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3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3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3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3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35" spans="1:30" ht="15" customHeight="1" x14ac:dyDescent="0.35">
      <c r="A835" s="61">
        <v>247</v>
      </c>
      <c r="B835" s="61" t="s">
        <v>5</v>
      </c>
      <c r="C835" s="61" t="s">
        <v>22</v>
      </c>
      <c r="D835" s="61" t="s">
        <v>63</v>
      </c>
      <c r="E835" s="56" t="s">
        <v>40</v>
      </c>
      <c r="F835" s="61"/>
      <c r="G835" s="58" t="str">
        <f>VLOOKUP(DataEntry[[#This Row],[Animal Number]],Labeling[],4)</f>
        <v>Male</v>
      </c>
      <c r="H835" s="61">
        <f>VLOOKUP(DataEntry[[#This Row],[Animal Number]],Labeling[],5)</f>
        <v>10000</v>
      </c>
      <c r="I835" s="58" t="str">
        <f>IF(COUNTIF($A$8:DataEntry[[#This Row],[Animal Number]],DataEntry[[#This Row],[Animal Number]])=1,1,"")</f>
        <v/>
      </c>
      <c r="J83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3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3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3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3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3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3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3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3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3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3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3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3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3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3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3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3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3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36" spans="1:30" ht="15" customHeight="1" x14ac:dyDescent="0.35">
      <c r="A836" s="61">
        <v>247</v>
      </c>
      <c r="B836" s="61" t="s">
        <v>5</v>
      </c>
      <c r="C836" s="61" t="s">
        <v>23</v>
      </c>
      <c r="D836" s="61" t="s">
        <v>63</v>
      </c>
      <c r="E836" s="56" t="s">
        <v>40</v>
      </c>
      <c r="F836" s="61"/>
      <c r="G836" s="58" t="str">
        <f>VLOOKUP(DataEntry[[#This Row],[Animal Number]],Labeling[],4)</f>
        <v>Male</v>
      </c>
      <c r="H836" s="61">
        <f>VLOOKUP(DataEntry[[#This Row],[Animal Number]],Labeling[],5)</f>
        <v>10000</v>
      </c>
      <c r="I836" s="58" t="str">
        <f>IF(COUNTIF($A$8:DataEntry[[#This Row],[Animal Number]],DataEntry[[#This Row],[Animal Number]])=1,1,"")</f>
        <v/>
      </c>
      <c r="J83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3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3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3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3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3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3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3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3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3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3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3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3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3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3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3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3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3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37" spans="1:30" ht="15" customHeight="1" x14ac:dyDescent="0.35">
      <c r="A837" s="61">
        <v>247</v>
      </c>
      <c r="B837" s="61" t="s">
        <v>5</v>
      </c>
      <c r="C837" s="61"/>
      <c r="D837" s="61" t="s">
        <v>110</v>
      </c>
      <c r="E837" s="56"/>
      <c r="F837" s="61"/>
      <c r="G837" s="58" t="str">
        <f>VLOOKUP(DataEntry[[#This Row],[Animal Number]],Labeling[],4)</f>
        <v>Male</v>
      </c>
      <c r="H837" s="61">
        <f>VLOOKUP(DataEntry[[#This Row],[Animal Number]],Labeling[],5)</f>
        <v>10000</v>
      </c>
      <c r="I837" s="58" t="str">
        <f>IF(COUNTIF($A$8:DataEntry[[#This Row],[Animal Number]],DataEntry[[#This Row],[Animal Number]])=1,1,"")</f>
        <v/>
      </c>
      <c r="J83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3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3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3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3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3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3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3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3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3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3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3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3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3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3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3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3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3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38" spans="1:30" ht="15" customHeight="1" x14ac:dyDescent="0.35">
      <c r="A838" s="61">
        <v>247</v>
      </c>
      <c r="B838" s="61" t="s">
        <v>9</v>
      </c>
      <c r="C838" s="61"/>
      <c r="D838" s="61" t="s">
        <v>60</v>
      </c>
      <c r="E838" s="56"/>
      <c r="F838" s="61"/>
      <c r="G838" s="58" t="str">
        <f>VLOOKUP(DataEntry[[#This Row],[Animal Number]],Labeling[],4)</f>
        <v>Male</v>
      </c>
      <c r="H838" s="61">
        <f>VLOOKUP(DataEntry[[#This Row],[Animal Number]],Labeling[],5)</f>
        <v>10000</v>
      </c>
      <c r="I838" s="58" t="str">
        <f>IF(COUNTIF($A$8:DataEntry[[#This Row],[Animal Number]],DataEntry[[#This Row],[Animal Number]])=1,1,"")</f>
        <v/>
      </c>
      <c r="J83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3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3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3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3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3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3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3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3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3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3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3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3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3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3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3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3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3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39" spans="1:30" ht="15" customHeight="1" x14ac:dyDescent="0.35">
      <c r="A839" s="61">
        <v>247</v>
      </c>
      <c r="B839" s="61" t="s">
        <v>10</v>
      </c>
      <c r="C839" s="61"/>
      <c r="D839" s="61" t="s">
        <v>60</v>
      </c>
      <c r="E839" s="56"/>
      <c r="F839" s="61"/>
      <c r="G839" s="58" t="str">
        <f>VLOOKUP(DataEntry[[#This Row],[Animal Number]],Labeling[],4)</f>
        <v>Male</v>
      </c>
      <c r="H839" s="61">
        <f>VLOOKUP(DataEntry[[#This Row],[Animal Number]],Labeling[],5)</f>
        <v>10000</v>
      </c>
      <c r="I839" s="58" t="str">
        <f>IF(COUNTIF($A$8:DataEntry[[#This Row],[Animal Number]],DataEntry[[#This Row],[Animal Number]])=1,1,"")</f>
        <v/>
      </c>
      <c r="J83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3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3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3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3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3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3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3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3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3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3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3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3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3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3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3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3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3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40" spans="1:30" ht="15" customHeight="1" x14ac:dyDescent="0.35">
      <c r="A840" s="61">
        <v>247</v>
      </c>
      <c r="B840" s="61" t="s">
        <v>11</v>
      </c>
      <c r="C840" s="61" t="s">
        <v>22</v>
      </c>
      <c r="D840" s="61" t="s">
        <v>60</v>
      </c>
      <c r="E840" s="56"/>
      <c r="F840" s="61"/>
      <c r="G840" s="58" t="str">
        <f>VLOOKUP(DataEntry[[#This Row],[Animal Number]],Labeling[],4)</f>
        <v>Male</v>
      </c>
      <c r="H840" s="61">
        <f>VLOOKUP(DataEntry[[#This Row],[Animal Number]],Labeling[],5)</f>
        <v>10000</v>
      </c>
      <c r="I840" s="58" t="str">
        <f>IF(COUNTIF($A$8:DataEntry[[#This Row],[Animal Number]],DataEntry[[#This Row],[Animal Number]])=1,1,"")</f>
        <v/>
      </c>
      <c r="J84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4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4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4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4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4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4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4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4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4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4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4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4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4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4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4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4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4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41" spans="1:30" ht="15" customHeight="1" x14ac:dyDescent="0.35">
      <c r="A841" s="61">
        <v>247</v>
      </c>
      <c r="B841" s="61" t="s">
        <v>11</v>
      </c>
      <c r="C841" s="61" t="s">
        <v>23</v>
      </c>
      <c r="D841" s="61" t="s">
        <v>60</v>
      </c>
      <c r="E841" s="56"/>
      <c r="F841" s="61"/>
      <c r="G841" s="58" t="str">
        <f>VLOOKUP(DataEntry[[#This Row],[Animal Number]],Labeling[],4)</f>
        <v>Male</v>
      </c>
      <c r="H841" s="61">
        <f>VLOOKUP(DataEntry[[#This Row],[Animal Number]],Labeling[],5)</f>
        <v>10000</v>
      </c>
      <c r="I841" s="58" t="str">
        <f>IF(COUNTIF($A$8:DataEntry[[#This Row],[Animal Number]],DataEntry[[#This Row],[Animal Number]])=1,1,"")</f>
        <v/>
      </c>
      <c r="J84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4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4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4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4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4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4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4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4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4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4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4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4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4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4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4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4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4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42" spans="1:30" ht="15" customHeight="1" x14ac:dyDescent="0.35">
      <c r="A842" s="61">
        <v>247</v>
      </c>
      <c r="B842" s="61" t="s">
        <v>12</v>
      </c>
      <c r="C842" s="61"/>
      <c r="D842" s="61" t="s">
        <v>60</v>
      </c>
      <c r="E842" s="56"/>
      <c r="F842" s="61"/>
      <c r="G842" s="58" t="str">
        <f>VLOOKUP(DataEntry[[#This Row],[Animal Number]],Labeling[],4)</f>
        <v>Male</v>
      </c>
      <c r="H842" s="61">
        <f>VLOOKUP(DataEntry[[#This Row],[Animal Number]],Labeling[],5)</f>
        <v>10000</v>
      </c>
      <c r="I842" s="58" t="str">
        <f>IF(COUNTIF($A$8:DataEntry[[#This Row],[Animal Number]],DataEntry[[#This Row],[Animal Number]])=1,1,"")</f>
        <v/>
      </c>
      <c r="J84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4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4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4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4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4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4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4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4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4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4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4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4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4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4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4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4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4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43" spans="1:30" ht="15" customHeight="1" x14ac:dyDescent="0.35">
      <c r="A843" s="61">
        <v>247</v>
      </c>
      <c r="B843" s="61" t="s">
        <v>13</v>
      </c>
      <c r="C843" s="61"/>
      <c r="D843" s="61" t="s">
        <v>60</v>
      </c>
      <c r="E843" s="56"/>
      <c r="F843" s="61"/>
      <c r="G843" s="58" t="str">
        <f>VLOOKUP(DataEntry[[#This Row],[Animal Number]],Labeling[],4)</f>
        <v>Male</v>
      </c>
      <c r="H843" s="61">
        <f>VLOOKUP(DataEntry[[#This Row],[Animal Number]],Labeling[],5)</f>
        <v>10000</v>
      </c>
      <c r="I843" s="58" t="str">
        <f>IF(COUNTIF($A$8:DataEntry[[#This Row],[Animal Number]],DataEntry[[#This Row],[Animal Number]])=1,1,"")</f>
        <v/>
      </c>
      <c r="J84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4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4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4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4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4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4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4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4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4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4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4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4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4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4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4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4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4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44" spans="1:30" ht="15" customHeight="1" x14ac:dyDescent="0.35">
      <c r="A844" s="61">
        <v>247</v>
      </c>
      <c r="B844" s="61" t="s">
        <v>6</v>
      </c>
      <c r="C844" s="61"/>
      <c r="D844" s="61" t="s">
        <v>15</v>
      </c>
      <c r="E844" s="56"/>
      <c r="F844" s="61"/>
      <c r="G844" s="58" t="str">
        <f>VLOOKUP(DataEntry[[#This Row],[Animal Number]],Labeling[],4)</f>
        <v>Male</v>
      </c>
      <c r="H844" s="61">
        <f>VLOOKUP(DataEntry[[#This Row],[Animal Number]],Labeling[],5)</f>
        <v>10000</v>
      </c>
      <c r="I844" s="58" t="str">
        <f>IF(COUNTIF($A$8:DataEntry[[#This Row],[Animal Number]],DataEntry[[#This Row],[Animal Number]])=1,1,"")</f>
        <v/>
      </c>
      <c r="J84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4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4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4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4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4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4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4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4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4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4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4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4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4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4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4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4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4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45" spans="1:30" ht="15" customHeight="1" x14ac:dyDescent="0.35">
      <c r="A845" s="61">
        <v>247</v>
      </c>
      <c r="B845" s="61" t="s">
        <v>7</v>
      </c>
      <c r="C845" s="61" t="s">
        <v>22</v>
      </c>
      <c r="D845" s="61" t="s">
        <v>60</v>
      </c>
      <c r="E845" s="56"/>
      <c r="F845" s="61"/>
      <c r="G845" s="58" t="str">
        <f>VLOOKUP(DataEntry[[#This Row],[Animal Number]],Labeling[],4)</f>
        <v>Male</v>
      </c>
      <c r="H845" s="61">
        <f>VLOOKUP(DataEntry[[#This Row],[Animal Number]],Labeling[],5)</f>
        <v>10000</v>
      </c>
      <c r="I845" s="58" t="str">
        <f>IF(COUNTIF($A$8:DataEntry[[#This Row],[Animal Number]],DataEntry[[#This Row],[Animal Number]])=1,1,"")</f>
        <v/>
      </c>
      <c r="J84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4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4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4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4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4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4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4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4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4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4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4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4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4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4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4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4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4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46" spans="1:30" ht="15" customHeight="1" x14ac:dyDescent="0.35">
      <c r="A846" s="61">
        <v>247</v>
      </c>
      <c r="B846" s="61" t="s">
        <v>7</v>
      </c>
      <c r="C846" s="61" t="s">
        <v>23</v>
      </c>
      <c r="D846" s="61" t="s">
        <v>60</v>
      </c>
      <c r="E846" s="56"/>
      <c r="F846" s="61"/>
      <c r="G846" s="58" t="str">
        <f>VLOOKUP(DataEntry[[#This Row],[Animal Number]],Labeling[],4)</f>
        <v>Male</v>
      </c>
      <c r="H846" s="61">
        <f>VLOOKUP(DataEntry[[#This Row],[Animal Number]],Labeling[],5)</f>
        <v>10000</v>
      </c>
      <c r="I846" s="58" t="str">
        <f>IF(COUNTIF($A$8:DataEntry[[#This Row],[Animal Number]],DataEntry[[#This Row],[Animal Number]])=1,1,"")</f>
        <v/>
      </c>
      <c r="J84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4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4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4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4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4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4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4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4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4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4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4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4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4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4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4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4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4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47" spans="1:30" ht="15" customHeight="1" x14ac:dyDescent="0.35">
      <c r="A847" s="61">
        <v>248</v>
      </c>
      <c r="B847" s="61" t="s">
        <v>5</v>
      </c>
      <c r="C847" s="61"/>
      <c r="D847" s="61" t="s">
        <v>110</v>
      </c>
      <c r="E847" s="56"/>
      <c r="F847" s="61"/>
      <c r="G847" s="58" t="str">
        <f>VLOOKUP(DataEntry[[#This Row],[Animal Number]],Labeling[],4)</f>
        <v>Male</v>
      </c>
      <c r="H847" s="61">
        <f>VLOOKUP(DataEntry[[#This Row],[Animal Number]],Labeling[],5)</f>
        <v>10000</v>
      </c>
      <c r="I847" s="58">
        <f>IF(COUNTIF($A$8:DataEntry[[#This Row],[Animal Number]],DataEntry[[#This Row],[Animal Number]])=1,1,"")</f>
        <v>1</v>
      </c>
      <c r="J84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84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847" s="58">
        <f>IF(AND(DataEntry[[#This Row],[Unique Animal Number]]=1,DataEntry[[#This Row],[Sex]]="Male"),COUNTIFS(DataEntry[Animal Number],DataEntry[[#This Row],[Animal Number]],DataEntry[Site],"Testes",DataEntry[Location],"Abdominal"),"")</f>
        <v>2</v>
      </c>
      <c r="M84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84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84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84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1</v>
      </c>
      <c r="Q84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1</v>
      </c>
      <c r="R84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84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84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84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84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84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84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84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84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4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4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4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4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48" spans="1:30" ht="15" customHeight="1" x14ac:dyDescent="0.35">
      <c r="A848" s="61">
        <v>248</v>
      </c>
      <c r="B848" s="61" t="s">
        <v>3</v>
      </c>
      <c r="C848" s="61"/>
      <c r="D848" s="61" t="s">
        <v>115</v>
      </c>
      <c r="E848" s="56"/>
      <c r="F848" s="61"/>
      <c r="G848" s="58" t="str">
        <f>VLOOKUP(DataEntry[[#This Row],[Animal Number]],Labeling[],4)</f>
        <v>Male</v>
      </c>
      <c r="H848" s="61">
        <f>VLOOKUP(DataEntry[[#This Row],[Animal Number]],Labeling[],5)</f>
        <v>10000</v>
      </c>
      <c r="I848" s="58" t="str">
        <f>IF(COUNTIF($A$8:DataEntry[[#This Row],[Animal Number]],DataEntry[[#This Row],[Animal Number]])=1,1,"")</f>
        <v/>
      </c>
      <c r="J84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4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4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4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4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4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4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4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4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4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4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4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4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4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4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4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4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4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4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4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4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49" spans="1:30" ht="15" customHeight="1" x14ac:dyDescent="0.35">
      <c r="A849" s="61">
        <v>248</v>
      </c>
      <c r="B849" s="61" t="s">
        <v>5</v>
      </c>
      <c r="C849" s="61" t="s">
        <v>22</v>
      </c>
      <c r="D849" s="61" t="s">
        <v>63</v>
      </c>
      <c r="E849" s="56" t="s">
        <v>40</v>
      </c>
      <c r="F849" s="61"/>
      <c r="G849" s="58" t="str">
        <f>VLOOKUP(DataEntry[[#This Row],[Animal Number]],Labeling[],4)</f>
        <v>Male</v>
      </c>
      <c r="H849" s="61">
        <f>VLOOKUP(DataEntry[[#This Row],[Animal Number]],Labeling[],5)</f>
        <v>10000</v>
      </c>
      <c r="I849" s="58" t="str">
        <f>IF(COUNTIF($A$8:DataEntry[[#This Row],[Animal Number]],DataEntry[[#This Row],[Animal Number]])=1,1,"")</f>
        <v/>
      </c>
      <c r="J84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4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4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4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4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4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4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4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4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4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4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4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4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4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4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4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4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4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50" spans="1:30" ht="15" customHeight="1" x14ac:dyDescent="0.35">
      <c r="A850" s="61">
        <v>248</v>
      </c>
      <c r="B850" s="61" t="s">
        <v>5</v>
      </c>
      <c r="C850" s="61" t="s">
        <v>23</v>
      </c>
      <c r="D850" s="61" t="s">
        <v>63</v>
      </c>
      <c r="E850" s="56" t="s">
        <v>40</v>
      </c>
      <c r="F850" s="61"/>
      <c r="G850" s="58" t="str">
        <f>VLOOKUP(DataEntry[[#This Row],[Animal Number]],Labeling[],4)</f>
        <v>Male</v>
      </c>
      <c r="H850" s="61">
        <f>VLOOKUP(DataEntry[[#This Row],[Animal Number]],Labeling[],5)</f>
        <v>10000</v>
      </c>
      <c r="I850" s="58" t="str">
        <f>IF(COUNTIF($A$8:DataEntry[[#This Row],[Animal Number]],DataEntry[[#This Row],[Animal Number]])=1,1,"")</f>
        <v/>
      </c>
      <c r="J85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5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5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5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5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5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5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5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5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5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5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5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5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5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5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5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5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5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51" spans="1:30" ht="15" customHeight="1" x14ac:dyDescent="0.35">
      <c r="A851" s="61">
        <v>248</v>
      </c>
      <c r="B851" s="61" t="s">
        <v>6</v>
      </c>
      <c r="C851" s="61" t="s">
        <v>23</v>
      </c>
      <c r="D851" s="61" t="s">
        <v>66</v>
      </c>
      <c r="E851" s="56" t="s">
        <v>57</v>
      </c>
      <c r="F851" s="61"/>
      <c r="G851" s="58" t="str">
        <f>VLOOKUP(DataEntry[[#This Row],[Animal Number]],Labeling[],4)</f>
        <v>Male</v>
      </c>
      <c r="H851" s="61">
        <f>VLOOKUP(DataEntry[[#This Row],[Animal Number]],Labeling[],5)</f>
        <v>10000</v>
      </c>
      <c r="I851" s="58" t="str">
        <f>IF(COUNTIF($A$8:DataEntry[[#This Row],[Animal Number]],DataEntry[[#This Row],[Animal Number]])=1,1,"")</f>
        <v/>
      </c>
      <c r="J85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5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5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5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5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5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5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5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5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5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5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5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5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5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5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5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5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5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52" spans="1:30" ht="15" customHeight="1" x14ac:dyDescent="0.35">
      <c r="A852" s="61">
        <v>248</v>
      </c>
      <c r="B852" s="61" t="s">
        <v>6</v>
      </c>
      <c r="C852" s="61" t="s">
        <v>23</v>
      </c>
      <c r="D852" s="61" t="s">
        <v>66</v>
      </c>
      <c r="E852" s="56" t="s">
        <v>58</v>
      </c>
      <c r="F852" s="61"/>
      <c r="G852" s="58" t="str">
        <f>VLOOKUP(DataEntry[[#This Row],[Animal Number]],Labeling[],4)</f>
        <v>Male</v>
      </c>
      <c r="H852" s="61">
        <f>VLOOKUP(DataEntry[[#This Row],[Animal Number]],Labeling[],5)</f>
        <v>10000</v>
      </c>
      <c r="I852" s="58" t="str">
        <f>IF(COUNTIF($A$8:DataEntry[[#This Row],[Animal Number]],DataEntry[[#This Row],[Animal Number]])=1,1,"")</f>
        <v/>
      </c>
      <c r="J85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5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5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5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5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5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5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5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5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5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5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5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5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5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5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5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5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5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53" spans="1:30" ht="15" customHeight="1" x14ac:dyDescent="0.35">
      <c r="A853" s="61">
        <v>248</v>
      </c>
      <c r="B853" s="61" t="s">
        <v>6</v>
      </c>
      <c r="C853" s="61"/>
      <c r="D853" s="61" t="s">
        <v>15</v>
      </c>
      <c r="E853" s="56"/>
      <c r="F853" s="61"/>
      <c r="G853" s="58" t="str">
        <f>VLOOKUP(DataEntry[[#This Row],[Animal Number]],Labeling[],4)</f>
        <v>Male</v>
      </c>
      <c r="H853" s="61">
        <f>VLOOKUP(DataEntry[[#This Row],[Animal Number]],Labeling[],5)</f>
        <v>10000</v>
      </c>
      <c r="I853" s="58" t="str">
        <f>IF(COUNTIF($A$8:DataEntry[[#This Row],[Animal Number]],DataEntry[[#This Row],[Animal Number]])=1,1,"")</f>
        <v/>
      </c>
      <c r="J85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5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5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5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5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5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5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5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5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5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5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5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5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5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5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5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5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5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54" spans="1:30" ht="15" customHeight="1" x14ac:dyDescent="0.35">
      <c r="A854" s="61">
        <v>248</v>
      </c>
      <c r="B854" s="61" t="s">
        <v>10</v>
      </c>
      <c r="C854" s="61"/>
      <c r="D854" s="61" t="s">
        <v>15</v>
      </c>
      <c r="E854" s="56"/>
      <c r="F854" s="61"/>
      <c r="G854" s="58" t="str">
        <f>VLOOKUP(DataEntry[[#This Row],[Animal Number]],Labeling[],4)</f>
        <v>Male</v>
      </c>
      <c r="H854" s="61">
        <f>VLOOKUP(DataEntry[[#This Row],[Animal Number]],Labeling[],5)</f>
        <v>10000</v>
      </c>
      <c r="I854" s="58" t="str">
        <f>IF(COUNTIF($A$8:DataEntry[[#This Row],[Animal Number]],DataEntry[[#This Row],[Animal Number]])=1,1,"")</f>
        <v/>
      </c>
      <c r="J85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5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5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5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5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5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5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5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5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5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5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5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5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5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5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5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5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5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55" spans="1:30" ht="15" customHeight="1" x14ac:dyDescent="0.35">
      <c r="A855" s="61">
        <v>248</v>
      </c>
      <c r="B855" s="61" t="s">
        <v>7</v>
      </c>
      <c r="C855" s="61" t="s">
        <v>22</v>
      </c>
      <c r="D855" s="61" t="s">
        <v>60</v>
      </c>
      <c r="E855" s="56"/>
      <c r="F855" s="61"/>
      <c r="G855" s="58" t="str">
        <f>VLOOKUP(DataEntry[[#This Row],[Animal Number]],Labeling[],4)</f>
        <v>Male</v>
      </c>
      <c r="H855" s="61">
        <f>VLOOKUP(DataEntry[[#This Row],[Animal Number]],Labeling[],5)</f>
        <v>10000</v>
      </c>
      <c r="I855" s="58" t="str">
        <f>IF(COUNTIF($A$8:DataEntry[[#This Row],[Animal Number]],DataEntry[[#This Row],[Animal Number]])=1,1,"")</f>
        <v/>
      </c>
      <c r="J85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5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5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5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5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5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5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5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5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5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5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5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5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5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5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5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5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5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56" spans="1:30" ht="15" customHeight="1" x14ac:dyDescent="0.35">
      <c r="A856" s="61">
        <v>248</v>
      </c>
      <c r="B856" s="61" t="s">
        <v>7</v>
      </c>
      <c r="C856" s="61" t="s">
        <v>23</v>
      </c>
      <c r="D856" s="61" t="s">
        <v>60</v>
      </c>
      <c r="E856" s="56"/>
      <c r="F856" s="61"/>
      <c r="G856" s="58" t="str">
        <f>VLOOKUP(DataEntry[[#This Row],[Animal Number]],Labeling[],4)</f>
        <v>Male</v>
      </c>
      <c r="H856" s="61">
        <f>VLOOKUP(DataEntry[[#This Row],[Animal Number]],Labeling[],5)</f>
        <v>10000</v>
      </c>
      <c r="I856" s="58" t="str">
        <f>IF(COUNTIF($A$8:DataEntry[[#This Row],[Animal Number]],DataEntry[[#This Row],[Animal Number]])=1,1,"")</f>
        <v/>
      </c>
      <c r="J85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5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5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5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5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5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5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5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5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5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5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5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5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5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5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5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5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5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57" spans="1:30" ht="15" customHeight="1" x14ac:dyDescent="0.35">
      <c r="A857" s="61">
        <v>249</v>
      </c>
      <c r="B857" s="61"/>
      <c r="C857" s="61"/>
      <c r="D857" s="61" t="s">
        <v>116</v>
      </c>
      <c r="E857" s="56"/>
      <c r="F857" s="61"/>
      <c r="G857" s="58" t="str">
        <f>VLOOKUP(DataEntry[[#This Row],[Animal Number]],Labeling[],4)</f>
        <v>Male</v>
      </c>
      <c r="H857" s="61">
        <f>VLOOKUP(DataEntry[[#This Row],[Animal Number]],Labeling[],5)</f>
        <v>10000</v>
      </c>
      <c r="I857" s="58">
        <f>IF(COUNTIF($A$8:DataEntry[[#This Row],[Animal Number]],DataEntry[[#This Row],[Animal Number]])=1,1,"")</f>
        <v>1</v>
      </c>
      <c r="J857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0</v>
      </c>
      <c r="K857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857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857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857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857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857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857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857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857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857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857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857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857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857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857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85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5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5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5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5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58" spans="1:30" ht="15" customHeight="1" x14ac:dyDescent="0.35">
      <c r="A858" s="61">
        <v>250</v>
      </c>
      <c r="B858" s="61" t="s">
        <v>5</v>
      </c>
      <c r="C858" s="61"/>
      <c r="D858" s="61" t="s">
        <v>15</v>
      </c>
      <c r="E858" s="56"/>
      <c r="F858" s="61"/>
      <c r="G858" s="58" t="str">
        <f>VLOOKUP(DataEntry[[#This Row],[Animal Number]],Labeling[],4)</f>
        <v>Male</v>
      </c>
      <c r="H858" s="61">
        <f>VLOOKUP(DataEntry[[#This Row],[Animal Number]],Labeling[],5)</f>
        <v>10000</v>
      </c>
      <c r="I858" s="58">
        <f>IF(COUNTIF($A$8:DataEntry[[#This Row],[Animal Number]],DataEntry[[#This Row],[Animal Number]])=1,1,"")</f>
        <v>1</v>
      </c>
      <c r="J858" s="58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>2</v>
      </c>
      <c r="K858" s="58">
        <f>IF(AND(DataEntry[[#This Row],[Unique Animal Number]]=1,DataEntry[[#This Row],[Sex]]="Male"),COUNTIFS(DataEntry[Animal Number],DataEntry[[#This Row],[Animal Number]],DataEntry[Site],"Gubernaculum",DataEntry[Measurement],"&gt;20"),"")</f>
        <v>0</v>
      </c>
      <c r="L858" s="58">
        <f>IF(AND(DataEntry[[#This Row],[Unique Animal Number]]=1,DataEntry[[#This Row],[Sex]]="Male"),COUNTIFS(DataEntry[Animal Number],DataEntry[[#This Row],[Animal Number]],DataEntry[Site],"Testes",DataEntry[Location],"Abdominal"),"")</f>
        <v>0</v>
      </c>
      <c r="M858" s="58">
        <f>IF(AND(DataEntry[[#This Row],[Unique Animal Number]]=1,DataEntry[[#This Row],[Sex]]="Male"),COUNTIFS(DataEntry[Animal Number],DataEntry[[#This Row],[Animal Number]],DataEntry[Site],"Testes",DataEntry[Location],"Inguinal"),"")</f>
        <v>0</v>
      </c>
      <c r="N858" s="58">
        <f>IF(AND(DataEntry[[#This Row],[Unique Animal Number]]=1,DataEntry[[#This Row],[Sex]]="Male"),COUNTIFS(DataEntry[Animal Number],DataEntry[[#This Row],[Animal Number]],DataEntry[Site],"Testes",DataEntry[Location],"Ectopic"),"")</f>
        <v>0</v>
      </c>
      <c r="O858" s="58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>0</v>
      </c>
      <c r="P858" s="58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>0</v>
      </c>
      <c r="Q858" s="58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>0</v>
      </c>
      <c r="R858" s="58">
        <f>IF(AND(DataEntry[[#This Row],[Unique Animal Number]]=1,DataEntry[[#This Row],[Sex]]="Male"),COUNTIFS(DataEntry[Animal Number],DataEntry[[#This Row],[Animal Number]],DataEntry[Site],"Vas Deferens",DataEntry[Observation],"Fluid or Blood Filled"),"")</f>
        <v>0</v>
      </c>
      <c r="S858" s="58">
        <f>IF(AND(DataEntry[[#This Row],[Unique Animal Number]]=1,DataEntry[[#This Row],[Sex]]="Male"),COUNTIFS(DataEntry[Animal Number],DataEntry[[#This Row],[Animal Number]],DataEntry[Site],"Vas Deferens",DataEntry[Location],"Ectopic"),"")</f>
        <v>0</v>
      </c>
      <c r="T858" s="58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>0</v>
      </c>
      <c r="U858" s="58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>0</v>
      </c>
      <c r="V858" s="58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>0</v>
      </c>
      <c r="W858" s="58">
        <f>IF(AND(DataEntry[[#This Row],[Unique Animal Number]]=1,DataEntry[[#This Row],[Sex]]="Male"),COUNTIFS(DataEntry[Animal Number],DataEntry[[#This Row],[Animal Number]],DataEntry[Site],"Cowper's Glands",DataEntry[Observation],"Size, Small"),"")</f>
        <v>0</v>
      </c>
      <c r="X858" s="58">
        <f>IF(AND(DataEntry[[#This Row],[Unique Animal Number]]=1,DataEntry[[#This Row],[Sex]]="Male"),COUNTIFS(DataEntry[Animal Number],DataEntry[[#This Row],[Animal Number]],DataEntry[Site],"Urinary Tract",DataEntry[Observation],"Hydronephrosis"),"")</f>
        <v>0</v>
      </c>
      <c r="Y858" s="58">
        <f>IF(AND(DataEntry[[#This Row],[Unique Animal Number]]=1,DataEntry[[#This Row],[Sex]]="Male"),COUNTIFS(DataEntry[Animal Number],DataEntry[[#This Row],[Animal Number]],DataEntry[Site],"Urinary Tract",DataEntry[Observation],"Hydroureter"),"")</f>
        <v>0</v>
      </c>
      <c r="Z85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5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5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5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5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59" spans="1:30" ht="15" customHeight="1" x14ac:dyDescent="0.35">
      <c r="A859" s="61">
        <v>250</v>
      </c>
      <c r="B859" s="61" t="s">
        <v>7</v>
      </c>
      <c r="C859" s="61" t="s">
        <v>22</v>
      </c>
      <c r="D859" s="61"/>
      <c r="E859" s="56"/>
      <c r="F859" s="61">
        <v>14</v>
      </c>
      <c r="G859" s="58" t="str">
        <f>VLOOKUP(DataEntry[[#This Row],[Animal Number]],Labeling[],4)</f>
        <v>Male</v>
      </c>
      <c r="H859" s="61">
        <f>VLOOKUP(DataEntry[[#This Row],[Animal Number]],Labeling[],5)</f>
        <v>10000</v>
      </c>
      <c r="I859" s="58" t="str">
        <f>IF(COUNTIF($A$8:DataEntry[[#This Row],[Animal Number]],DataEntry[[#This Row],[Animal Number]])=1,1,"")</f>
        <v/>
      </c>
      <c r="J85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5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5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5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5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5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5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5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5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5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5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5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5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5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5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5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5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5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60" spans="1:30" ht="15" customHeight="1" x14ac:dyDescent="0.35">
      <c r="A860" s="61">
        <v>250</v>
      </c>
      <c r="B860" s="61" t="s">
        <v>7</v>
      </c>
      <c r="C860" s="61" t="s">
        <v>23</v>
      </c>
      <c r="D860" s="61"/>
      <c r="E860" s="56"/>
      <c r="F860" s="61">
        <v>20</v>
      </c>
      <c r="G860" s="58" t="str">
        <f>VLOOKUP(DataEntry[[#This Row],[Animal Number]],Labeling[],4)</f>
        <v>Male</v>
      </c>
      <c r="H860" s="61">
        <f>VLOOKUP(DataEntry[[#This Row],[Animal Number]],Labeling[],5)</f>
        <v>10000</v>
      </c>
      <c r="I860" s="58" t="str">
        <f>IF(COUNTIF($A$8:DataEntry[[#This Row],[Animal Number]],DataEntry[[#This Row],[Animal Number]])=1,1,"")</f>
        <v/>
      </c>
      <c r="J86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6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6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6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6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6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6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6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6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6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6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6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6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6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6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6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6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6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61" spans="1:30" ht="15" customHeight="1" x14ac:dyDescent="0.35">
      <c r="A861" s="61">
        <v>251</v>
      </c>
      <c r="B861" s="61" t="s">
        <v>112</v>
      </c>
      <c r="C861" s="61"/>
      <c r="D861" s="61" t="s">
        <v>24</v>
      </c>
      <c r="E861" s="56"/>
      <c r="F861" s="61"/>
      <c r="G861" s="58" t="str">
        <f>VLOOKUP(DataEntry[[#This Row],[Animal Number]],Labeling[],4)</f>
        <v>Female</v>
      </c>
      <c r="H861" s="61">
        <f>VLOOKUP(DataEntry[[#This Row],[Animal Number]],Labeling[],5)</f>
        <v>0</v>
      </c>
      <c r="I861" s="58">
        <f>IF(COUNTIF($A$8:DataEntry[[#This Row],[Animal Number]],DataEntry[[#This Row],[Animal Number]])=1,1,"")</f>
        <v>1</v>
      </c>
      <c r="J86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6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6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6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6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6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6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6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6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6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6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6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6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6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6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6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6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6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62" spans="1:30" ht="15" customHeight="1" x14ac:dyDescent="0.35">
      <c r="A862" s="61">
        <v>252</v>
      </c>
      <c r="B862" s="61"/>
      <c r="C862" s="61"/>
      <c r="D862" s="61" t="s">
        <v>38</v>
      </c>
      <c r="E862" s="56"/>
      <c r="F862" s="61"/>
      <c r="G862" s="58" t="str">
        <f>VLOOKUP(DataEntry[[#This Row],[Animal Number]],Labeling[],4)</f>
        <v>Female</v>
      </c>
      <c r="H862" s="61">
        <f>VLOOKUP(DataEntry[[#This Row],[Animal Number]],Labeling[],5)</f>
        <v>0</v>
      </c>
      <c r="I862" s="58">
        <f>IF(COUNTIF($A$8:DataEntry[[#This Row],[Animal Number]],DataEntry[[#This Row],[Animal Number]])=1,1,"")</f>
        <v>1</v>
      </c>
      <c r="J86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6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6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6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6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6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6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6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6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6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6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6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6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6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6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6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6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6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63" spans="1:30" ht="15" customHeight="1" x14ac:dyDescent="0.35">
      <c r="A863" s="61">
        <v>253</v>
      </c>
      <c r="B863" s="61"/>
      <c r="C863" s="61"/>
      <c r="D863" s="61" t="s">
        <v>38</v>
      </c>
      <c r="E863" s="56"/>
      <c r="F863" s="61"/>
      <c r="G863" s="58" t="str">
        <f>VLOOKUP(DataEntry[[#This Row],[Animal Number]],Labeling[],4)</f>
        <v>Female</v>
      </c>
      <c r="H863" s="61">
        <f>VLOOKUP(DataEntry[[#This Row],[Animal Number]],Labeling[],5)</f>
        <v>0</v>
      </c>
      <c r="I863" s="58">
        <f>IF(COUNTIF($A$8:DataEntry[[#This Row],[Animal Number]],DataEntry[[#This Row],[Animal Number]])=1,1,"")</f>
        <v>1</v>
      </c>
      <c r="J86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6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6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6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6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6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6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6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6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6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6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6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6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6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6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6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6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6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64" spans="1:30" ht="15" customHeight="1" x14ac:dyDescent="0.35">
      <c r="A864" s="61">
        <v>253</v>
      </c>
      <c r="B864" s="61" t="s">
        <v>4</v>
      </c>
      <c r="C864" s="61"/>
      <c r="D864" s="61" t="s">
        <v>65</v>
      </c>
      <c r="E864" s="56"/>
      <c r="F864" s="61"/>
      <c r="G864" s="58" t="str">
        <f>VLOOKUP(DataEntry[[#This Row],[Animal Number]],Labeling[],4)</f>
        <v>Female</v>
      </c>
      <c r="H864" s="61">
        <f>VLOOKUP(DataEntry[[#This Row],[Animal Number]],Labeling[],5)</f>
        <v>0</v>
      </c>
      <c r="I864" s="58" t="str">
        <f>IF(COUNTIF($A$8:DataEntry[[#This Row],[Animal Number]],DataEntry[[#This Row],[Animal Number]])=1,1,"")</f>
        <v/>
      </c>
      <c r="J86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6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6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6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6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6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6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6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6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6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6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6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6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6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6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6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6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6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65" spans="1:30" ht="15" customHeight="1" x14ac:dyDescent="0.35">
      <c r="A865" s="61">
        <v>253</v>
      </c>
      <c r="B865" s="61" t="s">
        <v>29</v>
      </c>
      <c r="C865" s="61"/>
      <c r="D865" s="61" t="s">
        <v>65</v>
      </c>
      <c r="E865" s="56"/>
      <c r="F865" s="61"/>
      <c r="G865" s="58" t="str">
        <f>VLOOKUP(DataEntry[[#This Row],[Animal Number]],Labeling[],4)</f>
        <v>Female</v>
      </c>
      <c r="H865" s="61">
        <f>VLOOKUP(DataEntry[[#This Row],[Animal Number]],Labeling[],5)</f>
        <v>0</v>
      </c>
      <c r="I865" s="58" t="str">
        <f>IF(COUNTIF($A$8:DataEntry[[#This Row],[Animal Number]],DataEntry[[#This Row],[Animal Number]])=1,1,"")</f>
        <v/>
      </c>
      <c r="J86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6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6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6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6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6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6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6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6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6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6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6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6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6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6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6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6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6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66" spans="1:30" ht="15" customHeight="1" x14ac:dyDescent="0.35">
      <c r="A866" s="61">
        <v>254</v>
      </c>
      <c r="B866" s="61"/>
      <c r="C866" s="61"/>
      <c r="D866" s="61" t="s">
        <v>38</v>
      </c>
      <c r="E866" s="56"/>
      <c r="F866" s="61"/>
      <c r="G866" s="58" t="str">
        <f>VLOOKUP(DataEntry[[#This Row],[Animal Number]],Labeling[],4)</f>
        <v>Female</v>
      </c>
      <c r="H866" s="61">
        <f>VLOOKUP(DataEntry[[#This Row],[Animal Number]],Labeling[],5)</f>
        <v>0</v>
      </c>
      <c r="I866" s="58">
        <f>IF(COUNTIF($A$8:DataEntry[[#This Row],[Animal Number]],DataEntry[[#This Row],[Animal Number]])=1,1,"")</f>
        <v>1</v>
      </c>
      <c r="J86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6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6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6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6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6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6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6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6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6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6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6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6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6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6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6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6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6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67" spans="1:30" ht="15" customHeight="1" x14ac:dyDescent="0.35">
      <c r="A867" s="61">
        <v>255</v>
      </c>
      <c r="B867" s="61"/>
      <c r="C867" s="61"/>
      <c r="D867" s="61" t="s">
        <v>38</v>
      </c>
      <c r="E867" s="56"/>
      <c r="F867" s="61"/>
      <c r="G867" s="58" t="str">
        <f>VLOOKUP(DataEntry[[#This Row],[Animal Number]],Labeling[],4)</f>
        <v>Female</v>
      </c>
      <c r="H867" s="61">
        <f>VLOOKUP(DataEntry[[#This Row],[Animal Number]],Labeling[],5)</f>
        <v>0</v>
      </c>
      <c r="I867" s="58">
        <f>IF(COUNTIF($A$8:DataEntry[[#This Row],[Animal Number]],DataEntry[[#This Row],[Animal Number]])=1,1,"")</f>
        <v>1</v>
      </c>
      <c r="J86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6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6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6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6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6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6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6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6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6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6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6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6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6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6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6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6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6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68" spans="1:30" ht="15" customHeight="1" x14ac:dyDescent="0.35">
      <c r="A868" s="61">
        <v>256</v>
      </c>
      <c r="B868" s="61"/>
      <c r="C868" s="61"/>
      <c r="D868" s="61" t="s">
        <v>38</v>
      </c>
      <c r="E868" s="56"/>
      <c r="F868" s="61"/>
      <c r="G868" s="58" t="str">
        <f>VLOOKUP(DataEntry[[#This Row],[Animal Number]],Labeling[],4)</f>
        <v>Female</v>
      </c>
      <c r="H868" s="61">
        <f>VLOOKUP(DataEntry[[#This Row],[Animal Number]],Labeling[],5)</f>
        <v>0</v>
      </c>
      <c r="I868" s="58">
        <f>IF(COUNTIF($A$8:DataEntry[[#This Row],[Animal Number]],DataEntry[[#This Row],[Animal Number]])=1,1,"")</f>
        <v>1</v>
      </c>
      <c r="J86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6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6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6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6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6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6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6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6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6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6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6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6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6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6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6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6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6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69" spans="1:30" ht="15" customHeight="1" x14ac:dyDescent="0.35">
      <c r="A869" s="61">
        <v>257</v>
      </c>
      <c r="B869" s="61"/>
      <c r="C869" s="61"/>
      <c r="D869" s="61" t="s">
        <v>38</v>
      </c>
      <c r="E869" s="56"/>
      <c r="F869" s="61"/>
      <c r="G869" s="58" t="str">
        <f>VLOOKUP(DataEntry[[#This Row],[Animal Number]],Labeling[],4)</f>
        <v>Female</v>
      </c>
      <c r="H869" s="61">
        <f>VLOOKUP(DataEntry[[#This Row],[Animal Number]],Labeling[],5)</f>
        <v>0</v>
      </c>
      <c r="I869" s="58">
        <f>IF(COUNTIF($A$8:DataEntry[[#This Row],[Animal Number]],DataEntry[[#This Row],[Animal Number]])=1,1,"")</f>
        <v>1</v>
      </c>
      <c r="J86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6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6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6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6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6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6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6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6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6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6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6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6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6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6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6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6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6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70" spans="1:30" ht="15" customHeight="1" x14ac:dyDescent="0.35">
      <c r="A870" s="61">
        <v>258</v>
      </c>
      <c r="B870" s="61"/>
      <c r="C870" s="61"/>
      <c r="D870" s="61" t="s">
        <v>38</v>
      </c>
      <c r="E870" s="56"/>
      <c r="F870" s="61"/>
      <c r="G870" s="58" t="str">
        <f>VLOOKUP(DataEntry[[#This Row],[Animal Number]],Labeling[],4)</f>
        <v>Female</v>
      </c>
      <c r="H870" s="61">
        <f>VLOOKUP(DataEntry[[#This Row],[Animal Number]],Labeling[],5)</f>
        <v>0</v>
      </c>
      <c r="I870" s="58">
        <f>IF(COUNTIF($A$8:DataEntry[[#This Row],[Animal Number]],DataEntry[[#This Row],[Animal Number]])=1,1,"")</f>
        <v>1</v>
      </c>
      <c r="J87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7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7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7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7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7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7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7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7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7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7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7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7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7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7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7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7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7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71" spans="1:30" ht="15" customHeight="1" x14ac:dyDescent="0.35">
      <c r="A871" s="61">
        <v>259</v>
      </c>
      <c r="B871" s="61"/>
      <c r="C871" s="61"/>
      <c r="D871" s="61" t="s">
        <v>38</v>
      </c>
      <c r="E871" s="56"/>
      <c r="F871" s="61"/>
      <c r="G871" s="58" t="str">
        <f>VLOOKUP(DataEntry[[#This Row],[Animal Number]],Labeling[],4)</f>
        <v>Female</v>
      </c>
      <c r="H871" s="61">
        <f>VLOOKUP(DataEntry[[#This Row],[Animal Number]],Labeling[],5)</f>
        <v>0</v>
      </c>
      <c r="I871" s="58">
        <f>IF(COUNTIF($A$8:DataEntry[[#This Row],[Animal Number]],DataEntry[[#This Row],[Animal Number]])=1,1,"")</f>
        <v>1</v>
      </c>
      <c r="J87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7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7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7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7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7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7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7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7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7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7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7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7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7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7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7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7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7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72" spans="1:30" ht="15" customHeight="1" x14ac:dyDescent="0.35">
      <c r="A872" s="61">
        <v>260</v>
      </c>
      <c r="B872" s="61"/>
      <c r="C872" s="61"/>
      <c r="D872" s="61" t="s">
        <v>38</v>
      </c>
      <c r="E872" s="56"/>
      <c r="F872" s="61"/>
      <c r="G872" s="58" t="str">
        <f>VLOOKUP(DataEntry[[#This Row],[Animal Number]],Labeling[],4)</f>
        <v>Female</v>
      </c>
      <c r="H872" s="61">
        <f>VLOOKUP(DataEntry[[#This Row],[Animal Number]],Labeling[],5)</f>
        <v>0</v>
      </c>
      <c r="I872" s="58">
        <f>IF(COUNTIF($A$8:DataEntry[[#This Row],[Animal Number]],DataEntry[[#This Row],[Animal Number]])=1,1,"")</f>
        <v>1</v>
      </c>
      <c r="J87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7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7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7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7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7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7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7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7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7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7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7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7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7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7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7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7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7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73" spans="1:30" ht="15" customHeight="1" x14ac:dyDescent="0.35">
      <c r="A873" s="61">
        <v>261</v>
      </c>
      <c r="B873" s="61"/>
      <c r="C873" s="61"/>
      <c r="D873" s="61" t="s">
        <v>38</v>
      </c>
      <c r="E873" s="56"/>
      <c r="F873" s="61"/>
      <c r="G873" s="58" t="str">
        <f>VLOOKUP(DataEntry[[#This Row],[Animal Number]],Labeling[],4)</f>
        <v>Female</v>
      </c>
      <c r="H873" s="61">
        <f>VLOOKUP(DataEntry[[#This Row],[Animal Number]],Labeling[],5)</f>
        <v>0</v>
      </c>
      <c r="I873" s="58">
        <f>IF(COUNTIF($A$8:DataEntry[[#This Row],[Animal Number]],DataEntry[[#This Row],[Animal Number]])=1,1,"")</f>
        <v>1</v>
      </c>
      <c r="J87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7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7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7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7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7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7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7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7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7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7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7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7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7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7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7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7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7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74" spans="1:30" ht="15" customHeight="1" x14ac:dyDescent="0.35">
      <c r="A874" s="61">
        <v>262</v>
      </c>
      <c r="B874" s="61"/>
      <c r="C874" s="61"/>
      <c r="D874" s="61" t="s">
        <v>38</v>
      </c>
      <c r="E874" s="56"/>
      <c r="F874" s="61"/>
      <c r="G874" s="58" t="str">
        <f>VLOOKUP(DataEntry[[#This Row],[Animal Number]],Labeling[],4)</f>
        <v>Female</v>
      </c>
      <c r="H874" s="61">
        <f>VLOOKUP(DataEntry[[#This Row],[Animal Number]],Labeling[],5)</f>
        <v>0</v>
      </c>
      <c r="I874" s="58">
        <f>IF(COUNTIF($A$8:DataEntry[[#This Row],[Animal Number]],DataEntry[[#This Row],[Animal Number]])=1,1,"")</f>
        <v>1</v>
      </c>
      <c r="J87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7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7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7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7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7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7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7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7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7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7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7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7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7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7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7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7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7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75" spans="1:30" ht="15" customHeight="1" x14ac:dyDescent="0.35">
      <c r="A875" s="61">
        <v>263</v>
      </c>
      <c r="B875" s="61"/>
      <c r="C875" s="61"/>
      <c r="D875" s="61" t="s">
        <v>38</v>
      </c>
      <c r="E875" s="56"/>
      <c r="F875" s="61"/>
      <c r="G875" s="58" t="str">
        <f>VLOOKUP(DataEntry[[#This Row],[Animal Number]],Labeling[],4)</f>
        <v>Female</v>
      </c>
      <c r="H875" s="61">
        <f>VLOOKUP(DataEntry[[#This Row],[Animal Number]],Labeling[],5)</f>
        <v>0</v>
      </c>
      <c r="I875" s="58">
        <f>IF(COUNTIF($A$8:DataEntry[[#This Row],[Animal Number]],DataEntry[[#This Row],[Animal Number]])=1,1,"")</f>
        <v>1</v>
      </c>
      <c r="J87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7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7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7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7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7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7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7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7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7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7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7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7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7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7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7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7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7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76" spans="1:30" ht="15" customHeight="1" x14ac:dyDescent="0.35">
      <c r="A876" s="61">
        <v>263</v>
      </c>
      <c r="B876" s="61" t="s">
        <v>29</v>
      </c>
      <c r="C876" s="61"/>
      <c r="D876" s="61" t="s">
        <v>65</v>
      </c>
      <c r="E876" s="56"/>
      <c r="F876" s="61"/>
      <c r="G876" s="58" t="str">
        <f>VLOOKUP(DataEntry[[#This Row],[Animal Number]],Labeling[],4)</f>
        <v>Female</v>
      </c>
      <c r="H876" s="61">
        <f>VLOOKUP(DataEntry[[#This Row],[Animal Number]],Labeling[],5)</f>
        <v>0</v>
      </c>
      <c r="I876" s="58" t="str">
        <f>IF(COUNTIF($A$8:DataEntry[[#This Row],[Animal Number]],DataEntry[[#This Row],[Animal Number]])=1,1,"")</f>
        <v/>
      </c>
      <c r="J87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7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7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7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7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7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7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7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7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7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7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7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7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7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7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7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7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7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77" spans="1:30" ht="15" customHeight="1" x14ac:dyDescent="0.35">
      <c r="A877" s="61">
        <v>263</v>
      </c>
      <c r="B877" s="61" t="s">
        <v>112</v>
      </c>
      <c r="C877" s="61"/>
      <c r="D877" s="61" t="s">
        <v>65</v>
      </c>
      <c r="E877" s="56"/>
      <c r="F877" s="61"/>
      <c r="G877" s="58" t="str">
        <f>VLOOKUP(DataEntry[[#This Row],[Animal Number]],Labeling[],4)</f>
        <v>Female</v>
      </c>
      <c r="H877" s="61">
        <f>VLOOKUP(DataEntry[[#This Row],[Animal Number]],Labeling[],5)</f>
        <v>0</v>
      </c>
      <c r="I877" s="58" t="str">
        <f>IF(COUNTIF($A$8:DataEntry[[#This Row],[Animal Number]],DataEntry[[#This Row],[Animal Number]])=1,1,"")</f>
        <v/>
      </c>
      <c r="J87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7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7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7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7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7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7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7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7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7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7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7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7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7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7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7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7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7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78" spans="1:30" ht="15" customHeight="1" x14ac:dyDescent="0.35">
      <c r="A878" s="61">
        <v>264</v>
      </c>
      <c r="B878" s="61"/>
      <c r="C878" s="61"/>
      <c r="D878" s="61" t="s">
        <v>38</v>
      </c>
      <c r="E878" s="56"/>
      <c r="F878" s="61"/>
      <c r="G878" s="58" t="str">
        <f>VLOOKUP(DataEntry[[#This Row],[Animal Number]],Labeling[],4)</f>
        <v>Female</v>
      </c>
      <c r="H878" s="61">
        <f>VLOOKUP(DataEntry[[#This Row],[Animal Number]],Labeling[],5)</f>
        <v>0</v>
      </c>
      <c r="I878" s="58">
        <f>IF(COUNTIF($A$8:DataEntry[[#This Row],[Animal Number]],DataEntry[[#This Row],[Animal Number]])=1,1,"")</f>
        <v>1</v>
      </c>
      <c r="J87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7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7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7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7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7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7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7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7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7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7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7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7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7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7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7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7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7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79" spans="1:30" ht="15" customHeight="1" x14ac:dyDescent="0.35">
      <c r="A879" s="61">
        <v>265</v>
      </c>
      <c r="B879" s="61"/>
      <c r="C879" s="61"/>
      <c r="D879" s="61" t="s">
        <v>38</v>
      </c>
      <c r="E879" s="56"/>
      <c r="F879" s="61"/>
      <c r="G879" s="58" t="str">
        <f>VLOOKUP(DataEntry[[#This Row],[Animal Number]],Labeling[],4)</f>
        <v>Female</v>
      </c>
      <c r="H879" s="61">
        <f>VLOOKUP(DataEntry[[#This Row],[Animal Number]],Labeling[],5)</f>
        <v>0</v>
      </c>
      <c r="I879" s="58">
        <f>IF(COUNTIF($A$8:DataEntry[[#This Row],[Animal Number]],DataEntry[[#This Row],[Animal Number]])=1,1,"")</f>
        <v>1</v>
      </c>
      <c r="J87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7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7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7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7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7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7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7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7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7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7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7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7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7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7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7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7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7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80" spans="1:30" ht="15" customHeight="1" x14ac:dyDescent="0.35">
      <c r="A880" s="61">
        <v>265</v>
      </c>
      <c r="B880" s="61" t="s">
        <v>29</v>
      </c>
      <c r="C880" s="61"/>
      <c r="D880" s="61" t="s">
        <v>65</v>
      </c>
      <c r="E880" s="56"/>
      <c r="F880" s="61"/>
      <c r="G880" s="58" t="str">
        <f>VLOOKUP(DataEntry[[#This Row],[Animal Number]],Labeling[],4)</f>
        <v>Female</v>
      </c>
      <c r="H880" s="61">
        <f>VLOOKUP(DataEntry[[#This Row],[Animal Number]],Labeling[],5)</f>
        <v>0</v>
      </c>
      <c r="I880" s="58" t="str">
        <f>IF(COUNTIF($A$8:DataEntry[[#This Row],[Animal Number]],DataEntry[[#This Row],[Animal Number]])=1,1,"")</f>
        <v/>
      </c>
      <c r="J88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8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8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8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8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8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8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8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8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8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8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8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8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8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8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8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8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8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81" spans="1:30" ht="15" customHeight="1" x14ac:dyDescent="0.35">
      <c r="A881" s="61">
        <v>265</v>
      </c>
      <c r="B881" s="61" t="s">
        <v>4</v>
      </c>
      <c r="C881" s="61"/>
      <c r="D881" s="61" t="s">
        <v>65</v>
      </c>
      <c r="E881" s="56"/>
      <c r="F881" s="61"/>
      <c r="G881" s="58" t="str">
        <f>VLOOKUP(DataEntry[[#This Row],[Animal Number]],Labeling[],4)</f>
        <v>Female</v>
      </c>
      <c r="H881" s="61">
        <f>VLOOKUP(DataEntry[[#This Row],[Animal Number]],Labeling[],5)</f>
        <v>0</v>
      </c>
      <c r="I881" s="58" t="str">
        <f>IF(COUNTIF($A$8:DataEntry[[#This Row],[Animal Number]],DataEntry[[#This Row],[Animal Number]])=1,1,"")</f>
        <v/>
      </c>
      <c r="J88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8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8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8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8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8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8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8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8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8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8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8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8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81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81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81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81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81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82" spans="1:30" ht="15" customHeight="1" x14ac:dyDescent="0.35">
      <c r="A882" s="61">
        <v>266</v>
      </c>
      <c r="B882" s="61"/>
      <c r="C882" s="61"/>
      <c r="D882" s="61" t="s">
        <v>38</v>
      </c>
      <c r="E882" s="56"/>
      <c r="F882" s="61"/>
      <c r="G882" s="58" t="str">
        <f>VLOOKUP(DataEntry[[#This Row],[Animal Number]],Labeling[],4)</f>
        <v>Female</v>
      </c>
      <c r="H882" s="61">
        <f>VLOOKUP(DataEntry[[#This Row],[Animal Number]],Labeling[],5)</f>
        <v>0</v>
      </c>
      <c r="I882" s="58">
        <f>IF(COUNTIF($A$8:DataEntry[[#This Row],[Animal Number]],DataEntry[[#This Row],[Animal Number]])=1,1,"")</f>
        <v>1</v>
      </c>
      <c r="J88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8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8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8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8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8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8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8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8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8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8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8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8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8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8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8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8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8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83" spans="1:30" ht="15" customHeight="1" x14ac:dyDescent="0.35">
      <c r="A883" s="61">
        <v>266</v>
      </c>
      <c r="B883" s="61" t="s">
        <v>29</v>
      </c>
      <c r="C883" s="61"/>
      <c r="D883" s="61" t="s">
        <v>65</v>
      </c>
      <c r="E883" s="56"/>
      <c r="F883" s="61"/>
      <c r="G883" s="58" t="str">
        <f>VLOOKUP(DataEntry[[#This Row],[Animal Number]],Labeling[],4)</f>
        <v>Female</v>
      </c>
      <c r="H883" s="61">
        <f>VLOOKUP(DataEntry[[#This Row],[Animal Number]],Labeling[],5)</f>
        <v>0</v>
      </c>
      <c r="I883" s="58" t="str">
        <f>IF(COUNTIF($A$8:DataEntry[[#This Row],[Animal Number]],DataEntry[[#This Row],[Animal Number]])=1,1,"")</f>
        <v/>
      </c>
      <c r="J88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8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8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8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8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8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8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8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8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8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8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8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8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8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8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8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8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8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84" spans="1:30" ht="15" customHeight="1" x14ac:dyDescent="0.35">
      <c r="A884" s="61">
        <v>266</v>
      </c>
      <c r="B884" s="61" t="s">
        <v>4</v>
      </c>
      <c r="C884" s="61"/>
      <c r="D884" s="61" t="s">
        <v>65</v>
      </c>
      <c r="E884" s="56"/>
      <c r="F884" s="61"/>
      <c r="G884" s="58" t="str">
        <f>VLOOKUP(DataEntry[[#This Row],[Animal Number]],Labeling[],4)</f>
        <v>Female</v>
      </c>
      <c r="H884" s="61">
        <f>VLOOKUP(DataEntry[[#This Row],[Animal Number]],Labeling[],5)</f>
        <v>0</v>
      </c>
      <c r="I884" s="58" t="str">
        <f>IF(COUNTIF($A$8:DataEntry[[#This Row],[Animal Number]],DataEntry[[#This Row],[Animal Number]])=1,1,"")</f>
        <v/>
      </c>
      <c r="J88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8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8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8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8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8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8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8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8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8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8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8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8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8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8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8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8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8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85" spans="1:30" ht="15" customHeight="1" x14ac:dyDescent="0.35">
      <c r="A885" s="61">
        <v>267</v>
      </c>
      <c r="B885" s="61"/>
      <c r="C885" s="61"/>
      <c r="D885" s="61" t="s">
        <v>38</v>
      </c>
      <c r="E885" s="56"/>
      <c r="F885" s="61"/>
      <c r="G885" s="58" t="str">
        <f>VLOOKUP(DataEntry[[#This Row],[Animal Number]],Labeling[],4)</f>
        <v>Female</v>
      </c>
      <c r="H885" s="61">
        <f>VLOOKUP(DataEntry[[#This Row],[Animal Number]],Labeling[],5)</f>
        <v>0</v>
      </c>
      <c r="I885" s="58">
        <f>IF(COUNTIF($A$8:DataEntry[[#This Row],[Animal Number]],DataEntry[[#This Row],[Animal Number]])=1,1,"")</f>
        <v>1</v>
      </c>
      <c r="J88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8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8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8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8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8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8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8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8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8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8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8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8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8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8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8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8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8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86" spans="1:30" ht="15" customHeight="1" x14ac:dyDescent="0.35">
      <c r="A886" s="61">
        <v>268</v>
      </c>
      <c r="B886" s="61"/>
      <c r="C886" s="61"/>
      <c r="D886" s="61" t="s">
        <v>38</v>
      </c>
      <c r="E886" s="56"/>
      <c r="F886" s="61"/>
      <c r="G886" s="58" t="str">
        <f>VLOOKUP(DataEntry[[#This Row],[Animal Number]],Labeling[],4)</f>
        <v>Female</v>
      </c>
      <c r="H886" s="61">
        <f>VLOOKUP(DataEntry[[#This Row],[Animal Number]],Labeling[],5)</f>
        <v>0</v>
      </c>
      <c r="I886" s="58">
        <f>IF(COUNTIF($A$8:DataEntry[[#This Row],[Animal Number]],DataEntry[[#This Row],[Animal Number]])=1,1,"")</f>
        <v>1</v>
      </c>
      <c r="J88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8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8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8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8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8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8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8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8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8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8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8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8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8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8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8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8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8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87" spans="1:30" ht="15" customHeight="1" x14ac:dyDescent="0.35">
      <c r="A887" s="61">
        <v>269</v>
      </c>
      <c r="B887" s="61" t="s">
        <v>112</v>
      </c>
      <c r="C887" s="61"/>
      <c r="D887" s="61" t="s">
        <v>24</v>
      </c>
      <c r="E887" s="56"/>
      <c r="F887" s="61"/>
      <c r="G887" s="58" t="str">
        <f>VLOOKUP(DataEntry[[#This Row],[Animal Number]],Labeling[],4)</f>
        <v>Female</v>
      </c>
      <c r="H887" s="61">
        <f>VLOOKUP(DataEntry[[#This Row],[Animal Number]],Labeling[],5)</f>
        <v>0</v>
      </c>
      <c r="I887" s="58">
        <f>IF(COUNTIF($A$8:DataEntry[[#This Row],[Animal Number]],DataEntry[[#This Row],[Animal Number]])=1,1,"")</f>
        <v>1</v>
      </c>
      <c r="J88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8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8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8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8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8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8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8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8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8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8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8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8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8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8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8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8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8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88" spans="1:30" ht="15" customHeight="1" x14ac:dyDescent="0.35">
      <c r="A888" s="61">
        <v>269</v>
      </c>
      <c r="B888" s="61" t="s">
        <v>29</v>
      </c>
      <c r="C888" s="61"/>
      <c r="D888" s="61" t="s">
        <v>65</v>
      </c>
      <c r="E888" s="56"/>
      <c r="F888" s="61"/>
      <c r="G888" s="58" t="str">
        <f>VLOOKUP(DataEntry[[#This Row],[Animal Number]],Labeling[],4)</f>
        <v>Female</v>
      </c>
      <c r="H888" s="61">
        <f>VLOOKUP(DataEntry[[#This Row],[Animal Number]],Labeling[],5)</f>
        <v>0</v>
      </c>
      <c r="I888" s="58" t="str">
        <f>IF(COUNTIF($A$8:DataEntry[[#This Row],[Animal Number]],DataEntry[[#This Row],[Animal Number]])=1,1,"")</f>
        <v/>
      </c>
      <c r="J88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8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8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8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8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8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8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8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8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8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8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8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8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8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8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8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8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8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89" spans="1:30" ht="15" customHeight="1" x14ac:dyDescent="0.35">
      <c r="A889" s="61">
        <v>269</v>
      </c>
      <c r="B889" s="61" t="s">
        <v>4</v>
      </c>
      <c r="C889" s="61"/>
      <c r="D889" s="61" t="s">
        <v>65</v>
      </c>
      <c r="E889" s="56"/>
      <c r="F889" s="61"/>
      <c r="G889" s="58" t="str">
        <f>VLOOKUP(DataEntry[[#This Row],[Animal Number]],Labeling[],4)</f>
        <v>Female</v>
      </c>
      <c r="H889" s="61">
        <f>VLOOKUP(DataEntry[[#This Row],[Animal Number]],Labeling[],5)</f>
        <v>0</v>
      </c>
      <c r="I889" s="58" t="str">
        <f>IF(COUNTIF($A$8:DataEntry[[#This Row],[Animal Number]],DataEntry[[#This Row],[Animal Number]])=1,1,"")</f>
        <v/>
      </c>
      <c r="J88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8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8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8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8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8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8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8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8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8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8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8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8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8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8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8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8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8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90" spans="1:30" ht="15" customHeight="1" x14ac:dyDescent="0.35">
      <c r="A890" s="61">
        <v>270</v>
      </c>
      <c r="B890" s="61"/>
      <c r="C890" s="61"/>
      <c r="D890" s="61" t="s">
        <v>38</v>
      </c>
      <c r="E890" s="56"/>
      <c r="F890" s="61"/>
      <c r="G890" s="58" t="str">
        <f>VLOOKUP(DataEntry[[#This Row],[Animal Number]],Labeling[],4)</f>
        <v>Female</v>
      </c>
      <c r="H890" s="61">
        <f>VLOOKUP(DataEntry[[#This Row],[Animal Number]],Labeling[],5)</f>
        <v>0</v>
      </c>
      <c r="I890" s="58">
        <f>IF(COUNTIF($A$8:DataEntry[[#This Row],[Animal Number]],DataEntry[[#This Row],[Animal Number]])=1,1,"")</f>
        <v>1</v>
      </c>
      <c r="J89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9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9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9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9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9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9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9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9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9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9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9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9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9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9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9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9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9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91" spans="1:30" ht="15" customHeight="1" x14ac:dyDescent="0.35">
      <c r="A891" s="61">
        <v>271</v>
      </c>
      <c r="B891" s="61"/>
      <c r="C891" s="61"/>
      <c r="D891" s="61" t="s">
        <v>38</v>
      </c>
      <c r="E891" s="56"/>
      <c r="F891" s="61"/>
      <c r="G891" s="58" t="str">
        <f>VLOOKUP(DataEntry[[#This Row],[Animal Number]],Labeling[],4)</f>
        <v>Female</v>
      </c>
      <c r="H891" s="61">
        <f>VLOOKUP(DataEntry[[#This Row],[Animal Number]],Labeling[],5)</f>
        <v>0</v>
      </c>
      <c r="I891" s="58">
        <f>IF(COUNTIF($A$8:DataEntry[[#This Row],[Animal Number]],DataEntry[[#This Row],[Animal Number]])=1,1,"")</f>
        <v>1</v>
      </c>
      <c r="J89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9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9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9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9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9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9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9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9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9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9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9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9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9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9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9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9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9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92" spans="1:30" ht="15" customHeight="1" x14ac:dyDescent="0.35">
      <c r="A892" s="61">
        <v>272</v>
      </c>
      <c r="B892" s="61"/>
      <c r="C892" s="61"/>
      <c r="D892" s="61" t="s">
        <v>38</v>
      </c>
      <c r="E892" s="56"/>
      <c r="F892" s="61"/>
      <c r="G892" s="58" t="str">
        <f>VLOOKUP(DataEntry[[#This Row],[Animal Number]],Labeling[],4)</f>
        <v>Female</v>
      </c>
      <c r="H892" s="61">
        <f>VLOOKUP(DataEntry[[#This Row],[Animal Number]],Labeling[],5)</f>
        <v>0</v>
      </c>
      <c r="I892" s="58">
        <f>IF(COUNTIF($A$8:DataEntry[[#This Row],[Animal Number]],DataEntry[[#This Row],[Animal Number]])=1,1,"")</f>
        <v>1</v>
      </c>
      <c r="J89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9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9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9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9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9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9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9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9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9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9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9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9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9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9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9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9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9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93" spans="1:30" ht="15" customHeight="1" x14ac:dyDescent="0.35">
      <c r="A893" s="61">
        <v>273</v>
      </c>
      <c r="B893" s="61"/>
      <c r="C893" s="61"/>
      <c r="D893" s="61" t="s">
        <v>38</v>
      </c>
      <c r="E893" s="56"/>
      <c r="F893" s="61"/>
      <c r="G893" s="58" t="str">
        <f>VLOOKUP(DataEntry[[#This Row],[Animal Number]],Labeling[],4)</f>
        <v>Female</v>
      </c>
      <c r="H893" s="61">
        <f>VLOOKUP(DataEntry[[#This Row],[Animal Number]],Labeling[],5)</f>
        <v>0</v>
      </c>
      <c r="I893" s="58">
        <f>IF(COUNTIF($A$8:DataEntry[[#This Row],[Animal Number]],DataEntry[[#This Row],[Animal Number]])=1,1,"")</f>
        <v>1</v>
      </c>
      <c r="J89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9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9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9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9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9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9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9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9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9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9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9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9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9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9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9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9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9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94" spans="1:30" ht="15" customHeight="1" x14ac:dyDescent="0.35">
      <c r="A894" s="61">
        <v>274</v>
      </c>
      <c r="B894" s="61"/>
      <c r="C894" s="61"/>
      <c r="D894" s="61" t="s">
        <v>38</v>
      </c>
      <c r="E894" s="56"/>
      <c r="F894" s="61"/>
      <c r="G894" s="58" t="str">
        <f>VLOOKUP(DataEntry[[#This Row],[Animal Number]],Labeling[],4)</f>
        <v>Female</v>
      </c>
      <c r="H894" s="61">
        <f>VLOOKUP(DataEntry[[#This Row],[Animal Number]],Labeling[],5)</f>
        <v>0</v>
      </c>
      <c r="I894" s="58">
        <f>IF(COUNTIF($A$8:DataEntry[[#This Row],[Animal Number]],DataEntry[[#This Row],[Animal Number]])=1,1,"")</f>
        <v>1</v>
      </c>
      <c r="J89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9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9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9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9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9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9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9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9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9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9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9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9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9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9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9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9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9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95" spans="1:30" ht="15" customHeight="1" x14ac:dyDescent="0.35">
      <c r="A895" s="61">
        <v>275</v>
      </c>
      <c r="B895" s="61"/>
      <c r="C895" s="61"/>
      <c r="D895" s="61" t="s">
        <v>38</v>
      </c>
      <c r="E895" s="56"/>
      <c r="F895" s="61"/>
      <c r="G895" s="58" t="str">
        <f>VLOOKUP(DataEntry[[#This Row],[Animal Number]],Labeling[],4)</f>
        <v>Female</v>
      </c>
      <c r="H895" s="61">
        <f>VLOOKUP(DataEntry[[#This Row],[Animal Number]],Labeling[],5)</f>
        <v>0</v>
      </c>
      <c r="I895" s="58">
        <f>IF(COUNTIF($A$8:DataEntry[[#This Row],[Animal Number]],DataEntry[[#This Row],[Animal Number]])=1,1,"")</f>
        <v>1</v>
      </c>
      <c r="J89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9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9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9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9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9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9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9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9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9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9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9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9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9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9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9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9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9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96" spans="1:30" ht="15" customHeight="1" x14ac:dyDescent="0.35">
      <c r="A896" s="61">
        <v>276</v>
      </c>
      <c r="B896" s="61"/>
      <c r="C896" s="61"/>
      <c r="D896" s="61" t="s">
        <v>38</v>
      </c>
      <c r="E896" s="56"/>
      <c r="F896" s="61"/>
      <c r="G896" s="58" t="str">
        <f>VLOOKUP(DataEntry[[#This Row],[Animal Number]],Labeling[],4)</f>
        <v>Female</v>
      </c>
      <c r="H896" s="61">
        <f>VLOOKUP(DataEntry[[#This Row],[Animal Number]],Labeling[],5)</f>
        <v>0</v>
      </c>
      <c r="I896" s="58">
        <f>IF(COUNTIF($A$8:DataEntry[[#This Row],[Animal Number]],DataEntry[[#This Row],[Animal Number]])=1,1,"")</f>
        <v>1</v>
      </c>
      <c r="J89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9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9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9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9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9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9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9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9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9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9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9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9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9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9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9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9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9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97" spans="1:30" ht="15" customHeight="1" x14ac:dyDescent="0.35">
      <c r="A897" s="61">
        <v>277</v>
      </c>
      <c r="B897" s="61"/>
      <c r="C897" s="61"/>
      <c r="D897" s="61" t="s">
        <v>38</v>
      </c>
      <c r="E897" s="56"/>
      <c r="F897" s="61"/>
      <c r="G897" s="58" t="str">
        <f>VLOOKUP(DataEntry[[#This Row],[Animal Number]],Labeling[],4)</f>
        <v>Female</v>
      </c>
      <c r="H897" s="61">
        <f>VLOOKUP(DataEntry[[#This Row],[Animal Number]],Labeling[],5)</f>
        <v>0</v>
      </c>
      <c r="I897" s="58">
        <f>IF(COUNTIF($A$8:DataEntry[[#This Row],[Animal Number]],DataEntry[[#This Row],[Animal Number]])=1,1,"")</f>
        <v>1</v>
      </c>
      <c r="J89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9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9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9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9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9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9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9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9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9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9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9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9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9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89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89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89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89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898" spans="1:30" ht="15" customHeight="1" x14ac:dyDescent="0.35">
      <c r="A898" s="61">
        <v>277</v>
      </c>
      <c r="B898" s="61" t="s">
        <v>29</v>
      </c>
      <c r="C898" s="61"/>
      <c r="D898" s="61" t="s">
        <v>65</v>
      </c>
      <c r="E898" s="56"/>
      <c r="F898" s="61"/>
      <c r="G898" s="58" t="str">
        <f>VLOOKUP(DataEntry[[#This Row],[Animal Number]],Labeling[],4)</f>
        <v>Female</v>
      </c>
      <c r="H898" s="61">
        <f>VLOOKUP(DataEntry[[#This Row],[Animal Number]],Labeling[],5)</f>
        <v>0</v>
      </c>
      <c r="I898" s="58" t="str">
        <f>IF(COUNTIF($A$8:DataEntry[[#This Row],[Animal Number]],DataEntry[[#This Row],[Animal Number]])=1,1,"")</f>
        <v/>
      </c>
      <c r="J89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9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9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9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9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9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9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9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9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9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9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9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9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9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9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9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9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9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899" spans="1:30" ht="15" customHeight="1" x14ac:dyDescent="0.35">
      <c r="A899" s="61">
        <v>277</v>
      </c>
      <c r="B899" s="61" t="s">
        <v>4</v>
      </c>
      <c r="C899" s="61"/>
      <c r="D899" s="61" t="s">
        <v>65</v>
      </c>
      <c r="E899" s="56"/>
      <c r="F899" s="61"/>
      <c r="G899" s="58" t="str">
        <f>VLOOKUP(DataEntry[[#This Row],[Animal Number]],Labeling[],4)</f>
        <v>Female</v>
      </c>
      <c r="H899" s="61">
        <f>VLOOKUP(DataEntry[[#This Row],[Animal Number]],Labeling[],5)</f>
        <v>0</v>
      </c>
      <c r="I899" s="58" t="str">
        <f>IF(COUNTIF($A$8:DataEntry[[#This Row],[Animal Number]],DataEntry[[#This Row],[Animal Number]])=1,1,"")</f>
        <v/>
      </c>
      <c r="J89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89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89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89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89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8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8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8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89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89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89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89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89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89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89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89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89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89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89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89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89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00" spans="1:30" ht="15" customHeight="1" x14ac:dyDescent="0.35">
      <c r="A900" s="61">
        <v>278</v>
      </c>
      <c r="B900" s="61"/>
      <c r="C900" s="61"/>
      <c r="D900" s="61" t="s">
        <v>38</v>
      </c>
      <c r="E900" s="56"/>
      <c r="F900" s="61"/>
      <c r="G900" s="58" t="str">
        <f>VLOOKUP(DataEntry[[#This Row],[Animal Number]],Labeling[],4)</f>
        <v>Female</v>
      </c>
      <c r="H900" s="61">
        <f>VLOOKUP(DataEntry[[#This Row],[Animal Number]],Labeling[],5)</f>
        <v>0</v>
      </c>
      <c r="I900" s="58">
        <f>IF(COUNTIF($A$8:DataEntry[[#This Row],[Animal Number]],DataEntry[[#This Row],[Animal Number]])=1,1,"")</f>
        <v>1</v>
      </c>
      <c r="J90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0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0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0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0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0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0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0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0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0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0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0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0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0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0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0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0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0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01" spans="1:30" ht="15" customHeight="1" x14ac:dyDescent="0.35">
      <c r="A901" s="61">
        <v>279</v>
      </c>
      <c r="B901" s="61"/>
      <c r="C901" s="61"/>
      <c r="D901" s="61" t="s">
        <v>38</v>
      </c>
      <c r="E901" s="56"/>
      <c r="F901" s="61"/>
      <c r="G901" s="58" t="str">
        <f>VLOOKUP(DataEntry[[#This Row],[Animal Number]],Labeling[],4)</f>
        <v>Female</v>
      </c>
      <c r="H901" s="61">
        <f>VLOOKUP(DataEntry[[#This Row],[Animal Number]],Labeling[],5)</f>
        <v>0</v>
      </c>
      <c r="I901" s="58">
        <f>IF(COUNTIF($A$8:DataEntry[[#This Row],[Animal Number]],DataEntry[[#This Row],[Animal Number]])=1,1,"")</f>
        <v>1</v>
      </c>
      <c r="J90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0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0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0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0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0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0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0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0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0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0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0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0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0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0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0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0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0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02" spans="1:30" ht="15" customHeight="1" x14ac:dyDescent="0.35">
      <c r="A902" s="61">
        <v>280</v>
      </c>
      <c r="B902" s="61"/>
      <c r="C902" s="61"/>
      <c r="D902" s="61" t="s">
        <v>38</v>
      </c>
      <c r="E902" s="56"/>
      <c r="F902" s="61"/>
      <c r="G902" s="58" t="str">
        <f>VLOOKUP(DataEntry[[#This Row],[Animal Number]],Labeling[],4)</f>
        <v>Female</v>
      </c>
      <c r="H902" s="61">
        <f>VLOOKUP(DataEntry[[#This Row],[Animal Number]],Labeling[],5)</f>
        <v>0</v>
      </c>
      <c r="I902" s="58">
        <f>IF(COUNTIF($A$8:DataEntry[[#This Row],[Animal Number]],DataEntry[[#This Row],[Animal Number]])=1,1,"")</f>
        <v>1</v>
      </c>
      <c r="J90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0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0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0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0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0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0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0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0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0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0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0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0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0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0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0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0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0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03" spans="1:30" ht="15" customHeight="1" x14ac:dyDescent="0.35">
      <c r="A903" s="61">
        <v>281</v>
      </c>
      <c r="B903" s="61"/>
      <c r="C903" s="61"/>
      <c r="D903" s="61" t="s">
        <v>38</v>
      </c>
      <c r="E903" s="56"/>
      <c r="F903" s="61"/>
      <c r="G903" s="58" t="str">
        <f>VLOOKUP(DataEntry[[#This Row],[Animal Number]],Labeling[],4)</f>
        <v>Female</v>
      </c>
      <c r="H903" s="61">
        <f>VLOOKUP(DataEntry[[#This Row],[Animal Number]],Labeling[],5)</f>
        <v>0</v>
      </c>
      <c r="I903" s="58">
        <f>IF(COUNTIF($A$8:DataEntry[[#This Row],[Animal Number]],DataEntry[[#This Row],[Animal Number]])=1,1,"")</f>
        <v>1</v>
      </c>
      <c r="J90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0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0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0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0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0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0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0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0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0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0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0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0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0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0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0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0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0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0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0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0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04" spans="1:30" ht="15" customHeight="1" x14ac:dyDescent="0.35">
      <c r="A904" s="61">
        <v>282</v>
      </c>
      <c r="B904" s="61"/>
      <c r="C904" s="61"/>
      <c r="D904" s="61" t="s">
        <v>38</v>
      </c>
      <c r="E904" s="56"/>
      <c r="F904" s="61"/>
      <c r="G904" s="58" t="str">
        <f>VLOOKUP(DataEntry[[#This Row],[Animal Number]],Labeling[],4)</f>
        <v>Female</v>
      </c>
      <c r="H904" s="61">
        <f>VLOOKUP(DataEntry[[#This Row],[Animal Number]],Labeling[],5)</f>
        <v>0</v>
      </c>
      <c r="I904" s="58">
        <f>IF(COUNTIF($A$8:DataEntry[[#This Row],[Animal Number]],DataEntry[[#This Row],[Animal Number]])=1,1,"")</f>
        <v>1</v>
      </c>
      <c r="J90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0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0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0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0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0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0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0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0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0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0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0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0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0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0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0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0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0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05" spans="1:30" ht="15" customHeight="1" x14ac:dyDescent="0.35">
      <c r="A905" s="61">
        <v>283</v>
      </c>
      <c r="B905" s="61"/>
      <c r="C905" s="61"/>
      <c r="D905" s="61" t="s">
        <v>38</v>
      </c>
      <c r="E905" s="56"/>
      <c r="F905" s="61"/>
      <c r="G905" s="58" t="str">
        <f>VLOOKUP(DataEntry[[#This Row],[Animal Number]],Labeling[],4)</f>
        <v>Female</v>
      </c>
      <c r="H905" s="61">
        <f>VLOOKUP(DataEntry[[#This Row],[Animal Number]],Labeling[],5)</f>
        <v>0</v>
      </c>
      <c r="I905" s="58">
        <f>IF(COUNTIF($A$8:DataEntry[[#This Row],[Animal Number]],DataEntry[[#This Row],[Animal Number]])=1,1,"")</f>
        <v>1</v>
      </c>
      <c r="J90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0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0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0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0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0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0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0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0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0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0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0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0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0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0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0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0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0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06" spans="1:30" ht="15" customHeight="1" x14ac:dyDescent="0.35">
      <c r="A906" s="61">
        <v>283</v>
      </c>
      <c r="B906" s="61" t="s">
        <v>29</v>
      </c>
      <c r="C906" s="61"/>
      <c r="D906" s="61" t="s">
        <v>65</v>
      </c>
      <c r="E906" s="56"/>
      <c r="F906" s="61"/>
      <c r="G906" s="58" t="str">
        <f>VLOOKUP(DataEntry[[#This Row],[Animal Number]],Labeling[],4)</f>
        <v>Female</v>
      </c>
      <c r="H906" s="61">
        <f>VLOOKUP(DataEntry[[#This Row],[Animal Number]],Labeling[],5)</f>
        <v>0</v>
      </c>
      <c r="I906" s="58" t="str">
        <f>IF(COUNTIF($A$8:DataEntry[[#This Row],[Animal Number]],DataEntry[[#This Row],[Animal Number]])=1,1,"")</f>
        <v/>
      </c>
      <c r="J90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0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0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0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0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0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0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0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0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0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0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0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0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0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0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0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0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0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07" spans="1:30" ht="15" customHeight="1" x14ac:dyDescent="0.35">
      <c r="A907" s="61">
        <v>283</v>
      </c>
      <c r="B907" s="61" t="s">
        <v>4</v>
      </c>
      <c r="C907" s="61"/>
      <c r="D907" s="61" t="s">
        <v>65</v>
      </c>
      <c r="E907" s="56"/>
      <c r="F907" s="61"/>
      <c r="G907" s="58" t="str">
        <f>VLOOKUP(DataEntry[[#This Row],[Animal Number]],Labeling[],4)</f>
        <v>Female</v>
      </c>
      <c r="H907" s="61">
        <f>VLOOKUP(DataEntry[[#This Row],[Animal Number]],Labeling[],5)</f>
        <v>0</v>
      </c>
      <c r="I907" s="58" t="str">
        <f>IF(COUNTIF($A$8:DataEntry[[#This Row],[Animal Number]],DataEntry[[#This Row],[Animal Number]])=1,1,"")</f>
        <v/>
      </c>
      <c r="J90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0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0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0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0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0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0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0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0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0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0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0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0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0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0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0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0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0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08" spans="1:30" ht="15" customHeight="1" x14ac:dyDescent="0.35">
      <c r="A908" s="61">
        <v>284</v>
      </c>
      <c r="B908" s="61"/>
      <c r="C908" s="61"/>
      <c r="D908" s="61" t="s">
        <v>38</v>
      </c>
      <c r="E908" s="56"/>
      <c r="F908" s="61"/>
      <c r="G908" s="58" t="str">
        <f>VLOOKUP(DataEntry[[#This Row],[Animal Number]],Labeling[],4)</f>
        <v>Female</v>
      </c>
      <c r="H908" s="61">
        <f>VLOOKUP(DataEntry[[#This Row],[Animal Number]],Labeling[],5)</f>
        <v>0</v>
      </c>
      <c r="I908" s="58">
        <f>IF(COUNTIF($A$8:DataEntry[[#This Row],[Animal Number]],DataEntry[[#This Row],[Animal Number]])=1,1,"")</f>
        <v>1</v>
      </c>
      <c r="J90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0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0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0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0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0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0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0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0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0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0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0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0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0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0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0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0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0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09" spans="1:30" ht="15" customHeight="1" x14ac:dyDescent="0.35">
      <c r="A909" s="61">
        <v>285</v>
      </c>
      <c r="B909" s="61" t="s">
        <v>30</v>
      </c>
      <c r="C909" s="61"/>
      <c r="D909" s="61" t="s">
        <v>24</v>
      </c>
      <c r="E909" s="56"/>
      <c r="F909" s="61"/>
      <c r="G909" s="58" t="str">
        <f>VLOOKUP(DataEntry[[#This Row],[Animal Number]],Labeling[],4)</f>
        <v>Female</v>
      </c>
      <c r="H909" s="61">
        <f>VLOOKUP(DataEntry[[#This Row],[Animal Number]],Labeling[],5)</f>
        <v>0</v>
      </c>
      <c r="I909" s="58">
        <f>IF(COUNTIF($A$8:DataEntry[[#This Row],[Animal Number]],DataEntry[[#This Row],[Animal Number]])=1,1,"")</f>
        <v>1</v>
      </c>
      <c r="J90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0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0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0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0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0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0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0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0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0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0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0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0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0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0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0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0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0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10" spans="1:30" ht="15" customHeight="1" x14ac:dyDescent="0.35">
      <c r="A910" s="61">
        <v>285</v>
      </c>
      <c r="B910" s="61" t="s">
        <v>112</v>
      </c>
      <c r="C910" s="61"/>
      <c r="D910" s="61" t="s">
        <v>52</v>
      </c>
      <c r="E910" s="56"/>
      <c r="F910" s="61"/>
      <c r="G910" s="58" t="str">
        <f>VLOOKUP(DataEntry[[#This Row],[Animal Number]],Labeling[],4)</f>
        <v>Female</v>
      </c>
      <c r="H910" s="61">
        <f>VLOOKUP(DataEntry[[#This Row],[Animal Number]],Labeling[],5)</f>
        <v>0</v>
      </c>
      <c r="I910" s="58" t="str">
        <f>IF(COUNTIF($A$8:DataEntry[[#This Row],[Animal Number]],DataEntry[[#This Row],[Animal Number]])=1,1,"")</f>
        <v/>
      </c>
      <c r="J91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1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1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1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1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1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1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1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1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1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1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1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1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10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10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10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10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10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11" spans="1:30" ht="15" customHeight="1" x14ac:dyDescent="0.35">
      <c r="A911" s="61">
        <v>286</v>
      </c>
      <c r="B911" s="61"/>
      <c r="C911" s="61"/>
      <c r="D911" s="61" t="s">
        <v>38</v>
      </c>
      <c r="E911" s="56"/>
      <c r="F911" s="61"/>
      <c r="G911" s="58" t="str">
        <f>VLOOKUP(DataEntry[[#This Row],[Animal Number]],Labeling[],4)</f>
        <v>Female</v>
      </c>
      <c r="H911" s="61">
        <f>VLOOKUP(DataEntry[[#This Row],[Animal Number]],Labeling[],5)</f>
        <v>0</v>
      </c>
      <c r="I911" s="58">
        <f>IF(COUNTIF($A$8:DataEntry[[#This Row],[Animal Number]],DataEntry[[#This Row],[Animal Number]])=1,1,"")</f>
        <v>1</v>
      </c>
      <c r="J91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1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1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1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1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1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1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1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1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1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1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1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1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1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1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1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1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1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12" spans="1:30" ht="15" customHeight="1" x14ac:dyDescent="0.35">
      <c r="A912" s="61">
        <v>287</v>
      </c>
      <c r="B912" s="61"/>
      <c r="C912" s="61"/>
      <c r="D912" s="61" t="s">
        <v>38</v>
      </c>
      <c r="E912" s="56"/>
      <c r="F912" s="61"/>
      <c r="G912" s="58" t="str">
        <f>VLOOKUP(DataEntry[[#This Row],[Animal Number]],Labeling[],4)</f>
        <v>Female</v>
      </c>
      <c r="H912" s="61">
        <f>VLOOKUP(DataEntry[[#This Row],[Animal Number]],Labeling[],5)</f>
        <v>0</v>
      </c>
      <c r="I912" s="58">
        <f>IF(COUNTIF($A$8:DataEntry[[#This Row],[Animal Number]],DataEntry[[#This Row],[Animal Number]])=1,1,"")</f>
        <v>1</v>
      </c>
      <c r="J91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1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1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1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1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1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1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1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1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1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1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1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1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1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1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1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1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1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13" spans="1:30" ht="15" customHeight="1" x14ac:dyDescent="0.35">
      <c r="A913" s="61">
        <v>288</v>
      </c>
      <c r="B913" s="61" t="s">
        <v>113</v>
      </c>
      <c r="C913" s="61"/>
      <c r="D913" s="61" t="s">
        <v>36</v>
      </c>
      <c r="E913" s="56"/>
      <c r="F913" s="61"/>
      <c r="G913" s="58" t="str">
        <f>VLOOKUP(DataEntry[[#This Row],[Animal Number]],Labeling[],4)</f>
        <v>Female</v>
      </c>
      <c r="H913" s="61">
        <f>VLOOKUP(DataEntry[[#This Row],[Animal Number]],Labeling[],5)</f>
        <v>0</v>
      </c>
      <c r="I913" s="58">
        <f>IF(COUNTIF($A$8:DataEntry[[#This Row],[Animal Number]],DataEntry[[#This Row],[Animal Number]])=1,1,"")</f>
        <v>1</v>
      </c>
      <c r="J91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1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1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1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1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1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1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1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1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1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1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1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1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1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1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1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1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1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14" spans="1:30" ht="15" customHeight="1" x14ac:dyDescent="0.35">
      <c r="A914" s="61">
        <v>289</v>
      </c>
      <c r="B914" s="61" t="s">
        <v>113</v>
      </c>
      <c r="C914" s="61"/>
      <c r="D914" s="61" t="s">
        <v>36</v>
      </c>
      <c r="E914" s="56"/>
      <c r="F914" s="61"/>
      <c r="G914" s="58" t="str">
        <f>VLOOKUP(DataEntry[[#This Row],[Animal Number]],Labeling[],4)</f>
        <v>Female</v>
      </c>
      <c r="H914" s="61">
        <f>VLOOKUP(DataEntry[[#This Row],[Animal Number]],Labeling[],5)</f>
        <v>0</v>
      </c>
      <c r="I914" s="58">
        <f>IF(COUNTIF($A$8:DataEntry[[#This Row],[Animal Number]],DataEntry[[#This Row],[Animal Number]])=1,1,"")</f>
        <v>1</v>
      </c>
      <c r="J91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1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1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1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1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1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1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1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1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1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1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1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1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1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1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1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1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1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15" spans="1:30" ht="15" customHeight="1" x14ac:dyDescent="0.35">
      <c r="A915" s="61">
        <v>290</v>
      </c>
      <c r="B915" s="61"/>
      <c r="C915" s="61"/>
      <c r="D915" s="61" t="s">
        <v>38</v>
      </c>
      <c r="E915" s="56"/>
      <c r="F915" s="61"/>
      <c r="G915" s="58" t="str">
        <f>VLOOKUP(DataEntry[[#This Row],[Animal Number]],Labeling[],4)</f>
        <v>Female</v>
      </c>
      <c r="H915" s="61">
        <f>VLOOKUP(DataEntry[[#This Row],[Animal Number]],Labeling[],5)</f>
        <v>0</v>
      </c>
      <c r="I915" s="58">
        <f>IF(COUNTIF($A$8:DataEntry[[#This Row],[Animal Number]],DataEntry[[#This Row],[Animal Number]])=1,1,"")</f>
        <v>1</v>
      </c>
      <c r="J91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1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1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1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1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1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1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1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1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1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1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1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1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1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1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1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1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1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16" spans="1:30" ht="15" customHeight="1" x14ac:dyDescent="0.35">
      <c r="A916" s="61">
        <v>291</v>
      </c>
      <c r="B916" s="61"/>
      <c r="C916" s="61"/>
      <c r="D916" s="61" t="s">
        <v>38</v>
      </c>
      <c r="E916" s="56"/>
      <c r="F916" s="61"/>
      <c r="G916" s="58" t="str">
        <f>VLOOKUP(DataEntry[[#This Row],[Animal Number]],Labeling[],4)</f>
        <v>Female</v>
      </c>
      <c r="H916" s="61">
        <f>VLOOKUP(DataEntry[[#This Row],[Animal Number]],Labeling[],5)</f>
        <v>0</v>
      </c>
      <c r="I916" s="58">
        <f>IF(COUNTIF($A$8:DataEntry[[#This Row],[Animal Number]],DataEntry[[#This Row],[Animal Number]])=1,1,"")</f>
        <v>1</v>
      </c>
      <c r="J91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1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1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1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1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1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1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1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1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1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1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1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1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1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1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1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1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1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17" spans="1:30" ht="15" customHeight="1" x14ac:dyDescent="0.35">
      <c r="A917" s="61">
        <v>292</v>
      </c>
      <c r="B917" s="61"/>
      <c r="C917" s="61"/>
      <c r="D917" s="61" t="s">
        <v>38</v>
      </c>
      <c r="E917" s="56"/>
      <c r="F917" s="61"/>
      <c r="G917" s="58" t="str">
        <f>VLOOKUP(DataEntry[[#This Row],[Animal Number]],Labeling[],4)</f>
        <v>Female</v>
      </c>
      <c r="H917" s="61">
        <f>VLOOKUP(DataEntry[[#This Row],[Animal Number]],Labeling[],5)</f>
        <v>0</v>
      </c>
      <c r="I917" s="58">
        <f>IF(COUNTIF($A$8:DataEntry[[#This Row],[Animal Number]],DataEntry[[#This Row],[Animal Number]])=1,1,"")</f>
        <v>1</v>
      </c>
      <c r="J91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1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1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1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1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1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1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1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1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1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1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1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1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1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1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1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1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1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18" spans="1:30" ht="15" customHeight="1" x14ac:dyDescent="0.35">
      <c r="A918" s="61">
        <v>293</v>
      </c>
      <c r="B918" s="61" t="s">
        <v>113</v>
      </c>
      <c r="C918" s="61"/>
      <c r="D918" s="61" t="s">
        <v>36</v>
      </c>
      <c r="E918" s="56"/>
      <c r="F918" s="61"/>
      <c r="G918" s="58" t="str">
        <f>VLOOKUP(DataEntry[[#This Row],[Animal Number]],Labeling[],4)</f>
        <v>Female</v>
      </c>
      <c r="H918" s="61">
        <f>VLOOKUP(DataEntry[[#This Row],[Animal Number]],Labeling[],5)</f>
        <v>0</v>
      </c>
      <c r="I918" s="58">
        <f>IF(COUNTIF($A$8:DataEntry[[#This Row],[Animal Number]],DataEntry[[#This Row],[Animal Number]])=1,1,"")</f>
        <v>1</v>
      </c>
      <c r="J91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1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1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1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1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1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1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1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1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1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1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1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1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1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1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1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1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1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19" spans="1:30" ht="15" customHeight="1" x14ac:dyDescent="0.35">
      <c r="A919" s="61">
        <v>294</v>
      </c>
      <c r="B919" s="61"/>
      <c r="C919" s="61"/>
      <c r="D919" s="61" t="s">
        <v>38</v>
      </c>
      <c r="E919" s="56"/>
      <c r="F919" s="61"/>
      <c r="G919" s="58" t="str">
        <f>VLOOKUP(DataEntry[[#This Row],[Animal Number]],Labeling[],4)</f>
        <v>Female</v>
      </c>
      <c r="H919" s="61">
        <f>VLOOKUP(DataEntry[[#This Row],[Animal Number]],Labeling[],5)</f>
        <v>0</v>
      </c>
      <c r="I919" s="58">
        <f>IF(COUNTIF($A$8:DataEntry[[#This Row],[Animal Number]],DataEntry[[#This Row],[Animal Number]])=1,1,"")</f>
        <v>1</v>
      </c>
      <c r="J91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1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1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1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1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1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1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1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1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1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1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1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1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1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1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1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1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1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20" spans="1:30" ht="15" customHeight="1" x14ac:dyDescent="0.35">
      <c r="A920" s="61">
        <v>295</v>
      </c>
      <c r="B920" s="61"/>
      <c r="C920" s="61"/>
      <c r="D920" s="61" t="s">
        <v>38</v>
      </c>
      <c r="E920" s="56"/>
      <c r="F920" s="61"/>
      <c r="G920" s="58" t="str">
        <f>VLOOKUP(DataEntry[[#This Row],[Animal Number]],Labeling[],4)</f>
        <v>Female</v>
      </c>
      <c r="H920" s="61">
        <f>VLOOKUP(DataEntry[[#This Row],[Animal Number]],Labeling[],5)</f>
        <v>0</v>
      </c>
      <c r="I920" s="58">
        <f>IF(COUNTIF($A$8:DataEntry[[#This Row],[Animal Number]],DataEntry[[#This Row],[Animal Number]])=1,1,"")</f>
        <v>1</v>
      </c>
      <c r="J92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2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2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2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2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2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2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2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2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2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2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2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2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2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2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2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2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2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21" spans="1:30" ht="15" customHeight="1" x14ac:dyDescent="0.35">
      <c r="A921" s="61">
        <v>296</v>
      </c>
      <c r="B921" s="61"/>
      <c r="C921" s="61"/>
      <c r="D921" s="61" t="s">
        <v>38</v>
      </c>
      <c r="E921" s="56"/>
      <c r="F921" s="61"/>
      <c r="G921" s="58" t="str">
        <f>VLOOKUP(DataEntry[[#This Row],[Animal Number]],Labeling[],4)</f>
        <v>Female</v>
      </c>
      <c r="H921" s="61">
        <f>VLOOKUP(DataEntry[[#This Row],[Animal Number]],Labeling[],5)</f>
        <v>0</v>
      </c>
      <c r="I921" s="58">
        <f>IF(COUNTIF($A$8:DataEntry[[#This Row],[Animal Number]],DataEntry[[#This Row],[Animal Number]])=1,1,"")</f>
        <v>1</v>
      </c>
      <c r="J92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2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2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2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2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2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2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2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2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2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2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2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2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2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2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2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2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2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22" spans="1:30" ht="15" customHeight="1" x14ac:dyDescent="0.35">
      <c r="A922" s="61">
        <v>297</v>
      </c>
      <c r="B922" s="61" t="s">
        <v>112</v>
      </c>
      <c r="C922" s="61"/>
      <c r="D922" s="61" t="s">
        <v>24</v>
      </c>
      <c r="E922" s="56"/>
      <c r="F922" s="61"/>
      <c r="G922" s="58" t="str">
        <f>VLOOKUP(DataEntry[[#This Row],[Animal Number]],Labeling[],4)</f>
        <v>Female</v>
      </c>
      <c r="H922" s="61">
        <f>VLOOKUP(DataEntry[[#This Row],[Animal Number]],Labeling[],5)</f>
        <v>0</v>
      </c>
      <c r="I922" s="58">
        <f>IF(COUNTIF($A$8:DataEntry[[#This Row],[Animal Number]],DataEntry[[#This Row],[Animal Number]])=1,1,"")</f>
        <v>1</v>
      </c>
      <c r="J92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2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2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2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2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2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2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2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2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2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2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2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2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2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2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2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2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2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23" spans="1:30" ht="15" customHeight="1" x14ac:dyDescent="0.35">
      <c r="A923" s="61">
        <v>297</v>
      </c>
      <c r="B923" s="61" t="s">
        <v>112</v>
      </c>
      <c r="C923" s="61"/>
      <c r="D923" s="61" t="s">
        <v>52</v>
      </c>
      <c r="E923" s="56"/>
      <c r="F923" s="61"/>
      <c r="G923" s="58" t="str">
        <f>VLOOKUP(DataEntry[[#This Row],[Animal Number]],Labeling[],4)</f>
        <v>Female</v>
      </c>
      <c r="H923" s="61">
        <f>VLOOKUP(DataEntry[[#This Row],[Animal Number]],Labeling[],5)</f>
        <v>0</v>
      </c>
      <c r="I923" s="58" t="str">
        <f>IF(COUNTIF($A$8:DataEntry[[#This Row],[Animal Number]],DataEntry[[#This Row],[Animal Number]])=1,1,"")</f>
        <v/>
      </c>
      <c r="J92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2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2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2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2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2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2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2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2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2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2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2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2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2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2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2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2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2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24" spans="1:30" ht="15" customHeight="1" x14ac:dyDescent="0.35">
      <c r="A924" s="61">
        <v>298</v>
      </c>
      <c r="B924" s="61"/>
      <c r="C924" s="61"/>
      <c r="D924" s="61" t="s">
        <v>38</v>
      </c>
      <c r="E924" s="56"/>
      <c r="F924" s="61"/>
      <c r="G924" s="58" t="str">
        <f>VLOOKUP(DataEntry[[#This Row],[Animal Number]],Labeling[],4)</f>
        <v>Female</v>
      </c>
      <c r="H924" s="61">
        <f>VLOOKUP(DataEntry[[#This Row],[Animal Number]],Labeling[],5)</f>
        <v>0</v>
      </c>
      <c r="I924" s="58">
        <f>IF(COUNTIF($A$8:DataEntry[[#This Row],[Animal Number]],DataEntry[[#This Row],[Animal Number]])=1,1,"")</f>
        <v>1</v>
      </c>
      <c r="J92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2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2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2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2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2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2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2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2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2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2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2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2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2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2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2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2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2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25" spans="1:30" ht="15" customHeight="1" x14ac:dyDescent="0.35">
      <c r="A925" s="61">
        <v>298</v>
      </c>
      <c r="B925" s="61" t="s">
        <v>29</v>
      </c>
      <c r="C925" s="61"/>
      <c r="D925" s="61" t="s">
        <v>65</v>
      </c>
      <c r="E925" s="56"/>
      <c r="F925" s="61"/>
      <c r="G925" s="58" t="str">
        <f>VLOOKUP(DataEntry[[#This Row],[Animal Number]],Labeling[],4)</f>
        <v>Female</v>
      </c>
      <c r="H925" s="61">
        <f>VLOOKUP(DataEntry[[#This Row],[Animal Number]],Labeling[],5)</f>
        <v>0</v>
      </c>
      <c r="I925" s="58" t="str">
        <f>IF(COUNTIF($A$8:DataEntry[[#This Row],[Animal Number]],DataEntry[[#This Row],[Animal Number]])=1,1,"")</f>
        <v/>
      </c>
      <c r="J92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2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2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2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2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2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2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2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2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2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2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2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2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25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25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25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25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25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26" spans="1:30" ht="15" customHeight="1" x14ac:dyDescent="0.35">
      <c r="A926" s="61">
        <v>298</v>
      </c>
      <c r="B926" s="61" t="s">
        <v>4</v>
      </c>
      <c r="C926" s="61"/>
      <c r="D926" s="61" t="s">
        <v>65</v>
      </c>
      <c r="E926" s="56"/>
      <c r="F926" s="61"/>
      <c r="G926" s="58" t="str">
        <f>VLOOKUP(DataEntry[[#This Row],[Animal Number]],Labeling[],4)</f>
        <v>Female</v>
      </c>
      <c r="H926" s="61">
        <f>VLOOKUP(DataEntry[[#This Row],[Animal Number]],Labeling[],5)</f>
        <v>0</v>
      </c>
      <c r="I926" s="58" t="str">
        <f>IF(COUNTIF($A$8:DataEntry[[#This Row],[Animal Number]],DataEntry[[#This Row],[Animal Number]])=1,1,"")</f>
        <v/>
      </c>
      <c r="J92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2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2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2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2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2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2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2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2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2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2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2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2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26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26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26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26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26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27" spans="1:30" ht="15" customHeight="1" x14ac:dyDescent="0.35">
      <c r="A927" s="61">
        <v>299</v>
      </c>
      <c r="B927" s="61"/>
      <c r="C927" s="61"/>
      <c r="D927" s="61" t="s">
        <v>38</v>
      </c>
      <c r="E927" s="56"/>
      <c r="F927" s="61"/>
      <c r="G927" s="58" t="str">
        <f>VLOOKUP(DataEntry[[#This Row],[Animal Number]],Labeling[],4)</f>
        <v>Female</v>
      </c>
      <c r="H927" s="61">
        <f>VLOOKUP(DataEntry[[#This Row],[Animal Number]],Labeling[],5)</f>
        <v>0</v>
      </c>
      <c r="I927" s="58">
        <f>IF(COUNTIF($A$8:DataEntry[[#This Row],[Animal Number]],DataEntry[[#This Row],[Animal Number]])=1,1,"")</f>
        <v>1</v>
      </c>
      <c r="J92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2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2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2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2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2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2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2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2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2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2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2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2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2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2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2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2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2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28" spans="1:30" ht="15" customHeight="1" x14ac:dyDescent="0.35">
      <c r="A928" s="61">
        <v>300</v>
      </c>
      <c r="B928" s="61" t="s">
        <v>113</v>
      </c>
      <c r="C928" s="61"/>
      <c r="D928" s="61" t="s">
        <v>36</v>
      </c>
      <c r="E928" s="56"/>
      <c r="F928" s="61"/>
      <c r="G928" s="58" t="str">
        <f>VLOOKUP(DataEntry[[#This Row],[Animal Number]],Labeling[],4)</f>
        <v>Female</v>
      </c>
      <c r="H928" s="61">
        <f>VLOOKUP(DataEntry[[#This Row],[Animal Number]],Labeling[],5)</f>
        <v>0</v>
      </c>
      <c r="I928" s="58">
        <f>IF(COUNTIF($A$8:DataEntry[[#This Row],[Animal Number]],DataEntry[[#This Row],[Animal Number]])=1,1,"")</f>
        <v>1</v>
      </c>
      <c r="J92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2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2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2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2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2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2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2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2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2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2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2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2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2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2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2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2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2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29" spans="1:30" ht="15" customHeight="1" x14ac:dyDescent="0.35">
      <c r="A929" s="61">
        <v>301</v>
      </c>
      <c r="B929" s="61"/>
      <c r="C929" s="61"/>
      <c r="D929" s="61" t="s">
        <v>38</v>
      </c>
      <c r="E929" s="56"/>
      <c r="F929" s="61"/>
      <c r="G929" s="58" t="str">
        <f>VLOOKUP(DataEntry[[#This Row],[Animal Number]],Labeling[],4)</f>
        <v>Female</v>
      </c>
      <c r="H929" s="61">
        <f>VLOOKUP(DataEntry[[#This Row],[Animal Number]],Labeling[],5)</f>
        <v>300</v>
      </c>
      <c r="I929" s="58">
        <f>IF(COUNTIF($A$8:DataEntry[[#This Row],[Animal Number]],DataEntry[[#This Row],[Animal Number]])=1,1,"")</f>
        <v>1</v>
      </c>
      <c r="J92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2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2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2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2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2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2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2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2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2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2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2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2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2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2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2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2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2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30" spans="1:30" ht="15" customHeight="1" x14ac:dyDescent="0.35">
      <c r="A930" s="61">
        <v>302</v>
      </c>
      <c r="B930" s="61"/>
      <c r="C930" s="61"/>
      <c r="D930" s="61" t="s">
        <v>38</v>
      </c>
      <c r="E930" s="56"/>
      <c r="F930" s="61"/>
      <c r="G930" s="58" t="str">
        <f>VLOOKUP(DataEntry[[#This Row],[Animal Number]],Labeling[],4)</f>
        <v>Female</v>
      </c>
      <c r="H930" s="61">
        <f>VLOOKUP(DataEntry[[#This Row],[Animal Number]],Labeling[],5)</f>
        <v>300</v>
      </c>
      <c r="I930" s="58">
        <f>IF(COUNTIF($A$8:DataEntry[[#This Row],[Animal Number]],DataEntry[[#This Row],[Animal Number]])=1,1,"")</f>
        <v>1</v>
      </c>
      <c r="J93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3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3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3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3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3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3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3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3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3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3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3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3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3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3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3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3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3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31" spans="1:30" ht="15" customHeight="1" x14ac:dyDescent="0.35">
      <c r="A931" s="61">
        <v>303</v>
      </c>
      <c r="B931" s="61"/>
      <c r="C931" s="61"/>
      <c r="D931" s="61" t="s">
        <v>38</v>
      </c>
      <c r="E931" s="56"/>
      <c r="F931" s="61"/>
      <c r="G931" s="58" t="str">
        <f>VLOOKUP(DataEntry[[#This Row],[Animal Number]],Labeling[],4)</f>
        <v>Female</v>
      </c>
      <c r="H931" s="61">
        <f>VLOOKUP(DataEntry[[#This Row],[Animal Number]],Labeling[],5)</f>
        <v>300</v>
      </c>
      <c r="I931" s="58">
        <f>IF(COUNTIF($A$8:DataEntry[[#This Row],[Animal Number]],DataEntry[[#This Row],[Animal Number]])=1,1,"")</f>
        <v>1</v>
      </c>
      <c r="J93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3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3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3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3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3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3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3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3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3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3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3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3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3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3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3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3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3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32" spans="1:30" ht="15" customHeight="1" x14ac:dyDescent="0.35">
      <c r="A932" s="61">
        <v>304</v>
      </c>
      <c r="B932" s="61"/>
      <c r="C932" s="61"/>
      <c r="D932" s="61" t="s">
        <v>38</v>
      </c>
      <c r="E932" s="56"/>
      <c r="F932" s="61"/>
      <c r="G932" s="58" t="str">
        <f>VLOOKUP(DataEntry[[#This Row],[Animal Number]],Labeling[],4)</f>
        <v>Female</v>
      </c>
      <c r="H932" s="61">
        <f>VLOOKUP(DataEntry[[#This Row],[Animal Number]],Labeling[],5)</f>
        <v>300</v>
      </c>
      <c r="I932" s="58">
        <f>IF(COUNTIF($A$8:DataEntry[[#This Row],[Animal Number]],DataEntry[[#This Row],[Animal Number]])=1,1,"")</f>
        <v>1</v>
      </c>
      <c r="J93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3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3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3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3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3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3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3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3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3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3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3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3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3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3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3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3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3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33" spans="1:30" ht="15" customHeight="1" x14ac:dyDescent="0.35">
      <c r="A933" s="61">
        <v>305</v>
      </c>
      <c r="B933" s="61"/>
      <c r="C933" s="61"/>
      <c r="D933" s="61" t="s">
        <v>38</v>
      </c>
      <c r="E933" s="56"/>
      <c r="F933" s="61"/>
      <c r="G933" s="58" t="str">
        <f>VLOOKUP(DataEntry[[#This Row],[Animal Number]],Labeling[],4)</f>
        <v>Female</v>
      </c>
      <c r="H933" s="61">
        <f>VLOOKUP(DataEntry[[#This Row],[Animal Number]],Labeling[],5)</f>
        <v>300</v>
      </c>
      <c r="I933" s="58">
        <f>IF(COUNTIF($A$8:DataEntry[[#This Row],[Animal Number]],DataEntry[[#This Row],[Animal Number]])=1,1,"")</f>
        <v>1</v>
      </c>
      <c r="J93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3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3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3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3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3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3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3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3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3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3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3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3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3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3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3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3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3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34" spans="1:30" ht="15" customHeight="1" x14ac:dyDescent="0.35">
      <c r="A934" s="61">
        <v>306</v>
      </c>
      <c r="B934" s="61"/>
      <c r="C934" s="61"/>
      <c r="D934" s="61" t="s">
        <v>38</v>
      </c>
      <c r="E934" s="56"/>
      <c r="F934" s="61"/>
      <c r="G934" s="58" t="str">
        <f>VLOOKUP(DataEntry[[#This Row],[Animal Number]],Labeling[],4)</f>
        <v>Female</v>
      </c>
      <c r="H934" s="61">
        <f>VLOOKUP(DataEntry[[#This Row],[Animal Number]],Labeling[],5)</f>
        <v>300</v>
      </c>
      <c r="I934" s="58">
        <f>IF(COUNTIF($A$8:DataEntry[[#This Row],[Animal Number]],DataEntry[[#This Row],[Animal Number]])=1,1,"")</f>
        <v>1</v>
      </c>
      <c r="J93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3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3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3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3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3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3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3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3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3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3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3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3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3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3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3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3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3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35" spans="1:30" ht="15" customHeight="1" x14ac:dyDescent="0.35">
      <c r="A935" s="61">
        <v>307</v>
      </c>
      <c r="B935" s="61"/>
      <c r="C935" s="61"/>
      <c r="D935" s="61" t="s">
        <v>38</v>
      </c>
      <c r="E935" s="56"/>
      <c r="F935" s="61"/>
      <c r="G935" s="58" t="str">
        <f>VLOOKUP(DataEntry[[#This Row],[Animal Number]],Labeling[],4)</f>
        <v>Female</v>
      </c>
      <c r="H935" s="61">
        <f>VLOOKUP(DataEntry[[#This Row],[Animal Number]],Labeling[],5)</f>
        <v>300</v>
      </c>
      <c r="I935" s="58">
        <f>IF(COUNTIF($A$8:DataEntry[[#This Row],[Animal Number]],DataEntry[[#This Row],[Animal Number]])=1,1,"")</f>
        <v>1</v>
      </c>
      <c r="J93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3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3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3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3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3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3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3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3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3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3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3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3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3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3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3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3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3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36" spans="1:30" ht="15" customHeight="1" x14ac:dyDescent="0.35">
      <c r="A936" s="61">
        <v>308</v>
      </c>
      <c r="B936" s="61"/>
      <c r="C936" s="61"/>
      <c r="D936" s="61" t="s">
        <v>38</v>
      </c>
      <c r="E936" s="56"/>
      <c r="F936" s="61"/>
      <c r="G936" s="58" t="str">
        <f>VLOOKUP(DataEntry[[#This Row],[Animal Number]],Labeling[],4)</f>
        <v>Female</v>
      </c>
      <c r="H936" s="61">
        <f>VLOOKUP(DataEntry[[#This Row],[Animal Number]],Labeling[],5)</f>
        <v>300</v>
      </c>
      <c r="I936" s="58">
        <f>IF(COUNTIF($A$8:DataEntry[[#This Row],[Animal Number]],DataEntry[[#This Row],[Animal Number]])=1,1,"")</f>
        <v>1</v>
      </c>
      <c r="J93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3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3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3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3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3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3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3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3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3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3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3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3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3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3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3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3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3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37" spans="1:30" ht="15" customHeight="1" x14ac:dyDescent="0.35">
      <c r="A937" s="61">
        <v>309</v>
      </c>
      <c r="B937" s="61"/>
      <c r="C937" s="61"/>
      <c r="D937" s="61" t="s">
        <v>38</v>
      </c>
      <c r="E937" s="56"/>
      <c r="F937" s="61"/>
      <c r="G937" s="58" t="str">
        <f>VLOOKUP(DataEntry[[#This Row],[Animal Number]],Labeling[],4)</f>
        <v>Female</v>
      </c>
      <c r="H937" s="61">
        <f>VLOOKUP(DataEntry[[#This Row],[Animal Number]],Labeling[],5)</f>
        <v>300</v>
      </c>
      <c r="I937" s="58">
        <f>IF(COUNTIF($A$8:DataEntry[[#This Row],[Animal Number]],DataEntry[[#This Row],[Animal Number]])=1,1,"")</f>
        <v>1</v>
      </c>
      <c r="J93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3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3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3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3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3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3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3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3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3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3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3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3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3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3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3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3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3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38" spans="1:30" ht="15" customHeight="1" x14ac:dyDescent="0.35">
      <c r="A938" s="61">
        <v>309</v>
      </c>
      <c r="B938" s="61" t="s">
        <v>4</v>
      </c>
      <c r="C938" s="61"/>
      <c r="D938" s="61" t="s">
        <v>65</v>
      </c>
      <c r="E938" s="56"/>
      <c r="F938" s="61"/>
      <c r="G938" s="58" t="str">
        <f>VLOOKUP(DataEntry[[#This Row],[Animal Number]],Labeling[],4)</f>
        <v>Female</v>
      </c>
      <c r="H938" s="61">
        <f>VLOOKUP(DataEntry[[#This Row],[Animal Number]],Labeling[],5)</f>
        <v>300</v>
      </c>
      <c r="I938" s="58" t="str">
        <f>IF(COUNTIF($A$8:DataEntry[[#This Row],[Animal Number]],DataEntry[[#This Row],[Animal Number]])=1,1,"")</f>
        <v/>
      </c>
      <c r="J93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3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3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3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3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3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3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3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3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3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3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3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3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3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3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3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3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3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39" spans="1:30" ht="15" customHeight="1" x14ac:dyDescent="0.35">
      <c r="A939" s="61">
        <v>309</v>
      </c>
      <c r="B939" s="61" t="s">
        <v>29</v>
      </c>
      <c r="C939" s="61"/>
      <c r="D939" s="61" t="s">
        <v>65</v>
      </c>
      <c r="E939" s="56"/>
      <c r="F939" s="61"/>
      <c r="G939" s="58" t="str">
        <f>VLOOKUP(DataEntry[[#This Row],[Animal Number]],Labeling[],4)</f>
        <v>Female</v>
      </c>
      <c r="H939" s="61">
        <f>VLOOKUP(DataEntry[[#This Row],[Animal Number]],Labeling[],5)</f>
        <v>300</v>
      </c>
      <c r="I939" s="58" t="str">
        <f>IF(COUNTIF($A$8:DataEntry[[#This Row],[Animal Number]],DataEntry[[#This Row],[Animal Number]])=1,1,"")</f>
        <v/>
      </c>
      <c r="J93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3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3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3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3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3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3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3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3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3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3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3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3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3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3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3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3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3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40" spans="1:30" ht="15" customHeight="1" x14ac:dyDescent="0.35">
      <c r="A940" s="61">
        <v>310</v>
      </c>
      <c r="B940" s="61"/>
      <c r="C940" s="61"/>
      <c r="D940" s="61" t="s">
        <v>38</v>
      </c>
      <c r="E940" s="56"/>
      <c r="F940" s="61"/>
      <c r="G940" s="58" t="str">
        <f>VLOOKUP(DataEntry[[#This Row],[Animal Number]],Labeling[],4)</f>
        <v>Female</v>
      </c>
      <c r="H940" s="61">
        <f>VLOOKUP(DataEntry[[#This Row],[Animal Number]],Labeling[],5)</f>
        <v>300</v>
      </c>
      <c r="I940" s="58">
        <f>IF(COUNTIF($A$8:DataEntry[[#This Row],[Animal Number]],DataEntry[[#This Row],[Animal Number]])=1,1,"")</f>
        <v>1</v>
      </c>
      <c r="J94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4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4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4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4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4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4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4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4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4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4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4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4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4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4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4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4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4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41" spans="1:30" ht="15" customHeight="1" x14ac:dyDescent="0.35">
      <c r="A941" s="61">
        <v>311</v>
      </c>
      <c r="B941" s="61"/>
      <c r="C941" s="61"/>
      <c r="D941" s="61" t="s">
        <v>38</v>
      </c>
      <c r="E941" s="56"/>
      <c r="F941" s="61"/>
      <c r="G941" s="58" t="str">
        <f>VLOOKUP(DataEntry[[#This Row],[Animal Number]],Labeling[],4)</f>
        <v>Female</v>
      </c>
      <c r="H941" s="61">
        <f>VLOOKUP(DataEntry[[#This Row],[Animal Number]],Labeling[],5)</f>
        <v>300</v>
      </c>
      <c r="I941" s="58">
        <f>IF(COUNTIF($A$8:DataEntry[[#This Row],[Animal Number]],DataEntry[[#This Row],[Animal Number]])=1,1,"")</f>
        <v>1</v>
      </c>
      <c r="J94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4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4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4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4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4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4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4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4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4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4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4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4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4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4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4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4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4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42" spans="1:30" ht="15" customHeight="1" x14ac:dyDescent="0.35">
      <c r="A942" s="61">
        <v>312</v>
      </c>
      <c r="B942" s="61"/>
      <c r="C942" s="61"/>
      <c r="D942" s="61" t="s">
        <v>38</v>
      </c>
      <c r="E942" s="56"/>
      <c r="F942" s="61"/>
      <c r="G942" s="58" t="str">
        <f>VLOOKUP(DataEntry[[#This Row],[Animal Number]],Labeling[],4)</f>
        <v>Female</v>
      </c>
      <c r="H942" s="61">
        <f>VLOOKUP(DataEntry[[#This Row],[Animal Number]],Labeling[],5)</f>
        <v>300</v>
      </c>
      <c r="I942" s="58">
        <f>IF(COUNTIF($A$8:DataEntry[[#This Row],[Animal Number]],DataEntry[[#This Row],[Animal Number]])=1,1,"")</f>
        <v>1</v>
      </c>
      <c r="J94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4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4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4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4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4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4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4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4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4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4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4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4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4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4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4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4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4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43" spans="1:30" ht="15" customHeight="1" x14ac:dyDescent="0.35">
      <c r="A943" s="61">
        <v>313</v>
      </c>
      <c r="B943" s="61"/>
      <c r="C943" s="61"/>
      <c r="D943" s="61" t="s">
        <v>38</v>
      </c>
      <c r="E943" s="56"/>
      <c r="F943" s="61"/>
      <c r="G943" s="58" t="str">
        <f>VLOOKUP(DataEntry[[#This Row],[Animal Number]],Labeling[],4)</f>
        <v>Female</v>
      </c>
      <c r="H943" s="61">
        <f>VLOOKUP(DataEntry[[#This Row],[Animal Number]],Labeling[],5)</f>
        <v>300</v>
      </c>
      <c r="I943" s="58">
        <f>IF(COUNTIF($A$8:DataEntry[[#This Row],[Animal Number]],DataEntry[[#This Row],[Animal Number]])=1,1,"")</f>
        <v>1</v>
      </c>
      <c r="J94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4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4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4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4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4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4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4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4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4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4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4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4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4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4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4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4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4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44" spans="1:30" ht="15" customHeight="1" x14ac:dyDescent="0.35">
      <c r="A944" s="61">
        <v>314</v>
      </c>
      <c r="B944" s="61"/>
      <c r="C944" s="61"/>
      <c r="D944" s="61" t="s">
        <v>38</v>
      </c>
      <c r="E944" s="56"/>
      <c r="F944" s="61"/>
      <c r="G944" s="58" t="str">
        <f>VLOOKUP(DataEntry[[#This Row],[Animal Number]],Labeling[],4)</f>
        <v>Female</v>
      </c>
      <c r="H944" s="61">
        <f>VLOOKUP(DataEntry[[#This Row],[Animal Number]],Labeling[],5)</f>
        <v>300</v>
      </c>
      <c r="I944" s="58">
        <f>IF(COUNTIF($A$8:DataEntry[[#This Row],[Animal Number]],DataEntry[[#This Row],[Animal Number]])=1,1,"")</f>
        <v>1</v>
      </c>
      <c r="J94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4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4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4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4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4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4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4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4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4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4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4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4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4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4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4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4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4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45" spans="1:30" ht="15" customHeight="1" x14ac:dyDescent="0.35">
      <c r="A945" s="61">
        <v>315</v>
      </c>
      <c r="B945" s="61"/>
      <c r="C945" s="61"/>
      <c r="D945" s="61" t="s">
        <v>38</v>
      </c>
      <c r="E945" s="56"/>
      <c r="F945" s="61"/>
      <c r="G945" s="58" t="str">
        <f>VLOOKUP(DataEntry[[#This Row],[Animal Number]],Labeling[],4)</f>
        <v>Female</v>
      </c>
      <c r="H945" s="61">
        <f>VLOOKUP(DataEntry[[#This Row],[Animal Number]],Labeling[],5)</f>
        <v>300</v>
      </c>
      <c r="I945" s="58">
        <f>IF(COUNTIF($A$8:DataEntry[[#This Row],[Animal Number]],DataEntry[[#This Row],[Animal Number]])=1,1,"")</f>
        <v>1</v>
      </c>
      <c r="J94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4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4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4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4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4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4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4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4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4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4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4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4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4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4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4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4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4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46" spans="1:30" ht="15" customHeight="1" x14ac:dyDescent="0.35">
      <c r="A946" s="61">
        <v>316</v>
      </c>
      <c r="B946" s="61"/>
      <c r="C946" s="61"/>
      <c r="D946" s="61" t="s">
        <v>38</v>
      </c>
      <c r="E946" s="56"/>
      <c r="F946" s="61"/>
      <c r="G946" s="58" t="str">
        <f>VLOOKUP(DataEntry[[#This Row],[Animal Number]],Labeling[],4)</f>
        <v>Female</v>
      </c>
      <c r="H946" s="61">
        <f>VLOOKUP(DataEntry[[#This Row],[Animal Number]],Labeling[],5)</f>
        <v>300</v>
      </c>
      <c r="I946" s="58">
        <f>IF(COUNTIF($A$8:DataEntry[[#This Row],[Animal Number]],DataEntry[[#This Row],[Animal Number]])=1,1,"")</f>
        <v>1</v>
      </c>
      <c r="J94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4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4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4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4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4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4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4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4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4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4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4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4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4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4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4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4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4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47" spans="1:30" ht="15" customHeight="1" x14ac:dyDescent="0.35">
      <c r="A947" s="61">
        <v>317</v>
      </c>
      <c r="B947" s="61"/>
      <c r="C947" s="61"/>
      <c r="D947" s="61" t="s">
        <v>38</v>
      </c>
      <c r="E947" s="56"/>
      <c r="F947" s="61"/>
      <c r="G947" s="58" t="str">
        <f>VLOOKUP(DataEntry[[#This Row],[Animal Number]],Labeling[],4)</f>
        <v>Female</v>
      </c>
      <c r="H947" s="61">
        <f>VLOOKUP(DataEntry[[#This Row],[Animal Number]],Labeling[],5)</f>
        <v>300</v>
      </c>
      <c r="I947" s="58">
        <f>IF(COUNTIF($A$8:DataEntry[[#This Row],[Animal Number]],DataEntry[[#This Row],[Animal Number]])=1,1,"")</f>
        <v>1</v>
      </c>
      <c r="J94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4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4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4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4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4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4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4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4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4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4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4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4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4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4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4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4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4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48" spans="1:30" ht="15" customHeight="1" x14ac:dyDescent="0.35">
      <c r="A948" s="61">
        <v>318</v>
      </c>
      <c r="B948" s="61"/>
      <c r="C948" s="61"/>
      <c r="D948" s="61" t="s">
        <v>38</v>
      </c>
      <c r="E948" s="56"/>
      <c r="F948" s="61"/>
      <c r="G948" s="58" t="str">
        <f>VLOOKUP(DataEntry[[#This Row],[Animal Number]],Labeling[],4)</f>
        <v>Female</v>
      </c>
      <c r="H948" s="61">
        <f>VLOOKUP(DataEntry[[#This Row],[Animal Number]],Labeling[],5)</f>
        <v>300</v>
      </c>
      <c r="I948" s="58">
        <f>IF(COUNTIF($A$8:DataEntry[[#This Row],[Animal Number]],DataEntry[[#This Row],[Animal Number]])=1,1,"")</f>
        <v>1</v>
      </c>
      <c r="J94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4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4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4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4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4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4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4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4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4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4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4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4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4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4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4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4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4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4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4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4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49" spans="1:30" ht="15" customHeight="1" x14ac:dyDescent="0.35">
      <c r="A949" s="61">
        <v>319</v>
      </c>
      <c r="B949" s="61"/>
      <c r="C949" s="61"/>
      <c r="D949" s="61" t="s">
        <v>38</v>
      </c>
      <c r="E949" s="56"/>
      <c r="F949" s="61"/>
      <c r="G949" s="58" t="str">
        <f>VLOOKUP(DataEntry[[#This Row],[Animal Number]],Labeling[],4)</f>
        <v>Female</v>
      </c>
      <c r="H949" s="61">
        <f>VLOOKUP(DataEntry[[#This Row],[Animal Number]],Labeling[],5)</f>
        <v>300</v>
      </c>
      <c r="I949" s="58">
        <f>IF(COUNTIF($A$8:DataEntry[[#This Row],[Animal Number]],DataEntry[[#This Row],[Animal Number]])=1,1,"")</f>
        <v>1</v>
      </c>
      <c r="J94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4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4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4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4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4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4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4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4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4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4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4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4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4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4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4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4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4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50" spans="1:30" ht="15" customHeight="1" x14ac:dyDescent="0.35">
      <c r="A950" s="61">
        <v>320</v>
      </c>
      <c r="B950" s="61"/>
      <c r="C950" s="61"/>
      <c r="D950" s="61" t="s">
        <v>38</v>
      </c>
      <c r="E950" s="56"/>
      <c r="F950" s="61"/>
      <c r="G950" s="58" t="str">
        <f>VLOOKUP(DataEntry[[#This Row],[Animal Number]],Labeling[],4)</f>
        <v>Female</v>
      </c>
      <c r="H950" s="61">
        <f>VLOOKUP(DataEntry[[#This Row],[Animal Number]],Labeling[],5)</f>
        <v>300</v>
      </c>
      <c r="I950" s="58">
        <f>IF(COUNTIF($A$8:DataEntry[[#This Row],[Animal Number]],DataEntry[[#This Row],[Animal Number]])=1,1,"")</f>
        <v>1</v>
      </c>
      <c r="J95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5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5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5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5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5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5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5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5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5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5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5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5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5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5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5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5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5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51" spans="1:30" ht="15" customHeight="1" x14ac:dyDescent="0.35">
      <c r="A951" s="61">
        <v>321</v>
      </c>
      <c r="B951" s="61"/>
      <c r="C951" s="61"/>
      <c r="D951" s="61" t="s">
        <v>38</v>
      </c>
      <c r="E951" s="56"/>
      <c r="F951" s="61"/>
      <c r="G951" s="58" t="str">
        <f>VLOOKUP(DataEntry[[#This Row],[Animal Number]],Labeling[],4)</f>
        <v>Female</v>
      </c>
      <c r="H951" s="61">
        <f>VLOOKUP(DataEntry[[#This Row],[Animal Number]],Labeling[],5)</f>
        <v>300</v>
      </c>
      <c r="I951" s="58">
        <f>IF(COUNTIF($A$8:DataEntry[[#This Row],[Animal Number]],DataEntry[[#This Row],[Animal Number]])=1,1,"")</f>
        <v>1</v>
      </c>
      <c r="J95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5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5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5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5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5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5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5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5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5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5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5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5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5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5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5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5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5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52" spans="1:30" ht="15" customHeight="1" x14ac:dyDescent="0.35">
      <c r="A952" s="61">
        <v>322</v>
      </c>
      <c r="B952" s="61" t="s">
        <v>113</v>
      </c>
      <c r="C952" s="61"/>
      <c r="D952" s="61" t="s">
        <v>36</v>
      </c>
      <c r="E952" s="56"/>
      <c r="F952" s="61"/>
      <c r="G952" s="58" t="str">
        <f>VLOOKUP(DataEntry[[#This Row],[Animal Number]],Labeling[],4)</f>
        <v>Female</v>
      </c>
      <c r="H952" s="61">
        <f>VLOOKUP(DataEntry[[#This Row],[Animal Number]],Labeling[],5)</f>
        <v>300</v>
      </c>
      <c r="I952" s="58">
        <f>IF(COUNTIF($A$8:DataEntry[[#This Row],[Animal Number]],DataEntry[[#This Row],[Animal Number]])=1,1,"")</f>
        <v>1</v>
      </c>
      <c r="J95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5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5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5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5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5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5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5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5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5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5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5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5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5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5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5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5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5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53" spans="1:30" ht="15" customHeight="1" x14ac:dyDescent="0.35">
      <c r="A953" s="61">
        <v>323</v>
      </c>
      <c r="B953" s="61"/>
      <c r="C953" s="61"/>
      <c r="D953" s="61" t="s">
        <v>38</v>
      </c>
      <c r="E953" s="56"/>
      <c r="F953" s="61"/>
      <c r="G953" s="58" t="str">
        <f>VLOOKUP(DataEntry[[#This Row],[Animal Number]],Labeling[],4)</f>
        <v>Female</v>
      </c>
      <c r="H953" s="61">
        <f>VLOOKUP(DataEntry[[#This Row],[Animal Number]],Labeling[],5)</f>
        <v>300</v>
      </c>
      <c r="I953" s="58">
        <f>IF(COUNTIF($A$8:DataEntry[[#This Row],[Animal Number]],DataEntry[[#This Row],[Animal Number]])=1,1,"")</f>
        <v>1</v>
      </c>
      <c r="J95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5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5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5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5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5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5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5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5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5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5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5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5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5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5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5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5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5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54" spans="1:30" ht="15" customHeight="1" x14ac:dyDescent="0.35">
      <c r="A954" s="61">
        <v>324</v>
      </c>
      <c r="B954" s="61" t="s">
        <v>113</v>
      </c>
      <c r="C954" s="61"/>
      <c r="D954" s="61" t="s">
        <v>24</v>
      </c>
      <c r="E954" s="56"/>
      <c r="F954" s="61"/>
      <c r="G954" s="58" t="str">
        <f>VLOOKUP(DataEntry[[#This Row],[Animal Number]],Labeling[],4)</f>
        <v>Female</v>
      </c>
      <c r="H954" s="61">
        <f>VLOOKUP(DataEntry[[#This Row],[Animal Number]],Labeling[],5)</f>
        <v>300</v>
      </c>
      <c r="I954" s="58">
        <f>IF(COUNTIF($A$8:DataEntry[[#This Row],[Animal Number]],DataEntry[[#This Row],[Animal Number]])=1,1,"")</f>
        <v>1</v>
      </c>
      <c r="J95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5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5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5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5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5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5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5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5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5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5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5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5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5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5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5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5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5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55" spans="1:30" ht="15" customHeight="1" x14ac:dyDescent="0.35">
      <c r="A955" s="61">
        <v>325</v>
      </c>
      <c r="B955" s="61"/>
      <c r="C955" s="61"/>
      <c r="D955" s="61" t="s">
        <v>38</v>
      </c>
      <c r="E955" s="56"/>
      <c r="F955" s="61"/>
      <c r="G955" s="58" t="str">
        <f>VLOOKUP(DataEntry[[#This Row],[Animal Number]],Labeling[],4)</f>
        <v>Female</v>
      </c>
      <c r="H955" s="61">
        <f>VLOOKUP(DataEntry[[#This Row],[Animal Number]],Labeling[],5)</f>
        <v>300</v>
      </c>
      <c r="I955" s="58">
        <f>IF(COUNTIF($A$8:DataEntry[[#This Row],[Animal Number]],DataEntry[[#This Row],[Animal Number]])=1,1,"")</f>
        <v>1</v>
      </c>
      <c r="J95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5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5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5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5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5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5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5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5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5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5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5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5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5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5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5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5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5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56" spans="1:30" ht="15" customHeight="1" x14ac:dyDescent="0.35">
      <c r="A956" s="61">
        <v>326</v>
      </c>
      <c r="B956" s="61"/>
      <c r="C956" s="61"/>
      <c r="D956" s="61" t="s">
        <v>38</v>
      </c>
      <c r="E956" s="56"/>
      <c r="F956" s="61"/>
      <c r="G956" s="58" t="str">
        <f>VLOOKUP(DataEntry[[#This Row],[Animal Number]],Labeling[],4)</f>
        <v>Female</v>
      </c>
      <c r="H956" s="61">
        <f>VLOOKUP(DataEntry[[#This Row],[Animal Number]],Labeling[],5)</f>
        <v>300</v>
      </c>
      <c r="I956" s="58">
        <f>IF(COUNTIF($A$8:DataEntry[[#This Row],[Animal Number]],DataEntry[[#This Row],[Animal Number]])=1,1,"")</f>
        <v>1</v>
      </c>
      <c r="J95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5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5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5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5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5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5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5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5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5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5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5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5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5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5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5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5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5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57" spans="1:30" ht="15" customHeight="1" x14ac:dyDescent="0.35">
      <c r="A957" s="61">
        <v>327</v>
      </c>
      <c r="B957" s="61" t="s">
        <v>113</v>
      </c>
      <c r="C957" s="61"/>
      <c r="D957" s="61" t="s">
        <v>36</v>
      </c>
      <c r="E957" s="56"/>
      <c r="F957" s="61"/>
      <c r="G957" s="58" t="str">
        <f>VLOOKUP(DataEntry[[#This Row],[Animal Number]],Labeling[],4)</f>
        <v>Female</v>
      </c>
      <c r="H957" s="61">
        <f>VLOOKUP(DataEntry[[#This Row],[Animal Number]],Labeling[],5)</f>
        <v>300</v>
      </c>
      <c r="I957" s="58">
        <f>IF(COUNTIF($A$8:DataEntry[[#This Row],[Animal Number]],DataEntry[[#This Row],[Animal Number]])=1,1,"")</f>
        <v>1</v>
      </c>
      <c r="J95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5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5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5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5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5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5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5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5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5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5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5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5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5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5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5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5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5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58" spans="1:30" ht="15" customHeight="1" x14ac:dyDescent="0.35">
      <c r="A958" s="61">
        <v>328</v>
      </c>
      <c r="B958" s="61" t="s">
        <v>113</v>
      </c>
      <c r="C958" s="61"/>
      <c r="D958" s="61" t="s">
        <v>36</v>
      </c>
      <c r="E958" s="56"/>
      <c r="F958" s="61"/>
      <c r="G958" s="58" t="str">
        <f>VLOOKUP(DataEntry[[#This Row],[Animal Number]],Labeling[],4)</f>
        <v>Female</v>
      </c>
      <c r="H958" s="61">
        <f>VLOOKUP(DataEntry[[#This Row],[Animal Number]],Labeling[],5)</f>
        <v>300</v>
      </c>
      <c r="I958" s="58">
        <f>IF(COUNTIF($A$8:DataEntry[[#This Row],[Animal Number]],DataEntry[[#This Row],[Animal Number]])=1,1,"")</f>
        <v>1</v>
      </c>
      <c r="J95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5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5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5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5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5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5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5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5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5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5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5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5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5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5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5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5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5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59" spans="1:30" ht="15" customHeight="1" x14ac:dyDescent="0.35">
      <c r="A959" s="61">
        <v>329</v>
      </c>
      <c r="B959" s="61"/>
      <c r="C959" s="61"/>
      <c r="D959" s="61" t="s">
        <v>38</v>
      </c>
      <c r="E959" s="56"/>
      <c r="F959" s="61"/>
      <c r="G959" s="58" t="str">
        <f>VLOOKUP(DataEntry[[#This Row],[Animal Number]],Labeling[],4)</f>
        <v>Female</v>
      </c>
      <c r="H959" s="61">
        <f>VLOOKUP(DataEntry[[#This Row],[Animal Number]],Labeling[],5)</f>
        <v>300</v>
      </c>
      <c r="I959" s="58">
        <f>IF(COUNTIF($A$8:DataEntry[[#This Row],[Animal Number]],DataEntry[[#This Row],[Animal Number]])=1,1,"")</f>
        <v>1</v>
      </c>
      <c r="J95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5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5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5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5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5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5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5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5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5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5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5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5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5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5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5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5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5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60" spans="1:30" ht="15" customHeight="1" x14ac:dyDescent="0.35">
      <c r="A960" s="61">
        <v>330</v>
      </c>
      <c r="B960" s="61"/>
      <c r="C960" s="61"/>
      <c r="D960" s="61" t="s">
        <v>38</v>
      </c>
      <c r="E960" s="56"/>
      <c r="F960" s="61"/>
      <c r="G960" s="58" t="str">
        <f>VLOOKUP(DataEntry[[#This Row],[Animal Number]],Labeling[],4)</f>
        <v>Female</v>
      </c>
      <c r="H960" s="61">
        <f>VLOOKUP(DataEntry[[#This Row],[Animal Number]],Labeling[],5)</f>
        <v>300</v>
      </c>
      <c r="I960" s="58">
        <f>IF(COUNTIF($A$8:DataEntry[[#This Row],[Animal Number]],DataEntry[[#This Row],[Animal Number]])=1,1,"")</f>
        <v>1</v>
      </c>
      <c r="J96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6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6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6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6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6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6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6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6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6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6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6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6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6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6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6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6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6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61" spans="1:30" ht="15" customHeight="1" x14ac:dyDescent="0.35">
      <c r="A961" s="61">
        <v>331</v>
      </c>
      <c r="B961" s="61"/>
      <c r="C961" s="61"/>
      <c r="D961" s="61" t="s">
        <v>38</v>
      </c>
      <c r="E961" s="56"/>
      <c r="F961" s="61"/>
      <c r="G961" s="58" t="str">
        <f>VLOOKUP(DataEntry[[#This Row],[Animal Number]],Labeling[],4)</f>
        <v>Female</v>
      </c>
      <c r="H961" s="61">
        <f>VLOOKUP(DataEntry[[#This Row],[Animal Number]],Labeling[],5)</f>
        <v>300</v>
      </c>
      <c r="I961" s="58">
        <f>IF(COUNTIF($A$8:DataEntry[[#This Row],[Animal Number]],DataEntry[[#This Row],[Animal Number]])=1,1,"")</f>
        <v>1</v>
      </c>
      <c r="J96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6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6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6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6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6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6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6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6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6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6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6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6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6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6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6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6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6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62" spans="1:30" ht="15" customHeight="1" x14ac:dyDescent="0.35">
      <c r="A962" s="61">
        <v>332</v>
      </c>
      <c r="B962" s="61" t="s">
        <v>112</v>
      </c>
      <c r="C962" s="61"/>
      <c r="D962" s="61" t="s">
        <v>24</v>
      </c>
      <c r="E962" s="56"/>
      <c r="F962" s="61"/>
      <c r="G962" s="58" t="str">
        <f>VLOOKUP(DataEntry[[#This Row],[Animal Number]],Labeling[],4)</f>
        <v>Female</v>
      </c>
      <c r="H962" s="61">
        <f>VLOOKUP(DataEntry[[#This Row],[Animal Number]],Labeling[],5)</f>
        <v>300</v>
      </c>
      <c r="I962" s="58">
        <f>IF(COUNTIF($A$8:DataEntry[[#This Row],[Animal Number]],DataEntry[[#This Row],[Animal Number]])=1,1,"")</f>
        <v>1</v>
      </c>
      <c r="J96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6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6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6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6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6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6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6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6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6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6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6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6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6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6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6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6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6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63" spans="1:30" ht="15" customHeight="1" x14ac:dyDescent="0.35">
      <c r="A963" s="61">
        <v>333</v>
      </c>
      <c r="B963" s="61" t="s">
        <v>112</v>
      </c>
      <c r="C963" s="61"/>
      <c r="D963" s="61" t="s">
        <v>24</v>
      </c>
      <c r="E963" s="56"/>
      <c r="F963" s="61"/>
      <c r="G963" s="58" t="str">
        <f>VLOOKUP(DataEntry[[#This Row],[Animal Number]],Labeling[],4)</f>
        <v>Female</v>
      </c>
      <c r="H963" s="61">
        <f>VLOOKUP(DataEntry[[#This Row],[Animal Number]],Labeling[],5)</f>
        <v>300</v>
      </c>
      <c r="I963" s="58">
        <f>IF(COUNTIF($A$8:DataEntry[[#This Row],[Animal Number]],DataEntry[[#This Row],[Animal Number]])=1,1,"")</f>
        <v>1</v>
      </c>
      <c r="J96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6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6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6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6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6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6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6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6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6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6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6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6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6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6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6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6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6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64" spans="1:30" ht="15" customHeight="1" x14ac:dyDescent="0.35">
      <c r="A964" s="61">
        <v>333</v>
      </c>
      <c r="B964" s="61" t="s">
        <v>113</v>
      </c>
      <c r="C964" s="61"/>
      <c r="D964" s="61" t="s">
        <v>24</v>
      </c>
      <c r="E964" s="56"/>
      <c r="F964" s="61"/>
      <c r="G964" s="58" t="str">
        <f>VLOOKUP(DataEntry[[#This Row],[Animal Number]],Labeling[],4)</f>
        <v>Female</v>
      </c>
      <c r="H964" s="61">
        <f>VLOOKUP(DataEntry[[#This Row],[Animal Number]],Labeling[],5)</f>
        <v>300</v>
      </c>
      <c r="I964" s="58" t="str">
        <f>IF(COUNTIF($A$8:DataEntry[[#This Row],[Animal Number]],DataEntry[[#This Row],[Animal Number]])=1,1,"")</f>
        <v/>
      </c>
      <c r="J96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6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6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6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6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6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6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6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6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6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6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6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6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6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6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6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6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6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65" spans="1:30" ht="15" customHeight="1" x14ac:dyDescent="0.35">
      <c r="A965" s="61">
        <v>334</v>
      </c>
      <c r="B965" s="61" t="s">
        <v>112</v>
      </c>
      <c r="C965" s="61"/>
      <c r="D965" s="61" t="s">
        <v>24</v>
      </c>
      <c r="E965" s="56"/>
      <c r="F965" s="61"/>
      <c r="G965" s="58" t="str">
        <f>VLOOKUP(DataEntry[[#This Row],[Animal Number]],Labeling[],4)</f>
        <v>Female</v>
      </c>
      <c r="H965" s="61">
        <f>VLOOKUP(DataEntry[[#This Row],[Animal Number]],Labeling[],5)</f>
        <v>300</v>
      </c>
      <c r="I965" s="58">
        <f>IF(COUNTIF($A$8:DataEntry[[#This Row],[Animal Number]],DataEntry[[#This Row],[Animal Number]])=1,1,"")</f>
        <v>1</v>
      </c>
      <c r="J96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6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6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6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6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6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6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6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6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6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6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6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6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6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6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6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6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6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66" spans="1:30" ht="15" customHeight="1" x14ac:dyDescent="0.35">
      <c r="A966" s="61">
        <v>335</v>
      </c>
      <c r="B966" s="61"/>
      <c r="C966" s="61"/>
      <c r="D966" s="61" t="s">
        <v>38</v>
      </c>
      <c r="E966" s="56"/>
      <c r="F966" s="61"/>
      <c r="G966" s="58" t="str">
        <f>VLOOKUP(DataEntry[[#This Row],[Animal Number]],Labeling[],4)</f>
        <v>Female</v>
      </c>
      <c r="H966" s="61">
        <f>VLOOKUP(DataEntry[[#This Row],[Animal Number]],Labeling[],5)</f>
        <v>300</v>
      </c>
      <c r="I966" s="58">
        <f>IF(COUNTIF($A$8:DataEntry[[#This Row],[Animal Number]],DataEntry[[#This Row],[Animal Number]])=1,1,"")</f>
        <v>1</v>
      </c>
      <c r="J96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6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6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6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6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6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6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6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6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6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6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6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6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6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6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6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6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6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67" spans="1:30" ht="15" customHeight="1" x14ac:dyDescent="0.35">
      <c r="A967" s="61">
        <v>336</v>
      </c>
      <c r="B967" s="61"/>
      <c r="C967" s="61"/>
      <c r="D967" s="61" t="s">
        <v>38</v>
      </c>
      <c r="E967" s="56"/>
      <c r="F967" s="61"/>
      <c r="G967" s="58" t="str">
        <f>VLOOKUP(DataEntry[[#This Row],[Animal Number]],Labeling[],4)</f>
        <v>Female</v>
      </c>
      <c r="H967" s="61">
        <f>VLOOKUP(DataEntry[[#This Row],[Animal Number]],Labeling[],5)</f>
        <v>300</v>
      </c>
      <c r="I967" s="58">
        <f>IF(COUNTIF($A$8:DataEntry[[#This Row],[Animal Number]],DataEntry[[#This Row],[Animal Number]])=1,1,"")</f>
        <v>1</v>
      </c>
      <c r="J96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6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6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6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6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6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6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6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6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6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6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6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6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6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6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6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6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6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68" spans="1:30" ht="15" customHeight="1" x14ac:dyDescent="0.35">
      <c r="A968" s="61">
        <v>337</v>
      </c>
      <c r="B968" s="61" t="s">
        <v>113</v>
      </c>
      <c r="C968" s="61"/>
      <c r="D968" s="61" t="s">
        <v>36</v>
      </c>
      <c r="E968" s="56"/>
      <c r="F968" s="61"/>
      <c r="G968" s="58" t="str">
        <f>VLOOKUP(DataEntry[[#This Row],[Animal Number]],Labeling[],4)</f>
        <v>Female</v>
      </c>
      <c r="H968" s="61">
        <f>VLOOKUP(DataEntry[[#This Row],[Animal Number]],Labeling[],5)</f>
        <v>300</v>
      </c>
      <c r="I968" s="58">
        <f>IF(COUNTIF($A$8:DataEntry[[#This Row],[Animal Number]],DataEntry[[#This Row],[Animal Number]])=1,1,"")</f>
        <v>1</v>
      </c>
      <c r="J96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6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6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6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6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6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6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6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6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6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6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6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6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6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6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6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6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6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69" spans="1:30" ht="15" customHeight="1" x14ac:dyDescent="0.35">
      <c r="A969" s="61">
        <v>338</v>
      </c>
      <c r="B969" s="61"/>
      <c r="C969" s="61"/>
      <c r="D969" s="61" t="s">
        <v>38</v>
      </c>
      <c r="E969" s="56"/>
      <c r="F969" s="61"/>
      <c r="G969" s="58" t="str">
        <f>VLOOKUP(DataEntry[[#This Row],[Animal Number]],Labeling[],4)</f>
        <v>Female</v>
      </c>
      <c r="H969" s="61">
        <f>VLOOKUP(DataEntry[[#This Row],[Animal Number]],Labeling[],5)</f>
        <v>300</v>
      </c>
      <c r="I969" s="58">
        <f>IF(COUNTIF($A$8:DataEntry[[#This Row],[Animal Number]],DataEntry[[#This Row],[Animal Number]])=1,1,"")</f>
        <v>1</v>
      </c>
      <c r="J96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6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6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6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6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6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6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6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6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6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6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6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6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6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6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6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6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6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70" spans="1:30" ht="15" customHeight="1" x14ac:dyDescent="0.35">
      <c r="A970" s="61">
        <v>339</v>
      </c>
      <c r="B970" s="61"/>
      <c r="C970" s="61"/>
      <c r="D970" s="61" t="s">
        <v>38</v>
      </c>
      <c r="E970" s="56"/>
      <c r="F970" s="61"/>
      <c r="G970" s="58" t="str">
        <f>VLOOKUP(DataEntry[[#This Row],[Animal Number]],Labeling[],4)</f>
        <v>Female</v>
      </c>
      <c r="H970" s="61">
        <f>VLOOKUP(DataEntry[[#This Row],[Animal Number]],Labeling[],5)</f>
        <v>300</v>
      </c>
      <c r="I970" s="58">
        <f>IF(COUNTIF($A$8:DataEntry[[#This Row],[Animal Number]],DataEntry[[#This Row],[Animal Number]])=1,1,"")</f>
        <v>1</v>
      </c>
      <c r="J97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7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7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7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7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7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7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7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7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7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7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7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7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7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7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7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7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7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71" spans="1:30" ht="15" customHeight="1" x14ac:dyDescent="0.35">
      <c r="A971" s="61">
        <v>340</v>
      </c>
      <c r="B971" s="61"/>
      <c r="C971" s="61"/>
      <c r="D971" s="61" t="s">
        <v>38</v>
      </c>
      <c r="E971" s="56"/>
      <c r="F971" s="61"/>
      <c r="G971" s="58" t="str">
        <f>VLOOKUP(DataEntry[[#This Row],[Animal Number]],Labeling[],4)</f>
        <v>Female</v>
      </c>
      <c r="H971" s="61">
        <f>VLOOKUP(DataEntry[[#This Row],[Animal Number]],Labeling[],5)</f>
        <v>300</v>
      </c>
      <c r="I971" s="58">
        <f>IF(COUNTIF($A$8:DataEntry[[#This Row],[Animal Number]],DataEntry[[#This Row],[Animal Number]])=1,1,"")</f>
        <v>1</v>
      </c>
      <c r="J97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7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7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7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7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7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7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7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7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7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7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7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7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7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7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7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7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7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72" spans="1:30" ht="15" customHeight="1" x14ac:dyDescent="0.35">
      <c r="A972" s="61">
        <v>341</v>
      </c>
      <c r="B972" s="61"/>
      <c r="C972" s="61"/>
      <c r="D972" s="61" t="s">
        <v>38</v>
      </c>
      <c r="E972" s="56"/>
      <c r="F972" s="61"/>
      <c r="G972" s="58" t="str">
        <f>VLOOKUP(DataEntry[[#This Row],[Animal Number]],Labeling[],4)</f>
        <v>Female</v>
      </c>
      <c r="H972" s="61">
        <f>VLOOKUP(DataEntry[[#This Row],[Animal Number]],Labeling[],5)</f>
        <v>300</v>
      </c>
      <c r="I972" s="58">
        <f>IF(COUNTIF($A$8:DataEntry[[#This Row],[Animal Number]],DataEntry[[#This Row],[Animal Number]])=1,1,"")</f>
        <v>1</v>
      </c>
      <c r="J97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7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7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7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7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7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7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7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7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7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7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7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7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7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7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7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7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7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73" spans="1:30" ht="15" customHeight="1" x14ac:dyDescent="0.35">
      <c r="A973" s="61">
        <v>342</v>
      </c>
      <c r="B973" s="61"/>
      <c r="C973" s="61"/>
      <c r="D973" s="61" t="s">
        <v>38</v>
      </c>
      <c r="E973" s="56"/>
      <c r="F973" s="61"/>
      <c r="G973" s="58" t="str">
        <f>VLOOKUP(DataEntry[[#This Row],[Animal Number]],Labeling[],4)</f>
        <v>Female</v>
      </c>
      <c r="H973" s="61">
        <f>VLOOKUP(DataEntry[[#This Row],[Animal Number]],Labeling[],5)</f>
        <v>300</v>
      </c>
      <c r="I973" s="58">
        <f>IF(COUNTIF($A$8:DataEntry[[#This Row],[Animal Number]],DataEntry[[#This Row],[Animal Number]])=1,1,"")</f>
        <v>1</v>
      </c>
      <c r="J97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7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7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7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7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7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7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7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7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7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7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7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7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7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7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7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7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7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74" spans="1:30" ht="15" customHeight="1" x14ac:dyDescent="0.35">
      <c r="A974" s="61">
        <v>343</v>
      </c>
      <c r="B974" s="61"/>
      <c r="C974" s="61"/>
      <c r="D974" s="61" t="s">
        <v>38</v>
      </c>
      <c r="E974" s="56"/>
      <c r="F974" s="61"/>
      <c r="G974" s="58" t="str">
        <f>VLOOKUP(DataEntry[[#This Row],[Animal Number]],Labeling[],4)</f>
        <v>Female</v>
      </c>
      <c r="H974" s="61">
        <f>VLOOKUP(DataEntry[[#This Row],[Animal Number]],Labeling[],5)</f>
        <v>300</v>
      </c>
      <c r="I974" s="58">
        <f>IF(COUNTIF($A$8:DataEntry[[#This Row],[Animal Number]],DataEntry[[#This Row],[Animal Number]])=1,1,"")</f>
        <v>1</v>
      </c>
      <c r="J97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7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7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7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7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7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7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7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7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7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7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7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7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7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7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7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7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7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75" spans="1:30" ht="15" customHeight="1" x14ac:dyDescent="0.35">
      <c r="A975" s="61">
        <v>344</v>
      </c>
      <c r="B975" s="61" t="s">
        <v>113</v>
      </c>
      <c r="C975" s="61" t="s">
        <v>23</v>
      </c>
      <c r="D975" s="61" t="s">
        <v>107</v>
      </c>
      <c r="E975" s="56"/>
      <c r="F975" s="61"/>
      <c r="G975" s="58" t="str">
        <f>VLOOKUP(DataEntry[[#This Row],[Animal Number]],Labeling[],4)</f>
        <v>Female</v>
      </c>
      <c r="H975" s="61">
        <f>VLOOKUP(DataEntry[[#This Row],[Animal Number]],Labeling[],5)</f>
        <v>300</v>
      </c>
      <c r="I975" s="58">
        <f>IF(COUNTIF($A$8:DataEntry[[#This Row],[Animal Number]],DataEntry[[#This Row],[Animal Number]])=1,1,"")</f>
        <v>1</v>
      </c>
      <c r="J97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7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7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7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7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7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7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7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7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7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7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7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7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7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7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7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7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75" s="58">
        <f>IF(AND(DataEntry[[#This Row],[Unique Animal Number]]=1,DataEntry[[#This Row],[Sex]]="Female"),COUNTIFS(DataEntry[Animal Number],DataEntry[[#This Row],[Animal Number]],DataEntry[Site],"Ovaries",DataEntry[Observation],"Misshapen"),"")</f>
        <v>1</v>
      </c>
    </row>
    <row r="976" spans="1:30" ht="15" customHeight="1" x14ac:dyDescent="0.35">
      <c r="A976" s="61">
        <v>345</v>
      </c>
      <c r="B976" s="61"/>
      <c r="C976" s="61"/>
      <c r="D976" s="61" t="s">
        <v>38</v>
      </c>
      <c r="E976" s="56"/>
      <c r="F976" s="61"/>
      <c r="G976" s="58" t="str">
        <f>VLOOKUP(DataEntry[[#This Row],[Animal Number]],Labeling[],4)</f>
        <v>Female</v>
      </c>
      <c r="H976" s="61">
        <f>VLOOKUP(DataEntry[[#This Row],[Animal Number]],Labeling[],5)</f>
        <v>300</v>
      </c>
      <c r="I976" s="58">
        <f>IF(COUNTIF($A$8:DataEntry[[#This Row],[Animal Number]],DataEntry[[#This Row],[Animal Number]])=1,1,"")</f>
        <v>1</v>
      </c>
      <c r="J97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7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7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7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7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7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7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7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7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7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7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7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7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7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7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7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7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7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77" spans="1:30" ht="15" customHeight="1" x14ac:dyDescent="0.35">
      <c r="A977" s="61">
        <v>346</v>
      </c>
      <c r="B977" s="61"/>
      <c r="C977" s="61"/>
      <c r="D977" s="61" t="s">
        <v>38</v>
      </c>
      <c r="E977" s="56"/>
      <c r="F977" s="61"/>
      <c r="G977" s="58" t="str">
        <f>VLOOKUP(DataEntry[[#This Row],[Animal Number]],Labeling[],4)</f>
        <v>Female</v>
      </c>
      <c r="H977" s="61">
        <f>VLOOKUP(DataEntry[[#This Row],[Animal Number]],Labeling[],5)</f>
        <v>300</v>
      </c>
      <c r="I977" s="58">
        <f>IF(COUNTIF($A$8:DataEntry[[#This Row],[Animal Number]],DataEntry[[#This Row],[Animal Number]])=1,1,"")</f>
        <v>1</v>
      </c>
      <c r="J97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7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7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7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7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7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7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7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7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7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7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7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7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7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7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7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7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7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78" spans="1:30" ht="15" customHeight="1" x14ac:dyDescent="0.35">
      <c r="A978" s="61">
        <v>347</v>
      </c>
      <c r="B978" s="61"/>
      <c r="C978" s="61"/>
      <c r="D978" s="61" t="s">
        <v>38</v>
      </c>
      <c r="E978" s="56"/>
      <c r="F978" s="61"/>
      <c r="G978" s="58" t="str">
        <f>VLOOKUP(DataEntry[[#This Row],[Animal Number]],Labeling[],4)</f>
        <v>Female</v>
      </c>
      <c r="H978" s="61">
        <f>VLOOKUP(DataEntry[[#This Row],[Animal Number]],Labeling[],5)</f>
        <v>300</v>
      </c>
      <c r="I978" s="58">
        <f>IF(COUNTIF($A$8:DataEntry[[#This Row],[Animal Number]],DataEntry[[#This Row],[Animal Number]])=1,1,"")</f>
        <v>1</v>
      </c>
      <c r="J97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7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7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7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7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7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7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7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7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7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7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7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7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7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7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7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7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7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79" spans="1:30" ht="15" customHeight="1" x14ac:dyDescent="0.35">
      <c r="A979" s="61">
        <v>348</v>
      </c>
      <c r="B979" s="61"/>
      <c r="C979" s="61"/>
      <c r="D979" s="61" t="s">
        <v>38</v>
      </c>
      <c r="E979" s="56"/>
      <c r="F979" s="61"/>
      <c r="G979" s="58" t="str">
        <f>VLOOKUP(DataEntry[[#This Row],[Animal Number]],Labeling[],4)</f>
        <v>Female</v>
      </c>
      <c r="H979" s="61">
        <f>VLOOKUP(DataEntry[[#This Row],[Animal Number]],Labeling[],5)</f>
        <v>300</v>
      </c>
      <c r="I979" s="58">
        <f>IF(COUNTIF($A$8:DataEntry[[#This Row],[Animal Number]],DataEntry[[#This Row],[Animal Number]])=1,1,"")</f>
        <v>1</v>
      </c>
      <c r="J97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7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7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7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7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7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7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7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7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7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7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7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7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7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7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7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7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7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80" spans="1:30" ht="15" customHeight="1" x14ac:dyDescent="0.35">
      <c r="A980" s="61">
        <v>349</v>
      </c>
      <c r="B980" s="61"/>
      <c r="C980" s="61"/>
      <c r="D980" s="61" t="s">
        <v>38</v>
      </c>
      <c r="E980" s="56"/>
      <c r="F980" s="61"/>
      <c r="G980" s="58" t="str">
        <f>VLOOKUP(DataEntry[[#This Row],[Animal Number]],Labeling[],4)</f>
        <v>Female</v>
      </c>
      <c r="H980" s="61">
        <f>VLOOKUP(DataEntry[[#This Row],[Animal Number]],Labeling[],5)</f>
        <v>300</v>
      </c>
      <c r="I980" s="58">
        <f>IF(COUNTIF($A$8:DataEntry[[#This Row],[Animal Number]],DataEntry[[#This Row],[Animal Number]])=1,1,"")</f>
        <v>1</v>
      </c>
      <c r="J98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8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8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8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8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8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8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8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8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8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8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8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8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8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8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8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8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8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81" spans="1:30" ht="15" customHeight="1" x14ac:dyDescent="0.35">
      <c r="A981" s="61">
        <v>350</v>
      </c>
      <c r="B981" s="61"/>
      <c r="C981" s="61"/>
      <c r="D981" s="61" t="s">
        <v>38</v>
      </c>
      <c r="E981" s="56"/>
      <c r="F981" s="61"/>
      <c r="G981" s="58" t="str">
        <f>VLOOKUP(DataEntry[[#This Row],[Animal Number]],Labeling[],4)</f>
        <v>Female</v>
      </c>
      <c r="H981" s="61">
        <f>VLOOKUP(DataEntry[[#This Row],[Animal Number]],Labeling[],5)</f>
        <v>300</v>
      </c>
      <c r="I981" s="58">
        <f>IF(COUNTIF($A$8:DataEntry[[#This Row],[Animal Number]],DataEntry[[#This Row],[Animal Number]])=1,1,"")</f>
        <v>1</v>
      </c>
      <c r="J98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8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8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8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8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8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8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8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8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8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8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8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8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8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8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8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8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8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82" spans="1:30" ht="15" customHeight="1" x14ac:dyDescent="0.35">
      <c r="A982" s="61">
        <v>351</v>
      </c>
      <c r="B982" s="61"/>
      <c r="C982" s="61"/>
      <c r="D982" s="61" t="s">
        <v>38</v>
      </c>
      <c r="E982" s="56"/>
      <c r="F982" s="61"/>
      <c r="G982" s="58" t="str">
        <f>VLOOKUP(DataEntry[[#This Row],[Animal Number]],Labeling[],4)</f>
        <v>Female</v>
      </c>
      <c r="H982" s="61">
        <f>VLOOKUP(DataEntry[[#This Row],[Animal Number]],Labeling[],5)</f>
        <v>1000</v>
      </c>
      <c r="I982" s="58">
        <f>IF(COUNTIF($A$8:DataEntry[[#This Row],[Animal Number]],DataEntry[[#This Row],[Animal Number]])=1,1,"")</f>
        <v>1</v>
      </c>
      <c r="J98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8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8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8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8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8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8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8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8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8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8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8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8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8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8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8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8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8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83" spans="1:30" ht="15" customHeight="1" x14ac:dyDescent="0.35">
      <c r="A983" s="61">
        <v>351</v>
      </c>
      <c r="B983" s="61" t="s">
        <v>4</v>
      </c>
      <c r="C983" s="61"/>
      <c r="D983" s="61" t="s">
        <v>65</v>
      </c>
      <c r="E983" s="56"/>
      <c r="F983" s="61"/>
      <c r="G983" s="58" t="str">
        <f>VLOOKUP(DataEntry[[#This Row],[Animal Number]],Labeling[],4)</f>
        <v>Female</v>
      </c>
      <c r="H983" s="61">
        <f>VLOOKUP(DataEntry[[#This Row],[Animal Number]],Labeling[],5)</f>
        <v>1000</v>
      </c>
      <c r="I983" s="58" t="str">
        <f>IF(COUNTIF($A$8:DataEntry[[#This Row],[Animal Number]],DataEntry[[#This Row],[Animal Number]])=1,1,"")</f>
        <v/>
      </c>
      <c r="J98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8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8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8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8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8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8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8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8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8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8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8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8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8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8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8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8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8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84" spans="1:30" ht="15" customHeight="1" x14ac:dyDescent="0.35">
      <c r="A984" s="61">
        <v>351</v>
      </c>
      <c r="B984" s="61" t="s">
        <v>29</v>
      </c>
      <c r="C984" s="61"/>
      <c r="D984" s="61" t="s">
        <v>65</v>
      </c>
      <c r="E984" s="56"/>
      <c r="F984" s="61"/>
      <c r="G984" s="58" t="str">
        <f>VLOOKUP(DataEntry[[#This Row],[Animal Number]],Labeling[],4)</f>
        <v>Female</v>
      </c>
      <c r="H984" s="61">
        <f>VLOOKUP(DataEntry[[#This Row],[Animal Number]],Labeling[],5)</f>
        <v>1000</v>
      </c>
      <c r="I984" s="58" t="str">
        <f>IF(COUNTIF($A$8:DataEntry[[#This Row],[Animal Number]],DataEntry[[#This Row],[Animal Number]])=1,1,"")</f>
        <v/>
      </c>
      <c r="J98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8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8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8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8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8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8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8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8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8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8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8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8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8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98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98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98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98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985" spans="1:30" ht="15" customHeight="1" x14ac:dyDescent="0.35">
      <c r="A985" s="61">
        <v>352</v>
      </c>
      <c r="B985" s="61"/>
      <c r="C985" s="61"/>
      <c r="D985" s="61" t="s">
        <v>38</v>
      </c>
      <c r="E985" s="56"/>
      <c r="F985" s="61"/>
      <c r="G985" s="58" t="str">
        <f>VLOOKUP(DataEntry[[#This Row],[Animal Number]],Labeling[],4)</f>
        <v>Female</v>
      </c>
      <c r="H985" s="61">
        <f>VLOOKUP(DataEntry[[#This Row],[Animal Number]],Labeling[],5)</f>
        <v>1000</v>
      </c>
      <c r="I985" s="58">
        <f>IF(COUNTIF($A$8:DataEntry[[#This Row],[Animal Number]],DataEntry[[#This Row],[Animal Number]])=1,1,"")</f>
        <v>1</v>
      </c>
      <c r="J98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8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8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8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8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8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8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8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8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8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8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8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8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8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8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8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8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8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86" spans="1:30" ht="15" customHeight="1" x14ac:dyDescent="0.35">
      <c r="A986" s="61">
        <v>353</v>
      </c>
      <c r="B986" s="61"/>
      <c r="C986" s="61"/>
      <c r="D986" s="61" t="s">
        <v>38</v>
      </c>
      <c r="E986" s="56"/>
      <c r="F986" s="61"/>
      <c r="G986" s="58" t="str">
        <f>VLOOKUP(DataEntry[[#This Row],[Animal Number]],Labeling[],4)</f>
        <v>Female</v>
      </c>
      <c r="H986" s="61">
        <f>VLOOKUP(DataEntry[[#This Row],[Animal Number]],Labeling[],5)</f>
        <v>1000</v>
      </c>
      <c r="I986" s="58">
        <f>IF(COUNTIF($A$8:DataEntry[[#This Row],[Animal Number]],DataEntry[[#This Row],[Animal Number]])=1,1,"")</f>
        <v>1</v>
      </c>
      <c r="J98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8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8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8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8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8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8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8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8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8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8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8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8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8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8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8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8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8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87" spans="1:30" ht="15" customHeight="1" x14ac:dyDescent="0.35">
      <c r="A987" s="61">
        <v>354</v>
      </c>
      <c r="B987" s="61"/>
      <c r="C987" s="61"/>
      <c r="D987" s="61" t="s">
        <v>38</v>
      </c>
      <c r="E987" s="56"/>
      <c r="F987" s="61"/>
      <c r="G987" s="58" t="str">
        <f>VLOOKUP(DataEntry[[#This Row],[Animal Number]],Labeling[],4)</f>
        <v>Female</v>
      </c>
      <c r="H987" s="61">
        <f>VLOOKUP(DataEntry[[#This Row],[Animal Number]],Labeling[],5)</f>
        <v>1000</v>
      </c>
      <c r="I987" s="58">
        <f>IF(COUNTIF($A$8:DataEntry[[#This Row],[Animal Number]],DataEntry[[#This Row],[Animal Number]])=1,1,"")</f>
        <v>1</v>
      </c>
      <c r="J98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8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8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8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8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8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8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8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8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8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8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8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8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8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8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8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8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8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88" spans="1:30" ht="15" customHeight="1" x14ac:dyDescent="0.35">
      <c r="A988" s="61">
        <v>355</v>
      </c>
      <c r="B988" s="61"/>
      <c r="C988" s="61"/>
      <c r="D988" s="61" t="s">
        <v>38</v>
      </c>
      <c r="E988" s="56"/>
      <c r="F988" s="61"/>
      <c r="G988" s="58" t="str">
        <f>VLOOKUP(DataEntry[[#This Row],[Animal Number]],Labeling[],4)</f>
        <v>Female</v>
      </c>
      <c r="H988" s="61">
        <f>VLOOKUP(DataEntry[[#This Row],[Animal Number]],Labeling[],5)</f>
        <v>1000</v>
      </c>
      <c r="I988" s="58">
        <f>IF(COUNTIF($A$8:DataEntry[[#This Row],[Animal Number]],DataEntry[[#This Row],[Animal Number]])=1,1,"")</f>
        <v>1</v>
      </c>
      <c r="J98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8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8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8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8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8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8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8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8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8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8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8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8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8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8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8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8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8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89" spans="1:30" ht="15" customHeight="1" x14ac:dyDescent="0.35">
      <c r="A989" s="61">
        <v>356</v>
      </c>
      <c r="B989" s="61"/>
      <c r="C989" s="61"/>
      <c r="D989" s="61" t="s">
        <v>38</v>
      </c>
      <c r="E989" s="56"/>
      <c r="F989" s="61"/>
      <c r="G989" s="58" t="str">
        <f>VLOOKUP(DataEntry[[#This Row],[Animal Number]],Labeling[],4)</f>
        <v>Female</v>
      </c>
      <c r="H989" s="61">
        <f>VLOOKUP(DataEntry[[#This Row],[Animal Number]],Labeling[],5)</f>
        <v>1000</v>
      </c>
      <c r="I989" s="58">
        <f>IF(COUNTIF($A$8:DataEntry[[#This Row],[Animal Number]],DataEntry[[#This Row],[Animal Number]])=1,1,"")</f>
        <v>1</v>
      </c>
      <c r="J98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8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8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8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8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8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8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8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8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8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8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8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8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8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8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8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8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8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90" spans="1:30" ht="15" customHeight="1" x14ac:dyDescent="0.35">
      <c r="A990" s="61">
        <v>357</v>
      </c>
      <c r="B990" s="61"/>
      <c r="C990" s="61"/>
      <c r="D990" s="61" t="s">
        <v>38</v>
      </c>
      <c r="E990" s="56"/>
      <c r="F990" s="61"/>
      <c r="G990" s="58" t="str">
        <f>VLOOKUP(DataEntry[[#This Row],[Animal Number]],Labeling[],4)</f>
        <v>Female</v>
      </c>
      <c r="H990" s="61">
        <f>VLOOKUP(DataEntry[[#This Row],[Animal Number]],Labeling[],5)</f>
        <v>1000</v>
      </c>
      <c r="I990" s="58">
        <f>IF(COUNTIF($A$8:DataEntry[[#This Row],[Animal Number]],DataEntry[[#This Row],[Animal Number]])=1,1,"")</f>
        <v>1</v>
      </c>
      <c r="J99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9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9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9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9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9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9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9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9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9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9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9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9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9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9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9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9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9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91" spans="1:30" ht="15" customHeight="1" x14ac:dyDescent="0.35">
      <c r="A991" s="61">
        <v>358</v>
      </c>
      <c r="B991" s="61"/>
      <c r="C991" s="61"/>
      <c r="D991" s="61" t="s">
        <v>38</v>
      </c>
      <c r="E991" s="56"/>
      <c r="F991" s="61"/>
      <c r="G991" s="58" t="str">
        <f>VLOOKUP(DataEntry[[#This Row],[Animal Number]],Labeling[],4)</f>
        <v>Female</v>
      </c>
      <c r="H991" s="61">
        <f>VLOOKUP(DataEntry[[#This Row],[Animal Number]],Labeling[],5)</f>
        <v>1000</v>
      </c>
      <c r="I991" s="58">
        <f>IF(COUNTIF($A$8:DataEntry[[#This Row],[Animal Number]],DataEntry[[#This Row],[Animal Number]])=1,1,"")</f>
        <v>1</v>
      </c>
      <c r="J99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9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9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9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9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9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9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9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9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9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9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9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9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9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9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9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9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9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92" spans="1:30" ht="15" customHeight="1" x14ac:dyDescent="0.35">
      <c r="A992" s="61">
        <v>359</v>
      </c>
      <c r="B992" s="61" t="s">
        <v>113</v>
      </c>
      <c r="C992" s="61"/>
      <c r="D992" s="61" t="s">
        <v>36</v>
      </c>
      <c r="E992" s="56"/>
      <c r="F992" s="61"/>
      <c r="G992" s="58" t="str">
        <f>VLOOKUP(DataEntry[[#This Row],[Animal Number]],Labeling[],4)</f>
        <v>Female</v>
      </c>
      <c r="H992" s="61">
        <f>VLOOKUP(DataEntry[[#This Row],[Animal Number]],Labeling[],5)</f>
        <v>1000</v>
      </c>
      <c r="I992" s="58">
        <f>IF(COUNTIF($A$8:DataEntry[[#This Row],[Animal Number]],DataEntry[[#This Row],[Animal Number]])=1,1,"")</f>
        <v>1</v>
      </c>
      <c r="J99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9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9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9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9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9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9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9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9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9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9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9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9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9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9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9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9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9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93" spans="1:30" ht="15" customHeight="1" x14ac:dyDescent="0.35">
      <c r="A993" s="61">
        <v>360</v>
      </c>
      <c r="B993" s="61"/>
      <c r="C993" s="61"/>
      <c r="D993" s="61" t="s">
        <v>38</v>
      </c>
      <c r="E993" s="56"/>
      <c r="F993" s="61"/>
      <c r="G993" s="58" t="str">
        <f>VLOOKUP(DataEntry[[#This Row],[Animal Number]],Labeling[],4)</f>
        <v>Female</v>
      </c>
      <c r="H993" s="61">
        <f>VLOOKUP(DataEntry[[#This Row],[Animal Number]],Labeling[],5)</f>
        <v>1000</v>
      </c>
      <c r="I993" s="58">
        <f>IF(COUNTIF($A$8:DataEntry[[#This Row],[Animal Number]],DataEntry[[#This Row],[Animal Number]])=1,1,"")</f>
        <v>1</v>
      </c>
      <c r="J99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9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9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9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9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9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9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9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9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9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9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9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9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9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9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9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9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9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94" spans="1:30" ht="15" customHeight="1" x14ac:dyDescent="0.35">
      <c r="A994" s="61">
        <v>361</v>
      </c>
      <c r="B994" s="61"/>
      <c r="C994" s="61"/>
      <c r="D994" s="61" t="s">
        <v>38</v>
      </c>
      <c r="E994" s="56"/>
      <c r="F994" s="61"/>
      <c r="G994" s="58" t="str">
        <f>VLOOKUP(DataEntry[[#This Row],[Animal Number]],Labeling[],4)</f>
        <v>Female</v>
      </c>
      <c r="H994" s="61">
        <f>VLOOKUP(DataEntry[[#This Row],[Animal Number]],Labeling[],5)</f>
        <v>1000</v>
      </c>
      <c r="I994" s="58">
        <f>IF(COUNTIF($A$8:DataEntry[[#This Row],[Animal Number]],DataEntry[[#This Row],[Animal Number]])=1,1,"")</f>
        <v>1</v>
      </c>
      <c r="J99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9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9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9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9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9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9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9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9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9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9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9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9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9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9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9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9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9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95" spans="1:30" ht="15" customHeight="1" x14ac:dyDescent="0.35">
      <c r="A995" s="61">
        <v>362</v>
      </c>
      <c r="B995" s="61"/>
      <c r="C995" s="61"/>
      <c r="D995" s="61" t="s">
        <v>38</v>
      </c>
      <c r="E995" s="56"/>
      <c r="F995" s="61"/>
      <c r="G995" s="58" t="str">
        <f>VLOOKUP(DataEntry[[#This Row],[Animal Number]],Labeling[],4)</f>
        <v>Female</v>
      </c>
      <c r="H995" s="61">
        <f>VLOOKUP(DataEntry[[#This Row],[Animal Number]],Labeling[],5)</f>
        <v>1000</v>
      </c>
      <c r="I995" s="58">
        <f>IF(COUNTIF($A$8:DataEntry[[#This Row],[Animal Number]],DataEntry[[#This Row],[Animal Number]])=1,1,"")</f>
        <v>1</v>
      </c>
      <c r="J99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9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9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9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9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9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9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9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9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9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9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9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9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9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9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9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9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9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96" spans="1:30" ht="15" customHeight="1" x14ac:dyDescent="0.35">
      <c r="A996" s="61">
        <v>363</v>
      </c>
      <c r="B996" s="61"/>
      <c r="C996" s="61"/>
      <c r="D996" s="61" t="s">
        <v>38</v>
      </c>
      <c r="E996" s="56"/>
      <c r="F996" s="61"/>
      <c r="G996" s="58" t="str">
        <f>VLOOKUP(DataEntry[[#This Row],[Animal Number]],Labeling[],4)</f>
        <v>Female</v>
      </c>
      <c r="H996" s="61">
        <f>VLOOKUP(DataEntry[[#This Row],[Animal Number]],Labeling[],5)</f>
        <v>1000</v>
      </c>
      <c r="I996" s="58">
        <f>IF(COUNTIF($A$8:DataEntry[[#This Row],[Animal Number]],DataEntry[[#This Row],[Animal Number]])=1,1,"")</f>
        <v>1</v>
      </c>
      <c r="J99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9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9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9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9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9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9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9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9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9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9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9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9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9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9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9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9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9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97" spans="1:30" ht="15" customHeight="1" x14ac:dyDescent="0.35">
      <c r="A997" s="61">
        <v>364</v>
      </c>
      <c r="B997" s="61"/>
      <c r="C997" s="61"/>
      <c r="D997" s="61" t="s">
        <v>38</v>
      </c>
      <c r="E997" s="56"/>
      <c r="F997" s="61"/>
      <c r="G997" s="58" t="str">
        <f>VLOOKUP(DataEntry[[#This Row],[Animal Number]],Labeling[],4)</f>
        <v>Female</v>
      </c>
      <c r="H997" s="61">
        <f>VLOOKUP(DataEntry[[#This Row],[Animal Number]],Labeling[],5)</f>
        <v>1000</v>
      </c>
      <c r="I997" s="58">
        <f>IF(COUNTIF($A$8:DataEntry[[#This Row],[Animal Number]],DataEntry[[#This Row],[Animal Number]])=1,1,"")</f>
        <v>1</v>
      </c>
      <c r="J99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9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9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9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9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9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9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9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9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9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9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9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9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9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9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9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9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9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98" spans="1:30" ht="15" customHeight="1" x14ac:dyDescent="0.35">
      <c r="A998" s="61">
        <v>365</v>
      </c>
      <c r="B998" s="61"/>
      <c r="C998" s="61"/>
      <c r="D998" s="61" t="s">
        <v>38</v>
      </c>
      <c r="E998" s="56"/>
      <c r="F998" s="61"/>
      <c r="G998" s="58" t="str">
        <f>VLOOKUP(DataEntry[[#This Row],[Animal Number]],Labeling[],4)</f>
        <v>Female</v>
      </c>
      <c r="H998" s="61">
        <f>VLOOKUP(DataEntry[[#This Row],[Animal Number]],Labeling[],5)</f>
        <v>1000</v>
      </c>
      <c r="I998" s="58">
        <f>IF(COUNTIF($A$8:DataEntry[[#This Row],[Animal Number]],DataEntry[[#This Row],[Animal Number]])=1,1,"")</f>
        <v>1</v>
      </c>
      <c r="J99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9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9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9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9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9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9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9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9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9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9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9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9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9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9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9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9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9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999" spans="1:30" ht="15" customHeight="1" x14ac:dyDescent="0.35">
      <c r="A999" s="61">
        <v>366</v>
      </c>
      <c r="B999" s="61"/>
      <c r="C999" s="61"/>
      <c r="D999" s="61" t="s">
        <v>38</v>
      </c>
      <c r="E999" s="56"/>
      <c r="F999" s="61"/>
      <c r="G999" s="58" t="str">
        <f>VLOOKUP(DataEntry[[#This Row],[Animal Number]],Labeling[],4)</f>
        <v>Female</v>
      </c>
      <c r="H999" s="61">
        <f>VLOOKUP(DataEntry[[#This Row],[Animal Number]],Labeling[],5)</f>
        <v>1000</v>
      </c>
      <c r="I999" s="58">
        <f>IF(COUNTIF($A$8:DataEntry[[#This Row],[Animal Number]],DataEntry[[#This Row],[Animal Number]])=1,1,"")</f>
        <v>1</v>
      </c>
      <c r="J99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99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99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99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99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9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9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9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99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99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99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99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99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99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99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99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99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99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99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99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99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00" spans="1:30" ht="15" customHeight="1" x14ac:dyDescent="0.35">
      <c r="A1000" s="61">
        <v>367</v>
      </c>
      <c r="B1000" s="61" t="s">
        <v>113</v>
      </c>
      <c r="C1000" s="61"/>
      <c r="D1000" s="61" t="s">
        <v>36</v>
      </c>
      <c r="E1000" s="56"/>
      <c r="F1000" s="61"/>
      <c r="G1000" s="58" t="str">
        <f>VLOOKUP(DataEntry[[#This Row],[Animal Number]],Labeling[],4)</f>
        <v>Female</v>
      </c>
      <c r="H1000" s="61">
        <f>VLOOKUP(DataEntry[[#This Row],[Animal Number]],Labeling[],5)</f>
        <v>1000</v>
      </c>
      <c r="I1000" s="58">
        <f>IF(COUNTIF($A$8:DataEntry[[#This Row],[Animal Number]],DataEntry[[#This Row],[Animal Number]])=1,1,"")</f>
        <v>1</v>
      </c>
      <c r="J100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0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0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0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0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0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0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0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0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0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0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0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0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0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0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0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0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0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01" spans="1:30" ht="15" customHeight="1" x14ac:dyDescent="0.35">
      <c r="A1001" s="61">
        <v>368</v>
      </c>
      <c r="B1001" s="61"/>
      <c r="C1001" s="61"/>
      <c r="D1001" s="61" t="s">
        <v>38</v>
      </c>
      <c r="E1001" s="56"/>
      <c r="F1001" s="61"/>
      <c r="G1001" s="58" t="str">
        <f>VLOOKUP(DataEntry[[#This Row],[Animal Number]],Labeling[],4)</f>
        <v>Female</v>
      </c>
      <c r="H1001" s="61">
        <f>VLOOKUP(DataEntry[[#This Row],[Animal Number]],Labeling[],5)</f>
        <v>1000</v>
      </c>
      <c r="I1001" s="58">
        <f>IF(COUNTIF($A$8:DataEntry[[#This Row],[Animal Number]],DataEntry[[#This Row],[Animal Number]])=1,1,"")</f>
        <v>1</v>
      </c>
      <c r="J100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0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0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0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0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0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0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0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0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0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0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0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0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0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0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0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0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0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02" spans="1:30" ht="15" customHeight="1" x14ac:dyDescent="0.35">
      <c r="A1002" s="61">
        <v>369</v>
      </c>
      <c r="B1002" s="61"/>
      <c r="C1002" s="61"/>
      <c r="D1002" s="61" t="s">
        <v>38</v>
      </c>
      <c r="E1002" s="56"/>
      <c r="F1002" s="61"/>
      <c r="G1002" s="58" t="str">
        <f>VLOOKUP(DataEntry[[#This Row],[Animal Number]],Labeling[],4)</f>
        <v>Female</v>
      </c>
      <c r="H1002" s="61">
        <f>VLOOKUP(DataEntry[[#This Row],[Animal Number]],Labeling[],5)</f>
        <v>1000</v>
      </c>
      <c r="I1002" s="58">
        <f>IF(COUNTIF($A$8:DataEntry[[#This Row],[Animal Number]],DataEntry[[#This Row],[Animal Number]])=1,1,"")</f>
        <v>1</v>
      </c>
      <c r="J100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0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0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0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0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0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0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0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0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0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0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0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0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0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0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0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0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0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03" spans="1:30" ht="15" customHeight="1" x14ac:dyDescent="0.35">
      <c r="A1003" s="61">
        <v>370</v>
      </c>
      <c r="B1003" s="61"/>
      <c r="C1003" s="61"/>
      <c r="D1003" s="61" t="s">
        <v>38</v>
      </c>
      <c r="E1003" s="56"/>
      <c r="F1003" s="61"/>
      <c r="G1003" s="58" t="str">
        <f>VLOOKUP(DataEntry[[#This Row],[Animal Number]],Labeling[],4)</f>
        <v>Female</v>
      </c>
      <c r="H1003" s="61">
        <f>VLOOKUP(DataEntry[[#This Row],[Animal Number]],Labeling[],5)</f>
        <v>1000</v>
      </c>
      <c r="I1003" s="58">
        <f>IF(COUNTIF($A$8:DataEntry[[#This Row],[Animal Number]],DataEntry[[#This Row],[Animal Number]])=1,1,"")</f>
        <v>1</v>
      </c>
      <c r="J100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0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0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0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0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0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0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0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0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0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0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0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0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0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0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0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0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0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0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0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0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04" spans="1:30" ht="15" customHeight="1" x14ac:dyDescent="0.35">
      <c r="A1004" s="61">
        <v>371</v>
      </c>
      <c r="B1004" s="61"/>
      <c r="C1004" s="61"/>
      <c r="D1004" s="61" t="s">
        <v>38</v>
      </c>
      <c r="E1004" s="56"/>
      <c r="F1004" s="61"/>
      <c r="G1004" s="58" t="str">
        <f>VLOOKUP(DataEntry[[#This Row],[Animal Number]],Labeling[],4)</f>
        <v>Female</v>
      </c>
      <c r="H1004" s="61">
        <f>VLOOKUP(DataEntry[[#This Row],[Animal Number]],Labeling[],5)</f>
        <v>1000</v>
      </c>
      <c r="I1004" s="58">
        <f>IF(COUNTIF($A$8:DataEntry[[#This Row],[Animal Number]],DataEntry[[#This Row],[Animal Number]])=1,1,"")</f>
        <v>1</v>
      </c>
      <c r="J100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0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0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0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0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0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0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0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0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0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0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0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0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0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0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0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0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0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05" spans="1:30" ht="15" customHeight="1" x14ac:dyDescent="0.35">
      <c r="A1005" s="61">
        <v>372</v>
      </c>
      <c r="B1005" s="61"/>
      <c r="C1005" s="61"/>
      <c r="D1005" s="61" t="s">
        <v>38</v>
      </c>
      <c r="E1005" s="56"/>
      <c r="F1005" s="61"/>
      <c r="G1005" s="58" t="str">
        <f>VLOOKUP(DataEntry[[#This Row],[Animal Number]],Labeling[],4)</f>
        <v>Female</v>
      </c>
      <c r="H1005" s="61">
        <f>VLOOKUP(DataEntry[[#This Row],[Animal Number]],Labeling[],5)</f>
        <v>1000</v>
      </c>
      <c r="I1005" s="58">
        <f>IF(COUNTIF($A$8:DataEntry[[#This Row],[Animal Number]],DataEntry[[#This Row],[Animal Number]])=1,1,"")</f>
        <v>1</v>
      </c>
      <c r="J100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0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0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0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0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0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0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0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0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0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0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0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0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0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0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0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0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0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06" spans="1:30" ht="15" customHeight="1" x14ac:dyDescent="0.35">
      <c r="A1006" s="61">
        <v>373</v>
      </c>
      <c r="B1006" s="61"/>
      <c r="C1006" s="61"/>
      <c r="D1006" s="61" t="s">
        <v>38</v>
      </c>
      <c r="E1006" s="56"/>
      <c r="F1006" s="61"/>
      <c r="G1006" s="58" t="str">
        <f>VLOOKUP(DataEntry[[#This Row],[Animal Number]],Labeling[],4)</f>
        <v>Female</v>
      </c>
      <c r="H1006" s="61">
        <f>VLOOKUP(DataEntry[[#This Row],[Animal Number]],Labeling[],5)</f>
        <v>1000</v>
      </c>
      <c r="I1006" s="58">
        <f>IF(COUNTIF($A$8:DataEntry[[#This Row],[Animal Number]],DataEntry[[#This Row],[Animal Number]])=1,1,"")</f>
        <v>1</v>
      </c>
      <c r="J100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0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0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0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0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0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0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0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0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0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0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0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0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0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0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0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0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0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07" spans="1:30" ht="15" customHeight="1" x14ac:dyDescent="0.35">
      <c r="A1007" s="61">
        <v>374</v>
      </c>
      <c r="B1007" s="61"/>
      <c r="C1007" s="61"/>
      <c r="D1007" s="61" t="s">
        <v>38</v>
      </c>
      <c r="E1007" s="56"/>
      <c r="F1007" s="61"/>
      <c r="G1007" s="58" t="str">
        <f>VLOOKUP(DataEntry[[#This Row],[Animal Number]],Labeling[],4)</f>
        <v>Female</v>
      </c>
      <c r="H1007" s="61">
        <f>VLOOKUP(DataEntry[[#This Row],[Animal Number]],Labeling[],5)</f>
        <v>1000</v>
      </c>
      <c r="I1007" s="58">
        <f>IF(COUNTIF($A$8:DataEntry[[#This Row],[Animal Number]],DataEntry[[#This Row],[Animal Number]])=1,1,"")</f>
        <v>1</v>
      </c>
      <c r="J100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0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0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0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0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0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0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0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0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0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0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0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0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0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0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0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0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0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08" spans="1:30" ht="15" customHeight="1" x14ac:dyDescent="0.35">
      <c r="A1008" s="61">
        <v>375</v>
      </c>
      <c r="B1008" s="61" t="s">
        <v>30</v>
      </c>
      <c r="C1008" s="61"/>
      <c r="D1008" s="61" t="s">
        <v>15</v>
      </c>
      <c r="E1008" s="56"/>
      <c r="F1008" s="61"/>
      <c r="G1008" s="58" t="str">
        <f>VLOOKUP(DataEntry[[#This Row],[Animal Number]],Labeling[],4)</f>
        <v>Female</v>
      </c>
      <c r="H1008" s="61">
        <f>VLOOKUP(DataEntry[[#This Row],[Animal Number]],Labeling[],5)</f>
        <v>1000</v>
      </c>
      <c r="I1008" s="58">
        <f>IF(COUNTIF($A$8:DataEntry[[#This Row],[Animal Number]],DataEntry[[#This Row],[Animal Number]])=1,1,"")</f>
        <v>1</v>
      </c>
      <c r="J100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0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0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0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0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0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0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0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0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0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0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0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0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0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0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0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0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0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09" spans="1:30" ht="15" customHeight="1" x14ac:dyDescent="0.35">
      <c r="A1009" s="61">
        <v>375</v>
      </c>
      <c r="B1009" s="61" t="s">
        <v>113</v>
      </c>
      <c r="C1009" s="61"/>
      <c r="D1009" s="61" t="s">
        <v>36</v>
      </c>
      <c r="E1009" s="56"/>
      <c r="F1009" s="61"/>
      <c r="G1009" s="58" t="str">
        <f>VLOOKUP(DataEntry[[#This Row],[Animal Number]],Labeling[],4)</f>
        <v>Female</v>
      </c>
      <c r="H1009" s="61">
        <f>VLOOKUP(DataEntry[[#This Row],[Animal Number]],Labeling[],5)</f>
        <v>1000</v>
      </c>
      <c r="I1009" s="58" t="str">
        <f>IF(COUNTIF($A$8:DataEntry[[#This Row],[Animal Number]],DataEntry[[#This Row],[Animal Number]])=1,1,"")</f>
        <v/>
      </c>
      <c r="J100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0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0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0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0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0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0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0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0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0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0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0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0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0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0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0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0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0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10" spans="1:30" ht="15" customHeight="1" x14ac:dyDescent="0.35">
      <c r="A1010" s="61">
        <v>376</v>
      </c>
      <c r="B1010" s="61"/>
      <c r="C1010" s="61"/>
      <c r="D1010" s="61" t="s">
        <v>38</v>
      </c>
      <c r="E1010" s="56"/>
      <c r="F1010" s="61"/>
      <c r="G1010" s="58" t="str">
        <f>VLOOKUP(DataEntry[[#This Row],[Animal Number]],Labeling[],4)</f>
        <v>Female</v>
      </c>
      <c r="H1010" s="61">
        <f>VLOOKUP(DataEntry[[#This Row],[Animal Number]],Labeling[],5)</f>
        <v>1000</v>
      </c>
      <c r="I1010" s="58">
        <f>IF(COUNTIF($A$8:DataEntry[[#This Row],[Animal Number]],DataEntry[[#This Row],[Animal Number]])=1,1,"")</f>
        <v>1</v>
      </c>
      <c r="J101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1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1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1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1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1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1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1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1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1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1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1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1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1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1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1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1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1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11" spans="1:30" ht="15" customHeight="1" x14ac:dyDescent="0.35">
      <c r="A1011" s="61">
        <v>377</v>
      </c>
      <c r="B1011" s="61"/>
      <c r="C1011" s="61"/>
      <c r="D1011" s="61" t="s">
        <v>38</v>
      </c>
      <c r="E1011" s="56"/>
      <c r="F1011" s="61"/>
      <c r="G1011" s="58" t="str">
        <f>VLOOKUP(DataEntry[[#This Row],[Animal Number]],Labeling[],4)</f>
        <v>Female</v>
      </c>
      <c r="H1011" s="61">
        <f>VLOOKUP(DataEntry[[#This Row],[Animal Number]],Labeling[],5)</f>
        <v>1000</v>
      </c>
      <c r="I1011" s="58">
        <f>IF(COUNTIF($A$8:DataEntry[[#This Row],[Animal Number]],DataEntry[[#This Row],[Animal Number]])=1,1,"")</f>
        <v>1</v>
      </c>
      <c r="J101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1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1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1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1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1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1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1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1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1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1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1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1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1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1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1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1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1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12" spans="1:30" ht="15" customHeight="1" x14ac:dyDescent="0.35">
      <c r="A1012" s="61">
        <v>378</v>
      </c>
      <c r="B1012" s="61"/>
      <c r="C1012" s="61"/>
      <c r="D1012" s="61" t="s">
        <v>38</v>
      </c>
      <c r="E1012" s="56"/>
      <c r="F1012" s="61"/>
      <c r="G1012" s="58" t="str">
        <f>VLOOKUP(DataEntry[[#This Row],[Animal Number]],Labeling[],4)</f>
        <v>Female</v>
      </c>
      <c r="H1012" s="61">
        <f>VLOOKUP(DataEntry[[#This Row],[Animal Number]],Labeling[],5)</f>
        <v>1000</v>
      </c>
      <c r="I1012" s="58">
        <f>IF(COUNTIF($A$8:DataEntry[[#This Row],[Animal Number]],DataEntry[[#This Row],[Animal Number]])=1,1,"")</f>
        <v>1</v>
      </c>
      <c r="J101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1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1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1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1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1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1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1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1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1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1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1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1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1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1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1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1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1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13" spans="1:30" ht="15" customHeight="1" x14ac:dyDescent="0.35">
      <c r="A1013" s="61">
        <v>379</v>
      </c>
      <c r="B1013" s="61"/>
      <c r="C1013" s="61"/>
      <c r="D1013" s="61" t="s">
        <v>38</v>
      </c>
      <c r="E1013" s="56"/>
      <c r="F1013" s="61"/>
      <c r="G1013" s="58" t="str">
        <f>VLOOKUP(DataEntry[[#This Row],[Animal Number]],Labeling[],4)</f>
        <v>Female</v>
      </c>
      <c r="H1013" s="61">
        <f>VLOOKUP(DataEntry[[#This Row],[Animal Number]],Labeling[],5)</f>
        <v>1000</v>
      </c>
      <c r="I1013" s="58">
        <f>IF(COUNTIF($A$8:DataEntry[[#This Row],[Animal Number]],DataEntry[[#This Row],[Animal Number]])=1,1,"")</f>
        <v>1</v>
      </c>
      <c r="J101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1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1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1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1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1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1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1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1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1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1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1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1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1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1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1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1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1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14" spans="1:30" ht="15" customHeight="1" x14ac:dyDescent="0.35">
      <c r="A1014" s="61">
        <v>380</v>
      </c>
      <c r="B1014" s="61"/>
      <c r="C1014" s="61"/>
      <c r="D1014" s="61" t="s">
        <v>38</v>
      </c>
      <c r="E1014" s="56"/>
      <c r="F1014" s="61"/>
      <c r="G1014" s="58" t="str">
        <f>VLOOKUP(DataEntry[[#This Row],[Animal Number]],Labeling[],4)</f>
        <v>Female</v>
      </c>
      <c r="H1014" s="61">
        <f>VLOOKUP(DataEntry[[#This Row],[Animal Number]],Labeling[],5)</f>
        <v>1000</v>
      </c>
      <c r="I1014" s="58">
        <f>IF(COUNTIF($A$8:DataEntry[[#This Row],[Animal Number]],DataEntry[[#This Row],[Animal Number]])=1,1,"")</f>
        <v>1</v>
      </c>
      <c r="J101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1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1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1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1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1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1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1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1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1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1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1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1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1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1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1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1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1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15" spans="1:30" ht="15" customHeight="1" x14ac:dyDescent="0.35">
      <c r="A1015" s="61">
        <v>381</v>
      </c>
      <c r="B1015" s="61" t="s">
        <v>113</v>
      </c>
      <c r="C1015" s="61"/>
      <c r="D1015" s="61" t="s">
        <v>36</v>
      </c>
      <c r="E1015" s="56"/>
      <c r="F1015" s="61"/>
      <c r="G1015" s="58" t="str">
        <f>VLOOKUP(DataEntry[[#This Row],[Animal Number]],Labeling[],4)</f>
        <v>Female</v>
      </c>
      <c r="H1015" s="61">
        <f>VLOOKUP(DataEntry[[#This Row],[Animal Number]],Labeling[],5)</f>
        <v>1000</v>
      </c>
      <c r="I1015" s="58">
        <f>IF(COUNTIF($A$8:DataEntry[[#This Row],[Animal Number]],DataEntry[[#This Row],[Animal Number]])=1,1,"")</f>
        <v>1</v>
      </c>
      <c r="J101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1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1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1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1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1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1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1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1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1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1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1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1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1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1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1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1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1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16" spans="1:30" ht="15" customHeight="1" x14ac:dyDescent="0.35">
      <c r="A1016" s="61">
        <v>382</v>
      </c>
      <c r="B1016" s="61"/>
      <c r="C1016" s="61"/>
      <c r="D1016" s="61" t="s">
        <v>38</v>
      </c>
      <c r="E1016" s="56"/>
      <c r="F1016" s="61"/>
      <c r="G1016" s="58" t="str">
        <f>VLOOKUP(DataEntry[[#This Row],[Animal Number]],Labeling[],4)</f>
        <v>Female</v>
      </c>
      <c r="H1016" s="61">
        <f>VLOOKUP(DataEntry[[#This Row],[Animal Number]],Labeling[],5)</f>
        <v>1000</v>
      </c>
      <c r="I1016" s="58">
        <f>IF(COUNTIF($A$8:DataEntry[[#This Row],[Animal Number]],DataEntry[[#This Row],[Animal Number]])=1,1,"")</f>
        <v>1</v>
      </c>
      <c r="J101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1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1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1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1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1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1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1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1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1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1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1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1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1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1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1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1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1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17" spans="1:30" ht="15" customHeight="1" x14ac:dyDescent="0.35">
      <c r="A1017" s="61">
        <v>383</v>
      </c>
      <c r="B1017" s="61"/>
      <c r="C1017" s="61"/>
      <c r="D1017" s="61" t="s">
        <v>38</v>
      </c>
      <c r="E1017" s="56"/>
      <c r="F1017" s="61"/>
      <c r="G1017" s="58" t="str">
        <f>VLOOKUP(DataEntry[[#This Row],[Animal Number]],Labeling[],4)</f>
        <v>Female</v>
      </c>
      <c r="H1017" s="61">
        <f>VLOOKUP(DataEntry[[#This Row],[Animal Number]],Labeling[],5)</f>
        <v>1000</v>
      </c>
      <c r="I1017" s="58">
        <f>IF(COUNTIF($A$8:DataEntry[[#This Row],[Animal Number]],DataEntry[[#This Row],[Animal Number]])=1,1,"")</f>
        <v>1</v>
      </c>
      <c r="J101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1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1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1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1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1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1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1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1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1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1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1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1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1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1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1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1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1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18" spans="1:30" ht="15" customHeight="1" x14ac:dyDescent="0.35">
      <c r="A1018" s="61">
        <v>383</v>
      </c>
      <c r="B1018" s="61" t="s">
        <v>4</v>
      </c>
      <c r="C1018" s="61"/>
      <c r="D1018" s="61" t="s">
        <v>65</v>
      </c>
      <c r="E1018" s="56"/>
      <c r="F1018" s="61"/>
      <c r="G1018" s="58" t="str">
        <f>VLOOKUP(DataEntry[[#This Row],[Animal Number]],Labeling[],4)</f>
        <v>Female</v>
      </c>
      <c r="H1018" s="61">
        <f>VLOOKUP(DataEntry[[#This Row],[Animal Number]],Labeling[],5)</f>
        <v>1000</v>
      </c>
      <c r="I1018" s="58" t="str">
        <f>IF(COUNTIF($A$8:DataEntry[[#This Row],[Animal Number]],DataEntry[[#This Row],[Animal Number]])=1,1,"")</f>
        <v/>
      </c>
      <c r="J101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1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1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1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1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1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1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1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1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1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1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1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1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1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1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1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1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1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19" spans="1:30" ht="15" customHeight="1" x14ac:dyDescent="0.35">
      <c r="A1019" s="61">
        <v>383</v>
      </c>
      <c r="B1019" s="61" t="s">
        <v>29</v>
      </c>
      <c r="C1019" s="61"/>
      <c r="D1019" s="61" t="s">
        <v>65</v>
      </c>
      <c r="E1019" s="56"/>
      <c r="F1019" s="61"/>
      <c r="G1019" s="58" t="str">
        <f>VLOOKUP(DataEntry[[#This Row],[Animal Number]],Labeling[],4)</f>
        <v>Female</v>
      </c>
      <c r="H1019" s="61">
        <f>VLOOKUP(DataEntry[[#This Row],[Animal Number]],Labeling[],5)</f>
        <v>1000</v>
      </c>
      <c r="I1019" s="58" t="str">
        <f>IF(COUNTIF($A$8:DataEntry[[#This Row],[Animal Number]],DataEntry[[#This Row],[Animal Number]])=1,1,"")</f>
        <v/>
      </c>
      <c r="J101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1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1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1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1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1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1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1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1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1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1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1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1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1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1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1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1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1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20" spans="1:30" ht="15" customHeight="1" x14ac:dyDescent="0.35">
      <c r="A1020" s="61">
        <v>384</v>
      </c>
      <c r="B1020" s="61"/>
      <c r="C1020" s="61"/>
      <c r="D1020" s="61" t="s">
        <v>38</v>
      </c>
      <c r="E1020" s="56"/>
      <c r="F1020" s="61"/>
      <c r="G1020" s="58" t="str">
        <f>VLOOKUP(DataEntry[[#This Row],[Animal Number]],Labeling[],4)</f>
        <v>Female</v>
      </c>
      <c r="H1020" s="61">
        <f>VLOOKUP(DataEntry[[#This Row],[Animal Number]],Labeling[],5)</f>
        <v>1000</v>
      </c>
      <c r="I1020" s="58">
        <f>IF(COUNTIF($A$8:DataEntry[[#This Row],[Animal Number]],DataEntry[[#This Row],[Animal Number]])=1,1,"")</f>
        <v>1</v>
      </c>
      <c r="J102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2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2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2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2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2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2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2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2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2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2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2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2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2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2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2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2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2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21" spans="1:30" ht="15" customHeight="1" x14ac:dyDescent="0.35">
      <c r="A1021" s="61">
        <v>385</v>
      </c>
      <c r="B1021" s="61"/>
      <c r="C1021" s="61"/>
      <c r="D1021" s="61" t="s">
        <v>38</v>
      </c>
      <c r="E1021" s="56"/>
      <c r="F1021" s="61"/>
      <c r="G1021" s="58" t="str">
        <f>VLOOKUP(DataEntry[[#This Row],[Animal Number]],Labeling[],4)</f>
        <v>Female</v>
      </c>
      <c r="H1021" s="61">
        <f>VLOOKUP(DataEntry[[#This Row],[Animal Number]],Labeling[],5)</f>
        <v>1000</v>
      </c>
      <c r="I1021" s="58">
        <f>IF(COUNTIF($A$8:DataEntry[[#This Row],[Animal Number]],DataEntry[[#This Row],[Animal Number]])=1,1,"")</f>
        <v>1</v>
      </c>
      <c r="J102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2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2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2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2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2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2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2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2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2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2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2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2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2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2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2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2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2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22" spans="1:30" ht="15" customHeight="1" x14ac:dyDescent="0.35">
      <c r="A1022" s="61">
        <v>386</v>
      </c>
      <c r="B1022" s="61" t="s">
        <v>113</v>
      </c>
      <c r="C1022" s="61"/>
      <c r="D1022" s="61" t="s">
        <v>36</v>
      </c>
      <c r="E1022" s="56"/>
      <c r="F1022" s="61"/>
      <c r="G1022" s="58" t="str">
        <f>VLOOKUP(DataEntry[[#This Row],[Animal Number]],Labeling[],4)</f>
        <v>Female</v>
      </c>
      <c r="H1022" s="61">
        <f>VLOOKUP(DataEntry[[#This Row],[Animal Number]],Labeling[],5)</f>
        <v>1000</v>
      </c>
      <c r="I1022" s="58">
        <f>IF(COUNTIF($A$8:DataEntry[[#This Row],[Animal Number]],DataEntry[[#This Row],[Animal Number]])=1,1,"")</f>
        <v>1</v>
      </c>
      <c r="J102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2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2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2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2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2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2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2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2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2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2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2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2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2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2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2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2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2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23" spans="1:30" ht="15" customHeight="1" x14ac:dyDescent="0.35">
      <c r="A1023" s="61">
        <v>387</v>
      </c>
      <c r="B1023" s="61"/>
      <c r="C1023" s="61"/>
      <c r="D1023" s="61" t="s">
        <v>38</v>
      </c>
      <c r="E1023" s="56"/>
      <c r="F1023" s="61"/>
      <c r="G1023" s="58" t="str">
        <f>VLOOKUP(DataEntry[[#This Row],[Animal Number]],Labeling[],4)</f>
        <v>Female</v>
      </c>
      <c r="H1023" s="61">
        <f>VLOOKUP(DataEntry[[#This Row],[Animal Number]],Labeling[],5)</f>
        <v>1000</v>
      </c>
      <c r="I1023" s="58">
        <f>IF(COUNTIF($A$8:DataEntry[[#This Row],[Animal Number]],DataEntry[[#This Row],[Animal Number]])=1,1,"")</f>
        <v>1</v>
      </c>
      <c r="J102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2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2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2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2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2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2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2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2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2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2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2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2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2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2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2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2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2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24" spans="1:30" ht="15" customHeight="1" x14ac:dyDescent="0.35">
      <c r="A1024" s="61">
        <v>388</v>
      </c>
      <c r="B1024" s="61"/>
      <c r="C1024" s="61"/>
      <c r="D1024" s="61" t="s">
        <v>38</v>
      </c>
      <c r="E1024" s="56"/>
      <c r="F1024" s="61"/>
      <c r="G1024" s="58" t="str">
        <f>VLOOKUP(DataEntry[[#This Row],[Animal Number]],Labeling[],4)</f>
        <v>Female</v>
      </c>
      <c r="H1024" s="61">
        <f>VLOOKUP(DataEntry[[#This Row],[Animal Number]],Labeling[],5)</f>
        <v>1000</v>
      </c>
      <c r="I1024" s="58">
        <f>IF(COUNTIF($A$8:DataEntry[[#This Row],[Animal Number]],DataEntry[[#This Row],[Animal Number]])=1,1,"")</f>
        <v>1</v>
      </c>
      <c r="J102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2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2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2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2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2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2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2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2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2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2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2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2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2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2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2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2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2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25" spans="1:30" ht="15" customHeight="1" x14ac:dyDescent="0.35">
      <c r="A1025" s="61">
        <v>389</v>
      </c>
      <c r="B1025" s="61"/>
      <c r="C1025" s="61"/>
      <c r="D1025" s="61" t="s">
        <v>38</v>
      </c>
      <c r="E1025" s="56"/>
      <c r="F1025" s="61"/>
      <c r="G1025" s="58" t="str">
        <f>VLOOKUP(DataEntry[[#This Row],[Animal Number]],Labeling[],4)</f>
        <v>Female</v>
      </c>
      <c r="H1025" s="61">
        <f>VLOOKUP(DataEntry[[#This Row],[Animal Number]],Labeling[],5)</f>
        <v>1000</v>
      </c>
      <c r="I1025" s="58">
        <f>IF(COUNTIF($A$8:DataEntry[[#This Row],[Animal Number]],DataEntry[[#This Row],[Animal Number]])=1,1,"")</f>
        <v>1</v>
      </c>
      <c r="J102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2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2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2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2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2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2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2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2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2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2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2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2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2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2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2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2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2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26" spans="1:30" ht="15" customHeight="1" x14ac:dyDescent="0.35">
      <c r="A1026" s="61">
        <v>390</v>
      </c>
      <c r="B1026" s="61" t="s">
        <v>113</v>
      </c>
      <c r="C1026" s="61"/>
      <c r="D1026" s="61" t="s">
        <v>36</v>
      </c>
      <c r="E1026" s="56"/>
      <c r="F1026" s="61"/>
      <c r="G1026" s="58" t="str">
        <f>VLOOKUP(DataEntry[[#This Row],[Animal Number]],Labeling[],4)</f>
        <v>Female</v>
      </c>
      <c r="H1026" s="61">
        <f>VLOOKUP(DataEntry[[#This Row],[Animal Number]],Labeling[],5)</f>
        <v>1000</v>
      </c>
      <c r="I1026" s="58">
        <f>IF(COUNTIF($A$8:DataEntry[[#This Row],[Animal Number]],DataEntry[[#This Row],[Animal Number]])=1,1,"")</f>
        <v>1</v>
      </c>
      <c r="J102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2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2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2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2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2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2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2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2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2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2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2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2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2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2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2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2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2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27" spans="1:30" ht="15" customHeight="1" x14ac:dyDescent="0.35">
      <c r="A1027" s="61">
        <v>391</v>
      </c>
      <c r="B1027" s="61"/>
      <c r="C1027" s="61"/>
      <c r="D1027" s="61" t="s">
        <v>38</v>
      </c>
      <c r="E1027" s="56"/>
      <c r="F1027" s="61"/>
      <c r="G1027" s="58" t="str">
        <f>VLOOKUP(DataEntry[[#This Row],[Animal Number]],Labeling[],4)</f>
        <v>Female</v>
      </c>
      <c r="H1027" s="61">
        <f>VLOOKUP(DataEntry[[#This Row],[Animal Number]],Labeling[],5)</f>
        <v>1000</v>
      </c>
      <c r="I1027" s="58">
        <f>IF(COUNTIF($A$8:DataEntry[[#This Row],[Animal Number]],DataEntry[[#This Row],[Animal Number]])=1,1,"")</f>
        <v>1</v>
      </c>
      <c r="J102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2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2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2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2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2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2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2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2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2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2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2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2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2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2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2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2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2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28" spans="1:30" ht="15" customHeight="1" x14ac:dyDescent="0.35">
      <c r="A1028" s="61">
        <v>391</v>
      </c>
      <c r="B1028" s="61" t="s">
        <v>4</v>
      </c>
      <c r="C1028" s="61"/>
      <c r="D1028" s="61" t="s">
        <v>65</v>
      </c>
      <c r="E1028" s="56"/>
      <c r="F1028" s="61"/>
      <c r="G1028" s="58" t="str">
        <f>VLOOKUP(DataEntry[[#This Row],[Animal Number]],Labeling[],4)</f>
        <v>Female</v>
      </c>
      <c r="H1028" s="61">
        <f>VLOOKUP(DataEntry[[#This Row],[Animal Number]],Labeling[],5)</f>
        <v>1000</v>
      </c>
      <c r="I1028" s="58" t="str">
        <f>IF(COUNTIF($A$8:DataEntry[[#This Row],[Animal Number]],DataEntry[[#This Row],[Animal Number]])=1,1,"")</f>
        <v/>
      </c>
      <c r="J102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2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2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2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2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2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2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2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2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2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2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2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2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28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28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28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28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28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29" spans="1:30" ht="15" customHeight="1" x14ac:dyDescent="0.35">
      <c r="A1029" s="61">
        <v>391</v>
      </c>
      <c r="B1029" s="61" t="s">
        <v>29</v>
      </c>
      <c r="C1029" s="61"/>
      <c r="D1029" s="61" t="s">
        <v>65</v>
      </c>
      <c r="E1029" s="56"/>
      <c r="F1029" s="61"/>
      <c r="G1029" s="58" t="str">
        <f>VLOOKUP(DataEntry[[#This Row],[Animal Number]],Labeling[],4)</f>
        <v>Female</v>
      </c>
      <c r="H1029" s="61">
        <f>VLOOKUP(DataEntry[[#This Row],[Animal Number]],Labeling[],5)</f>
        <v>1000</v>
      </c>
      <c r="I1029" s="58" t="str">
        <f>IF(COUNTIF($A$8:DataEntry[[#This Row],[Animal Number]],DataEntry[[#This Row],[Animal Number]])=1,1,"")</f>
        <v/>
      </c>
      <c r="J102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2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2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2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2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2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2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2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2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2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2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2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2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29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29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29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29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29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30" spans="1:30" ht="15" customHeight="1" x14ac:dyDescent="0.35">
      <c r="A1030" s="61">
        <v>392</v>
      </c>
      <c r="B1030" s="61"/>
      <c r="C1030" s="61"/>
      <c r="D1030" s="61" t="s">
        <v>38</v>
      </c>
      <c r="E1030" s="56"/>
      <c r="F1030" s="61"/>
      <c r="G1030" s="58" t="str">
        <f>VLOOKUP(DataEntry[[#This Row],[Animal Number]],Labeling[],4)</f>
        <v>Female</v>
      </c>
      <c r="H1030" s="61">
        <f>VLOOKUP(DataEntry[[#This Row],[Animal Number]],Labeling[],5)</f>
        <v>1000</v>
      </c>
      <c r="I1030" s="58">
        <f>IF(COUNTIF($A$8:DataEntry[[#This Row],[Animal Number]],DataEntry[[#This Row],[Animal Number]])=1,1,"")</f>
        <v>1</v>
      </c>
      <c r="J103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3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3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3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3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3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3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3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3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3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3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3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3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3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3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3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3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3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31" spans="1:30" ht="15" customHeight="1" x14ac:dyDescent="0.35">
      <c r="A1031" s="61">
        <v>393</v>
      </c>
      <c r="B1031" s="61"/>
      <c r="C1031" s="61"/>
      <c r="D1031" s="61" t="s">
        <v>38</v>
      </c>
      <c r="E1031" s="56"/>
      <c r="F1031" s="61"/>
      <c r="G1031" s="58" t="str">
        <f>VLOOKUP(DataEntry[[#This Row],[Animal Number]],Labeling[],4)</f>
        <v>Female</v>
      </c>
      <c r="H1031" s="61">
        <f>VLOOKUP(DataEntry[[#This Row],[Animal Number]],Labeling[],5)</f>
        <v>1000</v>
      </c>
      <c r="I1031" s="58">
        <f>IF(COUNTIF($A$8:DataEntry[[#This Row],[Animal Number]],DataEntry[[#This Row],[Animal Number]])=1,1,"")</f>
        <v>1</v>
      </c>
      <c r="J103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3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3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3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3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3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3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3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3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3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3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3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3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3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3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3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3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3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32" spans="1:30" ht="15" customHeight="1" x14ac:dyDescent="0.35">
      <c r="A1032" s="61">
        <v>394</v>
      </c>
      <c r="B1032" s="61"/>
      <c r="C1032" s="61"/>
      <c r="D1032" s="61" t="s">
        <v>38</v>
      </c>
      <c r="E1032" s="56"/>
      <c r="F1032" s="61"/>
      <c r="G1032" s="58" t="str">
        <f>VLOOKUP(DataEntry[[#This Row],[Animal Number]],Labeling[],4)</f>
        <v>Female</v>
      </c>
      <c r="H1032" s="61">
        <f>VLOOKUP(DataEntry[[#This Row],[Animal Number]],Labeling[],5)</f>
        <v>1000</v>
      </c>
      <c r="I1032" s="58">
        <f>IF(COUNTIF($A$8:DataEntry[[#This Row],[Animal Number]],DataEntry[[#This Row],[Animal Number]])=1,1,"")</f>
        <v>1</v>
      </c>
      <c r="J103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3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3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3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3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3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3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3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3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3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3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3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3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3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3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3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3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3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33" spans="1:30" ht="15" customHeight="1" x14ac:dyDescent="0.35">
      <c r="A1033" s="61">
        <v>395</v>
      </c>
      <c r="B1033" s="61" t="s">
        <v>112</v>
      </c>
      <c r="C1033" s="61"/>
      <c r="D1033" s="61" t="s">
        <v>24</v>
      </c>
      <c r="E1033" s="56"/>
      <c r="F1033" s="61"/>
      <c r="G1033" s="58" t="str">
        <f>VLOOKUP(DataEntry[[#This Row],[Animal Number]],Labeling[],4)</f>
        <v>Female</v>
      </c>
      <c r="H1033" s="61">
        <f>VLOOKUP(DataEntry[[#This Row],[Animal Number]],Labeling[],5)</f>
        <v>1000</v>
      </c>
      <c r="I1033" s="58">
        <f>IF(COUNTIF($A$8:DataEntry[[#This Row],[Animal Number]],DataEntry[[#This Row],[Animal Number]])=1,1,"")</f>
        <v>1</v>
      </c>
      <c r="J103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3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3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3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3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3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3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3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3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3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3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3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3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3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3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3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3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3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34" spans="1:30" ht="15" customHeight="1" x14ac:dyDescent="0.35">
      <c r="A1034" s="61">
        <v>396</v>
      </c>
      <c r="B1034" s="61"/>
      <c r="C1034" s="61"/>
      <c r="D1034" s="61" t="s">
        <v>38</v>
      </c>
      <c r="E1034" s="56"/>
      <c r="F1034" s="61"/>
      <c r="G1034" s="58" t="str">
        <f>VLOOKUP(DataEntry[[#This Row],[Animal Number]],Labeling[],4)</f>
        <v>Female</v>
      </c>
      <c r="H1034" s="61">
        <f>VLOOKUP(DataEntry[[#This Row],[Animal Number]],Labeling[],5)</f>
        <v>1000</v>
      </c>
      <c r="I1034" s="58">
        <f>IF(COUNTIF($A$8:DataEntry[[#This Row],[Animal Number]],DataEntry[[#This Row],[Animal Number]])=1,1,"")</f>
        <v>1</v>
      </c>
      <c r="J103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3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3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3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3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3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3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3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3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3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3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3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3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3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3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3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3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3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35" spans="1:30" ht="15" customHeight="1" x14ac:dyDescent="0.35">
      <c r="A1035" s="61">
        <v>397</v>
      </c>
      <c r="B1035" s="61"/>
      <c r="C1035" s="61"/>
      <c r="D1035" s="61" t="s">
        <v>38</v>
      </c>
      <c r="E1035" s="56"/>
      <c r="F1035" s="61"/>
      <c r="G1035" s="58" t="str">
        <f>VLOOKUP(DataEntry[[#This Row],[Animal Number]],Labeling[],4)</f>
        <v>Female</v>
      </c>
      <c r="H1035" s="61">
        <f>VLOOKUP(DataEntry[[#This Row],[Animal Number]],Labeling[],5)</f>
        <v>1000</v>
      </c>
      <c r="I1035" s="58">
        <f>IF(COUNTIF($A$8:DataEntry[[#This Row],[Animal Number]],DataEntry[[#This Row],[Animal Number]])=1,1,"")</f>
        <v>1</v>
      </c>
      <c r="J103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3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3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3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3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3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3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3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3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3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3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3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3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3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3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3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3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3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36" spans="1:30" ht="15" customHeight="1" x14ac:dyDescent="0.35">
      <c r="A1036" s="61">
        <v>398</v>
      </c>
      <c r="B1036" s="61" t="s">
        <v>112</v>
      </c>
      <c r="C1036" s="61"/>
      <c r="D1036" s="61" t="s">
        <v>24</v>
      </c>
      <c r="E1036" s="56"/>
      <c r="F1036" s="61"/>
      <c r="G1036" s="58" t="str">
        <f>VLOOKUP(DataEntry[[#This Row],[Animal Number]],Labeling[],4)</f>
        <v>Female</v>
      </c>
      <c r="H1036" s="61">
        <f>VLOOKUP(DataEntry[[#This Row],[Animal Number]],Labeling[],5)</f>
        <v>1000</v>
      </c>
      <c r="I1036" s="58">
        <f>IF(COUNTIF($A$8:DataEntry[[#This Row],[Animal Number]],DataEntry[[#This Row],[Animal Number]])=1,1,"")</f>
        <v>1</v>
      </c>
      <c r="J103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3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3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3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3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3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3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3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3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3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3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3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3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3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3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3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3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3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37" spans="1:30" ht="15" customHeight="1" x14ac:dyDescent="0.35">
      <c r="A1037" s="61">
        <v>399</v>
      </c>
      <c r="B1037" s="61"/>
      <c r="C1037" s="61"/>
      <c r="D1037" s="61" t="s">
        <v>38</v>
      </c>
      <c r="E1037" s="56"/>
      <c r="F1037" s="61"/>
      <c r="G1037" s="58" t="str">
        <f>VLOOKUP(DataEntry[[#This Row],[Animal Number]],Labeling[],4)</f>
        <v>Female</v>
      </c>
      <c r="H1037" s="61">
        <f>VLOOKUP(DataEntry[[#This Row],[Animal Number]],Labeling[],5)</f>
        <v>1000</v>
      </c>
      <c r="I1037" s="58">
        <f>IF(COUNTIF($A$8:DataEntry[[#This Row],[Animal Number]],DataEntry[[#This Row],[Animal Number]])=1,1,"")</f>
        <v>1</v>
      </c>
      <c r="J103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3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3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3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3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3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3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3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3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3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3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3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3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3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3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3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3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3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38" spans="1:30" ht="15" customHeight="1" x14ac:dyDescent="0.35">
      <c r="A1038" s="61">
        <v>400</v>
      </c>
      <c r="B1038" s="61"/>
      <c r="C1038" s="61"/>
      <c r="D1038" s="61" t="s">
        <v>38</v>
      </c>
      <c r="E1038" s="56"/>
      <c r="F1038" s="61"/>
      <c r="G1038" s="58" t="str">
        <f>VLOOKUP(DataEntry[[#This Row],[Animal Number]],Labeling[],4)</f>
        <v>Female</v>
      </c>
      <c r="H1038" s="61">
        <f>VLOOKUP(DataEntry[[#This Row],[Animal Number]],Labeling[],5)</f>
        <v>1000</v>
      </c>
      <c r="I1038" s="58">
        <f>IF(COUNTIF($A$8:DataEntry[[#This Row],[Animal Number]],DataEntry[[#This Row],[Animal Number]])=1,1,"")</f>
        <v>1</v>
      </c>
      <c r="J103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3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3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3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3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3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3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3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3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3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3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3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3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3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3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3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3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3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39" spans="1:30" ht="15" customHeight="1" x14ac:dyDescent="0.35">
      <c r="A1039" s="61">
        <v>401</v>
      </c>
      <c r="B1039" s="61"/>
      <c r="C1039" s="61"/>
      <c r="D1039" s="61" t="s">
        <v>38</v>
      </c>
      <c r="E1039" s="56"/>
      <c r="F1039" s="61"/>
      <c r="G1039" s="58" t="str">
        <f>VLOOKUP(DataEntry[[#This Row],[Animal Number]],Labeling[],4)</f>
        <v>Female</v>
      </c>
      <c r="H1039" s="61">
        <f>VLOOKUP(DataEntry[[#This Row],[Animal Number]],Labeling[],5)</f>
        <v>3000</v>
      </c>
      <c r="I1039" s="58">
        <f>IF(COUNTIF($A$8:DataEntry[[#This Row],[Animal Number]],DataEntry[[#This Row],[Animal Number]])=1,1,"")</f>
        <v>1</v>
      </c>
      <c r="J103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3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3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3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3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3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3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3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3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3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3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3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3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3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3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3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3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3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40" spans="1:30" ht="15" customHeight="1" x14ac:dyDescent="0.35">
      <c r="A1040" s="61">
        <v>402</v>
      </c>
      <c r="B1040" s="61"/>
      <c r="C1040" s="61"/>
      <c r="D1040" s="61" t="s">
        <v>38</v>
      </c>
      <c r="E1040" s="56"/>
      <c r="F1040" s="61"/>
      <c r="G1040" s="58" t="str">
        <f>VLOOKUP(DataEntry[[#This Row],[Animal Number]],Labeling[],4)</f>
        <v>Female</v>
      </c>
      <c r="H1040" s="61">
        <f>VLOOKUP(DataEntry[[#This Row],[Animal Number]],Labeling[],5)</f>
        <v>3000</v>
      </c>
      <c r="I1040" s="58">
        <f>IF(COUNTIF($A$8:DataEntry[[#This Row],[Animal Number]],DataEntry[[#This Row],[Animal Number]])=1,1,"")</f>
        <v>1</v>
      </c>
      <c r="J104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4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4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4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4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4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4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4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4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4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4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4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4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4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4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4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4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4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41" spans="1:30" ht="15" customHeight="1" x14ac:dyDescent="0.35">
      <c r="A1041" s="61">
        <v>403</v>
      </c>
      <c r="B1041" s="61"/>
      <c r="C1041" s="61"/>
      <c r="D1041" s="61" t="s">
        <v>38</v>
      </c>
      <c r="E1041" s="56"/>
      <c r="F1041" s="61"/>
      <c r="G1041" s="58" t="str">
        <f>VLOOKUP(DataEntry[[#This Row],[Animal Number]],Labeling[],4)</f>
        <v>Female</v>
      </c>
      <c r="H1041" s="61">
        <f>VLOOKUP(DataEntry[[#This Row],[Animal Number]],Labeling[],5)</f>
        <v>3000</v>
      </c>
      <c r="I1041" s="58">
        <f>IF(COUNTIF($A$8:DataEntry[[#This Row],[Animal Number]],DataEntry[[#This Row],[Animal Number]])=1,1,"")</f>
        <v>1</v>
      </c>
      <c r="J104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4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4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4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4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4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4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4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4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4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4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4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4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4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4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4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4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4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42" spans="1:30" ht="15" customHeight="1" x14ac:dyDescent="0.35">
      <c r="A1042" s="61">
        <v>404</v>
      </c>
      <c r="B1042" s="61"/>
      <c r="C1042" s="61"/>
      <c r="D1042" s="61" t="s">
        <v>38</v>
      </c>
      <c r="E1042" s="56"/>
      <c r="F1042" s="61"/>
      <c r="G1042" s="58" t="str">
        <f>VLOOKUP(DataEntry[[#This Row],[Animal Number]],Labeling[],4)</f>
        <v>Female</v>
      </c>
      <c r="H1042" s="61">
        <f>VLOOKUP(DataEntry[[#This Row],[Animal Number]],Labeling[],5)</f>
        <v>3000</v>
      </c>
      <c r="I1042" s="58">
        <f>IF(COUNTIF($A$8:DataEntry[[#This Row],[Animal Number]],DataEntry[[#This Row],[Animal Number]])=1,1,"")</f>
        <v>1</v>
      </c>
      <c r="J104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4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4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4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4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4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4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4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4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4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4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4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4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4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4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4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4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4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43" spans="1:30" ht="15" customHeight="1" x14ac:dyDescent="0.35">
      <c r="A1043" s="61">
        <v>405</v>
      </c>
      <c r="B1043" s="61" t="s">
        <v>112</v>
      </c>
      <c r="C1043" s="61"/>
      <c r="D1043" s="61" t="s">
        <v>24</v>
      </c>
      <c r="E1043" s="56"/>
      <c r="F1043" s="61"/>
      <c r="G1043" s="58" t="str">
        <f>VLOOKUP(DataEntry[[#This Row],[Animal Number]],Labeling[],4)</f>
        <v>Female</v>
      </c>
      <c r="H1043" s="61">
        <f>VLOOKUP(DataEntry[[#This Row],[Animal Number]],Labeling[],5)</f>
        <v>3000</v>
      </c>
      <c r="I1043" s="58">
        <f>IF(COUNTIF($A$8:DataEntry[[#This Row],[Animal Number]],DataEntry[[#This Row],[Animal Number]])=1,1,"")</f>
        <v>1</v>
      </c>
      <c r="J104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4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4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4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4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4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4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4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4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4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4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4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4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4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4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4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4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4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4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44" spans="1:30" ht="15" customHeight="1" x14ac:dyDescent="0.35">
      <c r="A1044" s="61">
        <v>405</v>
      </c>
      <c r="B1044" s="61" t="s">
        <v>4</v>
      </c>
      <c r="C1044" s="61"/>
      <c r="D1044" s="61" t="s">
        <v>14</v>
      </c>
      <c r="E1044" s="56"/>
      <c r="F1044" s="61"/>
      <c r="G1044" s="58" t="str">
        <f>VLOOKUP(DataEntry[[#This Row],[Animal Number]],Labeling[],4)</f>
        <v>Female</v>
      </c>
      <c r="H1044" s="61">
        <f>VLOOKUP(DataEntry[[#This Row],[Animal Number]],Labeling[],5)</f>
        <v>3000</v>
      </c>
      <c r="I1044" s="58" t="str">
        <f>IF(COUNTIF($A$8:DataEntry[[#This Row],[Animal Number]],DataEntry[[#This Row],[Animal Number]])=1,1,"")</f>
        <v/>
      </c>
      <c r="J104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4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4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4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4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4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4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4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4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4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4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4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4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4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44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44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44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44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44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45" spans="1:30" ht="15" customHeight="1" x14ac:dyDescent="0.35">
      <c r="A1045" s="61">
        <v>406</v>
      </c>
      <c r="B1045" s="61"/>
      <c r="C1045" s="61"/>
      <c r="D1045" s="61" t="s">
        <v>38</v>
      </c>
      <c r="E1045" s="56"/>
      <c r="F1045" s="61"/>
      <c r="G1045" s="58" t="str">
        <f>VLOOKUP(DataEntry[[#This Row],[Animal Number]],Labeling[],4)</f>
        <v>Female</v>
      </c>
      <c r="H1045" s="61">
        <f>VLOOKUP(DataEntry[[#This Row],[Animal Number]],Labeling[],5)</f>
        <v>3000</v>
      </c>
      <c r="I1045" s="58">
        <f>IF(COUNTIF($A$8:DataEntry[[#This Row],[Animal Number]],DataEntry[[#This Row],[Animal Number]])=1,1,"")</f>
        <v>1</v>
      </c>
      <c r="J104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4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4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4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4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4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4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4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4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4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4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4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4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4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4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4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4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4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4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46" spans="1:30" ht="15" customHeight="1" x14ac:dyDescent="0.35">
      <c r="A1046" s="61">
        <v>407</v>
      </c>
      <c r="B1046" s="61"/>
      <c r="C1046" s="61"/>
      <c r="D1046" s="61" t="s">
        <v>38</v>
      </c>
      <c r="E1046" s="56"/>
      <c r="F1046" s="61"/>
      <c r="G1046" s="58" t="str">
        <f>VLOOKUP(DataEntry[[#This Row],[Animal Number]],Labeling[],4)</f>
        <v>Female</v>
      </c>
      <c r="H1046" s="61">
        <f>VLOOKUP(DataEntry[[#This Row],[Animal Number]],Labeling[],5)</f>
        <v>3000</v>
      </c>
      <c r="I1046" s="58">
        <f>IF(COUNTIF($A$8:DataEntry[[#This Row],[Animal Number]],DataEntry[[#This Row],[Animal Number]])=1,1,"")</f>
        <v>1</v>
      </c>
      <c r="J104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4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4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4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4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4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4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4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4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4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4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4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4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4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4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4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4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4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4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47" spans="1:30" ht="15" customHeight="1" x14ac:dyDescent="0.35">
      <c r="A1047" s="61">
        <v>408</v>
      </c>
      <c r="B1047" s="61"/>
      <c r="C1047" s="61"/>
      <c r="D1047" s="61" t="s">
        <v>38</v>
      </c>
      <c r="E1047" s="56"/>
      <c r="F1047" s="61"/>
      <c r="G1047" s="58" t="str">
        <f>VLOOKUP(DataEntry[[#This Row],[Animal Number]],Labeling[],4)</f>
        <v>Female</v>
      </c>
      <c r="H1047" s="61">
        <f>VLOOKUP(DataEntry[[#This Row],[Animal Number]],Labeling[],5)</f>
        <v>3000</v>
      </c>
      <c r="I1047" s="58">
        <f>IF(COUNTIF($A$8:DataEntry[[#This Row],[Animal Number]],DataEntry[[#This Row],[Animal Number]])=1,1,"")</f>
        <v>1</v>
      </c>
      <c r="J104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4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4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4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4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4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4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4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4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4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4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4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4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4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4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4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4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4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4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48" spans="1:30" ht="15" customHeight="1" x14ac:dyDescent="0.35">
      <c r="A1048" s="61">
        <v>409</v>
      </c>
      <c r="B1048" s="61" t="s">
        <v>113</v>
      </c>
      <c r="C1048" s="61"/>
      <c r="D1048" s="61" t="s">
        <v>24</v>
      </c>
      <c r="E1048" s="56"/>
      <c r="F1048" s="61"/>
      <c r="G1048" s="58" t="str">
        <f>VLOOKUP(DataEntry[[#This Row],[Animal Number]],Labeling[],4)</f>
        <v>Female</v>
      </c>
      <c r="H1048" s="61">
        <f>VLOOKUP(DataEntry[[#This Row],[Animal Number]],Labeling[],5)</f>
        <v>3000</v>
      </c>
      <c r="I1048" s="58">
        <f>IF(COUNTIF($A$8:DataEntry[[#This Row],[Animal Number]],DataEntry[[#This Row],[Animal Number]])=1,1,"")</f>
        <v>1</v>
      </c>
      <c r="J104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4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4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4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4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4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4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4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4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4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4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4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4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4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4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4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4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4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4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4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4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49" spans="1:30" ht="15" customHeight="1" x14ac:dyDescent="0.35">
      <c r="A1049" s="61">
        <v>410</v>
      </c>
      <c r="B1049" s="61"/>
      <c r="C1049" s="61"/>
      <c r="D1049" s="61" t="s">
        <v>38</v>
      </c>
      <c r="E1049" s="56"/>
      <c r="F1049" s="61"/>
      <c r="G1049" s="58" t="str">
        <f>VLOOKUP(DataEntry[[#This Row],[Animal Number]],Labeling[],4)</f>
        <v>Female</v>
      </c>
      <c r="H1049" s="61">
        <f>VLOOKUP(DataEntry[[#This Row],[Animal Number]],Labeling[],5)</f>
        <v>3000</v>
      </c>
      <c r="I1049" s="58">
        <f>IF(COUNTIF($A$8:DataEntry[[#This Row],[Animal Number]],DataEntry[[#This Row],[Animal Number]])=1,1,"")</f>
        <v>1</v>
      </c>
      <c r="J104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4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4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4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4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4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4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4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4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4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4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4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4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4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4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4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4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4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4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50" spans="1:30" ht="15" customHeight="1" x14ac:dyDescent="0.35">
      <c r="A1050" s="61">
        <v>411</v>
      </c>
      <c r="B1050" s="61"/>
      <c r="C1050" s="61"/>
      <c r="D1050" s="61" t="s">
        <v>38</v>
      </c>
      <c r="E1050" s="56"/>
      <c r="F1050" s="61"/>
      <c r="G1050" s="58" t="str">
        <f>VLOOKUP(DataEntry[[#This Row],[Animal Number]],Labeling[],4)</f>
        <v>Female</v>
      </c>
      <c r="H1050" s="61">
        <f>VLOOKUP(DataEntry[[#This Row],[Animal Number]],Labeling[],5)</f>
        <v>3000</v>
      </c>
      <c r="I1050" s="58">
        <f>IF(COUNTIF($A$8:DataEntry[[#This Row],[Animal Number]],DataEntry[[#This Row],[Animal Number]])=1,1,"")</f>
        <v>1</v>
      </c>
      <c r="J105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5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5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5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5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5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5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5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5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5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5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5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5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5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5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5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5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5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5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51" spans="1:30" ht="15" customHeight="1" x14ac:dyDescent="0.35">
      <c r="A1051" s="61">
        <v>412</v>
      </c>
      <c r="B1051" s="61"/>
      <c r="C1051" s="61"/>
      <c r="D1051" s="61" t="s">
        <v>38</v>
      </c>
      <c r="E1051" s="56"/>
      <c r="F1051" s="61"/>
      <c r="G1051" s="58" t="str">
        <f>VLOOKUP(DataEntry[[#This Row],[Animal Number]],Labeling[],4)</f>
        <v>Female</v>
      </c>
      <c r="H1051" s="61">
        <f>VLOOKUP(DataEntry[[#This Row],[Animal Number]],Labeling[],5)</f>
        <v>3000</v>
      </c>
      <c r="I1051" s="58">
        <f>IF(COUNTIF($A$8:DataEntry[[#This Row],[Animal Number]],DataEntry[[#This Row],[Animal Number]])=1,1,"")</f>
        <v>1</v>
      </c>
      <c r="J105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5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5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5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5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5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5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5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5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5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5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5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5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5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5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5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5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5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5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52" spans="1:30" ht="15" customHeight="1" x14ac:dyDescent="0.35">
      <c r="A1052" s="61">
        <v>413</v>
      </c>
      <c r="B1052" s="61"/>
      <c r="C1052" s="61"/>
      <c r="D1052" s="61" t="s">
        <v>38</v>
      </c>
      <c r="E1052" s="56"/>
      <c r="F1052" s="61"/>
      <c r="G1052" s="58" t="str">
        <f>VLOOKUP(DataEntry[[#This Row],[Animal Number]],Labeling[],4)</f>
        <v>Female</v>
      </c>
      <c r="H1052" s="61">
        <f>VLOOKUP(DataEntry[[#This Row],[Animal Number]],Labeling[],5)</f>
        <v>3000</v>
      </c>
      <c r="I1052" s="58">
        <f>IF(COUNTIF($A$8:DataEntry[[#This Row],[Animal Number]],DataEntry[[#This Row],[Animal Number]])=1,1,"")</f>
        <v>1</v>
      </c>
      <c r="J105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5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5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5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5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5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5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5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5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5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5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5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5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5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5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5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5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5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5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53" spans="1:30" ht="15" customHeight="1" x14ac:dyDescent="0.35">
      <c r="A1053" s="61">
        <v>414</v>
      </c>
      <c r="B1053" s="61"/>
      <c r="C1053" s="61"/>
      <c r="D1053" s="61" t="s">
        <v>38</v>
      </c>
      <c r="E1053" s="56"/>
      <c r="F1053" s="61"/>
      <c r="G1053" s="58" t="str">
        <f>VLOOKUP(DataEntry[[#This Row],[Animal Number]],Labeling[],4)</f>
        <v>Female</v>
      </c>
      <c r="H1053" s="61">
        <f>VLOOKUP(DataEntry[[#This Row],[Animal Number]],Labeling[],5)</f>
        <v>3000</v>
      </c>
      <c r="I1053" s="58">
        <f>IF(COUNTIF($A$8:DataEntry[[#This Row],[Animal Number]],DataEntry[[#This Row],[Animal Number]])=1,1,"")</f>
        <v>1</v>
      </c>
      <c r="J105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5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5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5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5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5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5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5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5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5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5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5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5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5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5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5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5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5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5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54" spans="1:30" ht="15" customHeight="1" x14ac:dyDescent="0.35">
      <c r="A1054" s="61">
        <v>415</v>
      </c>
      <c r="B1054" s="61"/>
      <c r="C1054" s="61"/>
      <c r="D1054" s="61" t="s">
        <v>38</v>
      </c>
      <c r="E1054" s="56"/>
      <c r="F1054" s="61"/>
      <c r="G1054" s="58" t="str">
        <f>VLOOKUP(DataEntry[[#This Row],[Animal Number]],Labeling[],4)</f>
        <v>Female</v>
      </c>
      <c r="H1054" s="61">
        <f>VLOOKUP(DataEntry[[#This Row],[Animal Number]],Labeling[],5)</f>
        <v>3000</v>
      </c>
      <c r="I1054" s="58">
        <f>IF(COUNTIF($A$8:DataEntry[[#This Row],[Animal Number]],DataEntry[[#This Row],[Animal Number]])=1,1,"")</f>
        <v>1</v>
      </c>
      <c r="J105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5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5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5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5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5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5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5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5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5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5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5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5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5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5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5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5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5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5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55" spans="1:30" ht="15" customHeight="1" x14ac:dyDescent="0.35">
      <c r="A1055" s="61">
        <v>416</v>
      </c>
      <c r="B1055" s="61"/>
      <c r="C1055" s="61"/>
      <c r="D1055" s="61" t="s">
        <v>38</v>
      </c>
      <c r="E1055" s="56"/>
      <c r="F1055" s="61"/>
      <c r="G1055" s="58" t="str">
        <f>VLOOKUP(DataEntry[[#This Row],[Animal Number]],Labeling[],4)</f>
        <v>Female</v>
      </c>
      <c r="H1055" s="61">
        <f>VLOOKUP(DataEntry[[#This Row],[Animal Number]],Labeling[],5)</f>
        <v>3000</v>
      </c>
      <c r="I1055" s="58">
        <f>IF(COUNTIF($A$8:DataEntry[[#This Row],[Animal Number]],DataEntry[[#This Row],[Animal Number]])=1,1,"")</f>
        <v>1</v>
      </c>
      <c r="J105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5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5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5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5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5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5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5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5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5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5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5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5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5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5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5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5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5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5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56" spans="1:30" ht="15" customHeight="1" x14ac:dyDescent="0.35">
      <c r="A1056" s="61">
        <v>417</v>
      </c>
      <c r="B1056" s="61"/>
      <c r="C1056" s="61"/>
      <c r="D1056" s="61" t="s">
        <v>38</v>
      </c>
      <c r="E1056" s="56"/>
      <c r="F1056" s="61"/>
      <c r="G1056" s="58" t="str">
        <f>VLOOKUP(DataEntry[[#This Row],[Animal Number]],Labeling[],4)</f>
        <v>Female</v>
      </c>
      <c r="H1056" s="61">
        <f>VLOOKUP(DataEntry[[#This Row],[Animal Number]],Labeling[],5)</f>
        <v>3000</v>
      </c>
      <c r="I1056" s="58">
        <f>IF(COUNTIF($A$8:DataEntry[[#This Row],[Animal Number]],DataEntry[[#This Row],[Animal Number]])=1,1,"")</f>
        <v>1</v>
      </c>
      <c r="J105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5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5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5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5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5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5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5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5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5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5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5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5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5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5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5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5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5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5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57" spans="1:30" ht="15" customHeight="1" x14ac:dyDescent="0.35">
      <c r="A1057" s="61">
        <v>418</v>
      </c>
      <c r="B1057" s="61"/>
      <c r="C1057" s="61"/>
      <c r="D1057" s="61" t="s">
        <v>38</v>
      </c>
      <c r="E1057" s="56"/>
      <c r="F1057" s="61"/>
      <c r="G1057" s="58" t="str">
        <f>VLOOKUP(DataEntry[[#This Row],[Animal Number]],Labeling[],4)</f>
        <v>Female</v>
      </c>
      <c r="H1057" s="61">
        <f>VLOOKUP(DataEntry[[#This Row],[Animal Number]],Labeling[],5)</f>
        <v>3000</v>
      </c>
      <c r="I1057" s="58">
        <f>IF(COUNTIF($A$8:DataEntry[[#This Row],[Animal Number]],DataEntry[[#This Row],[Animal Number]])=1,1,"")</f>
        <v>1</v>
      </c>
      <c r="J105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5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5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5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5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5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5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5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5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5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5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5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5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5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5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5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5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5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5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58" spans="1:30" ht="15" customHeight="1" x14ac:dyDescent="0.35">
      <c r="A1058" s="61">
        <v>419</v>
      </c>
      <c r="B1058" s="61"/>
      <c r="C1058" s="61"/>
      <c r="D1058" s="61" t="s">
        <v>38</v>
      </c>
      <c r="E1058" s="56"/>
      <c r="F1058" s="61"/>
      <c r="G1058" s="58" t="str">
        <f>VLOOKUP(DataEntry[[#This Row],[Animal Number]],Labeling[],4)</f>
        <v>Female</v>
      </c>
      <c r="H1058" s="61">
        <f>VLOOKUP(DataEntry[[#This Row],[Animal Number]],Labeling[],5)</f>
        <v>3000</v>
      </c>
      <c r="I1058" s="58">
        <f>IF(COUNTIF($A$8:DataEntry[[#This Row],[Animal Number]],DataEntry[[#This Row],[Animal Number]])=1,1,"")</f>
        <v>1</v>
      </c>
      <c r="J105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5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5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5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5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5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5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5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5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5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5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5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5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5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5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5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5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5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5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59" spans="1:30" ht="15" customHeight="1" x14ac:dyDescent="0.35">
      <c r="A1059" s="61">
        <v>420</v>
      </c>
      <c r="B1059" s="61"/>
      <c r="C1059" s="61"/>
      <c r="D1059" s="61" t="s">
        <v>38</v>
      </c>
      <c r="E1059" s="56"/>
      <c r="F1059" s="61"/>
      <c r="G1059" s="58" t="str">
        <f>VLOOKUP(DataEntry[[#This Row],[Animal Number]],Labeling[],4)</f>
        <v>Female</v>
      </c>
      <c r="H1059" s="61">
        <f>VLOOKUP(DataEntry[[#This Row],[Animal Number]],Labeling[],5)</f>
        <v>3000</v>
      </c>
      <c r="I1059" s="58">
        <f>IF(COUNTIF($A$8:DataEntry[[#This Row],[Animal Number]],DataEntry[[#This Row],[Animal Number]])=1,1,"")</f>
        <v>1</v>
      </c>
      <c r="J105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5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5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5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5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5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5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5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5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5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5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5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5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5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5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5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5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5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5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60" spans="1:30" ht="15" customHeight="1" x14ac:dyDescent="0.35">
      <c r="A1060" s="61">
        <v>421</v>
      </c>
      <c r="B1060" s="61"/>
      <c r="C1060" s="61"/>
      <c r="D1060" s="61" t="s">
        <v>38</v>
      </c>
      <c r="E1060" s="56"/>
      <c r="F1060" s="61"/>
      <c r="G1060" s="58" t="str">
        <f>VLOOKUP(DataEntry[[#This Row],[Animal Number]],Labeling[],4)</f>
        <v>Female</v>
      </c>
      <c r="H1060" s="61">
        <f>VLOOKUP(DataEntry[[#This Row],[Animal Number]],Labeling[],5)</f>
        <v>3000</v>
      </c>
      <c r="I1060" s="58">
        <f>IF(COUNTIF($A$8:DataEntry[[#This Row],[Animal Number]],DataEntry[[#This Row],[Animal Number]])=1,1,"")</f>
        <v>1</v>
      </c>
      <c r="J106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6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6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6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6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6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6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6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6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6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6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6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6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6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6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6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6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6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6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61" spans="1:30" ht="15" customHeight="1" x14ac:dyDescent="0.35">
      <c r="A1061" s="61">
        <v>422</v>
      </c>
      <c r="B1061" s="61"/>
      <c r="C1061" s="61"/>
      <c r="D1061" s="61" t="s">
        <v>38</v>
      </c>
      <c r="E1061" s="56"/>
      <c r="F1061" s="61"/>
      <c r="G1061" s="58" t="str">
        <f>VLOOKUP(DataEntry[[#This Row],[Animal Number]],Labeling[],4)</f>
        <v>Female</v>
      </c>
      <c r="H1061" s="61">
        <f>VLOOKUP(DataEntry[[#This Row],[Animal Number]],Labeling[],5)</f>
        <v>3000</v>
      </c>
      <c r="I1061" s="58">
        <f>IF(COUNTIF($A$8:DataEntry[[#This Row],[Animal Number]],DataEntry[[#This Row],[Animal Number]])=1,1,"")</f>
        <v>1</v>
      </c>
      <c r="J106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6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6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6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6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6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6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6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6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6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6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6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6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6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6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6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6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6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6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62" spans="1:30" ht="15" customHeight="1" x14ac:dyDescent="0.35">
      <c r="A1062" s="61">
        <v>423</v>
      </c>
      <c r="B1062" s="61"/>
      <c r="C1062" s="61"/>
      <c r="D1062" s="61" t="s">
        <v>38</v>
      </c>
      <c r="E1062" s="56"/>
      <c r="F1062" s="61"/>
      <c r="G1062" s="58" t="str">
        <f>VLOOKUP(DataEntry[[#This Row],[Animal Number]],Labeling[],4)</f>
        <v>Female</v>
      </c>
      <c r="H1062" s="61">
        <f>VLOOKUP(DataEntry[[#This Row],[Animal Number]],Labeling[],5)</f>
        <v>3000</v>
      </c>
      <c r="I1062" s="58">
        <f>IF(COUNTIF($A$8:DataEntry[[#This Row],[Animal Number]],DataEntry[[#This Row],[Animal Number]])=1,1,"")</f>
        <v>1</v>
      </c>
      <c r="J106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6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6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6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6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6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6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6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6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6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6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6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6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6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6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6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6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6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6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63" spans="1:30" ht="15" customHeight="1" x14ac:dyDescent="0.35">
      <c r="A1063" s="61">
        <v>424</v>
      </c>
      <c r="B1063" s="61"/>
      <c r="C1063" s="61"/>
      <c r="D1063" s="61" t="s">
        <v>38</v>
      </c>
      <c r="E1063" s="56"/>
      <c r="F1063" s="61"/>
      <c r="G1063" s="58" t="str">
        <f>VLOOKUP(DataEntry[[#This Row],[Animal Number]],Labeling[],4)</f>
        <v>Female</v>
      </c>
      <c r="H1063" s="61">
        <f>VLOOKUP(DataEntry[[#This Row],[Animal Number]],Labeling[],5)</f>
        <v>3000</v>
      </c>
      <c r="I1063" s="58">
        <f>IF(COUNTIF($A$8:DataEntry[[#This Row],[Animal Number]],DataEntry[[#This Row],[Animal Number]])=1,1,"")</f>
        <v>1</v>
      </c>
      <c r="J106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6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6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6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6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6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6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6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6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6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6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6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6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6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6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6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6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6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6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64" spans="1:30" ht="15" customHeight="1" x14ac:dyDescent="0.35">
      <c r="A1064" s="61">
        <v>425</v>
      </c>
      <c r="B1064" s="61"/>
      <c r="C1064" s="61"/>
      <c r="D1064" s="61" t="s">
        <v>38</v>
      </c>
      <c r="E1064" s="56"/>
      <c r="F1064" s="61"/>
      <c r="G1064" s="58" t="str">
        <f>VLOOKUP(DataEntry[[#This Row],[Animal Number]],Labeling[],4)</f>
        <v>Female</v>
      </c>
      <c r="H1064" s="61">
        <f>VLOOKUP(DataEntry[[#This Row],[Animal Number]],Labeling[],5)</f>
        <v>3000</v>
      </c>
      <c r="I1064" s="58">
        <f>IF(COUNTIF($A$8:DataEntry[[#This Row],[Animal Number]],DataEntry[[#This Row],[Animal Number]])=1,1,"")</f>
        <v>1</v>
      </c>
      <c r="J106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6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6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6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6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6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6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6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6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6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6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6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6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6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6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6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6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6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6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65" spans="1:30" ht="15" customHeight="1" x14ac:dyDescent="0.35">
      <c r="A1065" s="61">
        <v>426</v>
      </c>
      <c r="B1065" s="61"/>
      <c r="C1065" s="61"/>
      <c r="D1065" s="61" t="s">
        <v>38</v>
      </c>
      <c r="E1065" s="56"/>
      <c r="F1065" s="61"/>
      <c r="G1065" s="58" t="str">
        <f>VLOOKUP(DataEntry[[#This Row],[Animal Number]],Labeling[],4)</f>
        <v>Female</v>
      </c>
      <c r="H1065" s="61">
        <f>VLOOKUP(DataEntry[[#This Row],[Animal Number]],Labeling[],5)</f>
        <v>3000</v>
      </c>
      <c r="I1065" s="58">
        <f>IF(COUNTIF($A$8:DataEntry[[#This Row],[Animal Number]],DataEntry[[#This Row],[Animal Number]])=1,1,"")</f>
        <v>1</v>
      </c>
      <c r="J106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6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6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6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6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6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6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6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6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6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6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6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6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6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6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6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6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6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6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66" spans="1:30" ht="15" customHeight="1" x14ac:dyDescent="0.35">
      <c r="A1066" s="61">
        <v>427</v>
      </c>
      <c r="B1066" s="61"/>
      <c r="C1066" s="61"/>
      <c r="D1066" s="61" t="s">
        <v>38</v>
      </c>
      <c r="E1066" s="56"/>
      <c r="F1066" s="61"/>
      <c r="G1066" s="58" t="str">
        <f>VLOOKUP(DataEntry[[#This Row],[Animal Number]],Labeling[],4)</f>
        <v>Female</v>
      </c>
      <c r="H1066" s="61">
        <f>VLOOKUP(DataEntry[[#This Row],[Animal Number]],Labeling[],5)</f>
        <v>3000</v>
      </c>
      <c r="I1066" s="58">
        <f>IF(COUNTIF($A$8:DataEntry[[#This Row],[Animal Number]],DataEntry[[#This Row],[Animal Number]])=1,1,"")</f>
        <v>1</v>
      </c>
      <c r="J106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6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6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6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6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6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6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6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6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6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6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6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6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6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6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6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6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6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6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67" spans="1:30" ht="15" customHeight="1" x14ac:dyDescent="0.35">
      <c r="A1067" s="61">
        <v>428</v>
      </c>
      <c r="B1067" s="61"/>
      <c r="C1067" s="61"/>
      <c r="D1067" s="61" t="s">
        <v>38</v>
      </c>
      <c r="E1067" s="56"/>
      <c r="F1067" s="61"/>
      <c r="G1067" s="58" t="str">
        <f>VLOOKUP(DataEntry[[#This Row],[Animal Number]],Labeling[],4)</f>
        <v>Female</v>
      </c>
      <c r="H1067" s="61">
        <f>VLOOKUP(DataEntry[[#This Row],[Animal Number]],Labeling[],5)</f>
        <v>3000</v>
      </c>
      <c r="I1067" s="58">
        <f>IF(COUNTIF($A$8:DataEntry[[#This Row],[Animal Number]],DataEntry[[#This Row],[Animal Number]])=1,1,"")</f>
        <v>1</v>
      </c>
      <c r="J106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6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6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6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6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6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6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6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6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6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6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6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6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6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6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6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6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6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6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68" spans="1:30" ht="15" customHeight="1" x14ac:dyDescent="0.35">
      <c r="A1068" s="61">
        <v>429</v>
      </c>
      <c r="B1068" s="61"/>
      <c r="C1068" s="61"/>
      <c r="D1068" s="61" t="s">
        <v>38</v>
      </c>
      <c r="E1068" s="56"/>
      <c r="F1068" s="61"/>
      <c r="G1068" s="58" t="str">
        <f>VLOOKUP(DataEntry[[#This Row],[Animal Number]],Labeling[],4)</f>
        <v>Female</v>
      </c>
      <c r="H1068" s="61">
        <f>VLOOKUP(DataEntry[[#This Row],[Animal Number]],Labeling[],5)</f>
        <v>3000</v>
      </c>
      <c r="I1068" s="58">
        <f>IF(COUNTIF($A$8:DataEntry[[#This Row],[Animal Number]],DataEntry[[#This Row],[Animal Number]])=1,1,"")</f>
        <v>1</v>
      </c>
      <c r="J106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6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6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6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6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6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6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6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6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6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6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6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6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6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6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6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6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6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6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69" spans="1:30" ht="15" customHeight="1" x14ac:dyDescent="0.35">
      <c r="A1069" s="61">
        <v>430</v>
      </c>
      <c r="B1069" s="61"/>
      <c r="C1069" s="61"/>
      <c r="D1069" s="61" t="s">
        <v>38</v>
      </c>
      <c r="E1069" s="56"/>
      <c r="F1069" s="61"/>
      <c r="G1069" s="58" t="str">
        <f>VLOOKUP(DataEntry[[#This Row],[Animal Number]],Labeling[],4)</f>
        <v>Female</v>
      </c>
      <c r="H1069" s="61">
        <f>VLOOKUP(DataEntry[[#This Row],[Animal Number]],Labeling[],5)</f>
        <v>3000</v>
      </c>
      <c r="I1069" s="58">
        <f>IF(COUNTIF($A$8:DataEntry[[#This Row],[Animal Number]],DataEntry[[#This Row],[Animal Number]])=1,1,"")</f>
        <v>1</v>
      </c>
      <c r="J106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6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6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6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6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6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6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6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6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6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6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6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6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6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6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6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6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6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6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70" spans="1:30" ht="15" customHeight="1" x14ac:dyDescent="0.35">
      <c r="A1070" s="61">
        <v>431</v>
      </c>
      <c r="B1070" s="61"/>
      <c r="C1070" s="61"/>
      <c r="D1070" s="61" t="s">
        <v>38</v>
      </c>
      <c r="E1070" s="56"/>
      <c r="F1070" s="61"/>
      <c r="G1070" s="58" t="str">
        <f>VLOOKUP(DataEntry[[#This Row],[Animal Number]],Labeling[],4)</f>
        <v>Female</v>
      </c>
      <c r="H1070" s="61">
        <f>VLOOKUP(DataEntry[[#This Row],[Animal Number]],Labeling[],5)</f>
        <v>3000</v>
      </c>
      <c r="I1070" s="58">
        <f>IF(COUNTIF($A$8:DataEntry[[#This Row],[Animal Number]],DataEntry[[#This Row],[Animal Number]])=1,1,"")</f>
        <v>1</v>
      </c>
      <c r="J107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7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7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7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7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7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7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7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7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7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7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7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7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7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7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7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7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7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7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71" spans="1:30" ht="15" customHeight="1" x14ac:dyDescent="0.35">
      <c r="A1071" s="61">
        <v>432</v>
      </c>
      <c r="B1071" s="61"/>
      <c r="C1071" s="61"/>
      <c r="D1071" s="61" t="s">
        <v>38</v>
      </c>
      <c r="E1071" s="56"/>
      <c r="F1071" s="61"/>
      <c r="G1071" s="58" t="str">
        <f>VLOOKUP(DataEntry[[#This Row],[Animal Number]],Labeling[],4)</f>
        <v>Female</v>
      </c>
      <c r="H1071" s="61">
        <f>VLOOKUP(DataEntry[[#This Row],[Animal Number]],Labeling[],5)</f>
        <v>3000</v>
      </c>
      <c r="I1071" s="58">
        <f>IF(COUNTIF($A$8:DataEntry[[#This Row],[Animal Number]],DataEntry[[#This Row],[Animal Number]])=1,1,"")</f>
        <v>1</v>
      </c>
      <c r="J107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7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7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7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7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7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7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7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7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7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7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7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7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7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7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7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7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7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7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72" spans="1:30" ht="15" customHeight="1" x14ac:dyDescent="0.35">
      <c r="A1072" s="61">
        <v>432</v>
      </c>
      <c r="B1072" s="61" t="s">
        <v>4</v>
      </c>
      <c r="C1072" s="61"/>
      <c r="D1072" s="61" t="s">
        <v>65</v>
      </c>
      <c r="E1072" s="56"/>
      <c r="F1072" s="61"/>
      <c r="G1072" s="58" t="str">
        <f>VLOOKUP(DataEntry[[#This Row],[Animal Number]],Labeling[],4)</f>
        <v>Female</v>
      </c>
      <c r="H1072" s="61">
        <f>VLOOKUP(DataEntry[[#This Row],[Animal Number]],Labeling[],5)</f>
        <v>3000</v>
      </c>
      <c r="I1072" s="58" t="str">
        <f>IF(COUNTIF($A$8:DataEntry[[#This Row],[Animal Number]],DataEntry[[#This Row],[Animal Number]])=1,1,"")</f>
        <v/>
      </c>
      <c r="J107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7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7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7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7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7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7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7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7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7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7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7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7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7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72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72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72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72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72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73" spans="1:30" ht="15" customHeight="1" x14ac:dyDescent="0.35">
      <c r="A1073" s="61">
        <v>432</v>
      </c>
      <c r="B1073" s="61" t="s">
        <v>29</v>
      </c>
      <c r="C1073" s="61"/>
      <c r="D1073" s="61" t="s">
        <v>65</v>
      </c>
      <c r="E1073" s="56"/>
      <c r="F1073" s="61"/>
      <c r="G1073" s="58" t="str">
        <f>VLOOKUP(DataEntry[[#This Row],[Animal Number]],Labeling[],4)</f>
        <v>Female</v>
      </c>
      <c r="H1073" s="61">
        <f>VLOOKUP(DataEntry[[#This Row],[Animal Number]],Labeling[],5)</f>
        <v>3000</v>
      </c>
      <c r="I1073" s="58" t="str">
        <f>IF(COUNTIF($A$8:DataEntry[[#This Row],[Animal Number]],DataEntry[[#This Row],[Animal Number]])=1,1,"")</f>
        <v/>
      </c>
      <c r="J107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7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7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7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7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7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7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7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7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7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7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7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7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7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73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073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073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073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073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074" spans="1:30" ht="15" customHeight="1" x14ac:dyDescent="0.35">
      <c r="A1074" s="61">
        <v>433</v>
      </c>
      <c r="B1074" s="61"/>
      <c r="C1074" s="61"/>
      <c r="D1074" s="61" t="s">
        <v>38</v>
      </c>
      <c r="E1074" s="56"/>
      <c r="F1074" s="61"/>
      <c r="G1074" s="58" t="str">
        <f>VLOOKUP(DataEntry[[#This Row],[Animal Number]],Labeling[],4)</f>
        <v>Female</v>
      </c>
      <c r="H1074" s="61">
        <f>VLOOKUP(DataEntry[[#This Row],[Animal Number]],Labeling[],5)</f>
        <v>3000</v>
      </c>
      <c r="I1074" s="58">
        <f>IF(COUNTIF($A$8:DataEntry[[#This Row],[Animal Number]],DataEntry[[#This Row],[Animal Number]])=1,1,"")</f>
        <v>1</v>
      </c>
      <c r="J107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7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7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7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7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7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7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7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7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7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7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7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7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7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7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7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7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7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7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75" spans="1:30" ht="15" customHeight="1" x14ac:dyDescent="0.35">
      <c r="A1075" s="61">
        <v>434</v>
      </c>
      <c r="B1075" s="61"/>
      <c r="C1075" s="61"/>
      <c r="D1075" s="61" t="s">
        <v>38</v>
      </c>
      <c r="E1075" s="56"/>
      <c r="F1075" s="61"/>
      <c r="G1075" s="58" t="str">
        <f>VLOOKUP(DataEntry[[#This Row],[Animal Number]],Labeling[],4)</f>
        <v>Female</v>
      </c>
      <c r="H1075" s="61">
        <f>VLOOKUP(DataEntry[[#This Row],[Animal Number]],Labeling[],5)</f>
        <v>3000</v>
      </c>
      <c r="I1075" s="58">
        <f>IF(COUNTIF($A$8:DataEntry[[#This Row],[Animal Number]],DataEntry[[#This Row],[Animal Number]])=1,1,"")</f>
        <v>1</v>
      </c>
      <c r="J107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7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7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7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7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7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7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7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7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7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7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7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7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7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7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7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7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7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7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76" spans="1:30" ht="15" customHeight="1" x14ac:dyDescent="0.35">
      <c r="A1076" s="61">
        <v>435</v>
      </c>
      <c r="B1076" s="61" t="s">
        <v>113</v>
      </c>
      <c r="C1076" s="61"/>
      <c r="D1076" s="61" t="s">
        <v>36</v>
      </c>
      <c r="E1076" s="56"/>
      <c r="F1076" s="61"/>
      <c r="G1076" s="58" t="str">
        <f>VLOOKUP(DataEntry[[#This Row],[Animal Number]],Labeling[],4)</f>
        <v>Female</v>
      </c>
      <c r="H1076" s="61">
        <f>VLOOKUP(DataEntry[[#This Row],[Animal Number]],Labeling[],5)</f>
        <v>3000</v>
      </c>
      <c r="I1076" s="58">
        <f>IF(COUNTIF($A$8:DataEntry[[#This Row],[Animal Number]],DataEntry[[#This Row],[Animal Number]])=1,1,"")</f>
        <v>1</v>
      </c>
      <c r="J107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7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7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7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7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7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7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7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7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7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7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7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7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7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7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7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7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7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7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77" spans="1:30" ht="15" customHeight="1" x14ac:dyDescent="0.35">
      <c r="A1077" s="61">
        <v>436</v>
      </c>
      <c r="B1077" s="61"/>
      <c r="C1077" s="61"/>
      <c r="D1077" s="61" t="s">
        <v>38</v>
      </c>
      <c r="E1077" s="56"/>
      <c r="F1077" s="61"/>
      <c r="G1077" s="58" t="str">
        <f>VLOOKUP(DataEntry[[#This Row],[Animal Number]],Labeling[],4)</f>
        <v>Female</v>
      </c>
      <c r="H1077" s="61">
        <f>VLOOKUP(DataEntry[[#This Row],[Animal Number]],Labeling[],5)</f>
        <v>3000</v>
      </c>
      <c r="I1077" s="58">
        <f>IF(COUNTIF($A$8:DataEntry[[#This Row],[Animal Number]],DataEntry[[#This Row],[Animal Number]])=1,1,"")</f>
        <v>1</v>
      </c>
      <c r="J107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7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7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7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7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7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7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7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7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7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7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7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7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7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7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7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7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7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7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78" spans="1:30" ht="15" customHeight="1" x14ac:dyDescent="0.35">
      <c r="A1078" s="61">
        <v>437</v>
      </c>
      <c r="B1078" s="61"/>
      <c r="C1078" s="61"/>
      <c r="D1078" s="61" t="s">
        <v>38</v>
      </c>
      <c r="E1078" s="56"/>
      <c r="F1078" s="61"/>
      <c r="G1078" s="58" t="str">
        <f>VLOOKUP(DataEntry[[#This Row],[Animal Number]],Labeling[],4)</f>
        <v>Female</v>
      </c>
      <c r="H1078" s="61">
        <f>VLOOKUP(DataEntry[[#This Row],[Animal Number]],Labeling[],5)</f>
        <v>3000</v>
      </c>
      <c r="I1078" s="58">
        <f>IF(COUNTIF($A$8:DataEntry[[#This Row],[Animal Number]],DataEntry[[#This Row],[Animal Number]])=1,1,"")</f>
        <v>1</v>
      </c>
      <c r="J107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7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7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7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7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7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7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7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7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7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7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7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7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7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7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7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7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7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7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79" spans="1:30" ht="15" customHeight="1" x14ac:dyDescent="0.35">
      <c r="A1079" s="61">
        <v>438</v>
      </c>
      <c r="B1079" s="61"/>
      <c r="C1079" s="61"/>
      <c r="D1079" s="61" t="s">
        <v>38</v>
      </c>
      <c r="E1079" s="56"/>
      <c r="F1079" s="61"/>
      <c r="G1079" s="58" t="str">
        <f>VLOOKUP(DataEntry[[#This Row],[Animal Number]],Labeling[],4)</f>
        <v>Female</v>
      </c>
      <c r="H1079" s="61">
        <f>VLOOKUP(DataEntry[[#This Row],[Animal Number]],Labeling[],5)</f>
        <v>3000</v>
      </c>
      <c r="I1079" s="58">
        <f>IF(COUNTIF($A$8:DataEntry[[#This Row],[Animal Number]],DataEntry[[#This Row],[Animal Number]])=1,1,"")</f>
        <v>1</v>
      </c>
      <c r="J107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7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7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7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7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7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7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7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7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7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7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7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7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7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7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7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7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7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7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80" spans="1:30" ht="15" customHeight="1" x14ac:dyDescent="0.35">
      <c r="A1080" s="61">
        <v>439</v>
      </c>
      <c r="B1080" s="61"/>
      <c r="C1080" s="61"/>
      <c r="D1080" s="61" t="s">
        <v>38</v>
      </c>
      <c r="E1080" s="56"/>
      <c r="F1080" s="61"/>
      <c r="G1080" s="58" t="str">
        <f>VLOOKUP(DataEntry[[#This Row],[Animal Number]],Labeling[],4)</f>
        <v>Female</v>
      </c>
      <c r="H1080" s="61">
        <f>VLOOKUP(DataEntry[[#This Row],[Animal Number]],Labeling[],5)</f>
        <v>3000</v>
      </c>
      <c r="I1080" s="58">
        <f>IF(COUNTIF($A$8:DataEntry[[#This Row],[Animal Number]],DataEntry[[#This Row],[Animal Number]])=1,1,"")</f>
        <v>1</v>
      </c>
      <c r="J108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8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8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8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8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8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8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8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8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8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8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8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8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8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8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8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8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8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8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81" spans="1:30" ht="15" customHeight="1" x14ac:dyDescent="0.35">
      <c r="A1081" s="61">
        <v>440</v>
      </c>
      <c r="B1081" s="61"/>
      <c r="C1081" s="61"/>
      <c r="D1081" s="61" t="s">
        <v>38</v>
      </c>
      <c r="E1081" s="56"/>
      <c r="F1081" s="61"/>
      <c r="G1081" s="58" t="str">
        <f>VLOOKUP(DataEntry[[#This Row],[Animal Number]],Labeling[],4)</f>
        <v>Female</v>
      </c>
      <c r="H1081" s="61">
        <f>VLOOKUP(DataEntry[[#This Row],[Animal Number]],Labeling[],5)</f>
        <v>3000</v>
      </c>
      <c r="I1081" s="58">
        <f>IF(COUNTIF($A$8:DataEntry[[#This Row],[Animal Number]],DataEntry[[#This Row],[Animal Number]])=1,1,"")</f>
        <v>1</v>
      </c>
      <c r="J108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8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8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8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8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8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8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8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8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8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8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8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8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8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8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8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8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8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8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82" spans="1:30" ht="15" customHeight="1" x14ac:dyDescent="0.35">
      <c r="A1082" s="61">
        <v>441</v>
      </c>
      <c r="B1082" s="61"/>
      <c r="C1082" s="61"/>
      <c r="D1082" s="61" t="s">
        <v>38</v>
      </c>
      <c r="E1082" s="56"/>
      <c r="F1082" s="61"/>
      <c r="G1082" s="58" t="str">
        <f>VLOOKUP(DataEntry[[#This Row],[Animal Number]],Labeling[],4)</f>
        <v>Female</v>
      </c>
      <c r="H1082" s="61">
        <f>VLOOKUP(DataEntry[[#This Row],[Animal Number]],Labeling[],5)</f>
        <v>3000</v>
      </c>
      <c r="I1082" s="58">
        <f>IF(COUNTIF($A$8:DataEntry[[#This Row],[Animal Number]],DataEntry[[#This Row],[Animal Number]])=1,1,"")</f>
        <v>1</v>
      </c>
      <c r="J108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8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8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8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8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8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8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8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8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8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8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8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8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8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8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8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8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8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8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83" spans="1:30" ht="15" customHeight="1" x14ac:dyDescent="0.35">
      <c r="A1083" s="61">
        <v>442</v>
      </c>
      <c r="B1083" s="61"/>
      <c r="C1083" s="61"/>
      <c r="D1083" s="61" t="s">
        <v>38</v>
      </c>
      <c r="E1083" s="56"/>
      <c r="F1083" s="61"/>
      <c r="G1083" s="58" t="str">
        <f>VLOOKUP(DataEntry[[#This Row],[Animal Number]],Labeling[],4)</f>
        <v>Female</v>
      </c>
      <c r="H1083" s="61">
        <f>VLOOKUP(DataEntry[[#This Row],[Animal Number]],Labeling[],5)</f>
        <v>3000</v>
      </c>
      <c r="I1083" s="58">
        <f>IF(COUNTIF($A$8:DataEntry[[#This Row],[Animal Number]],DataEntry[[#This Row],[Animal Number]])=1,1,"")</f>
        <v>1</v>
      </c>
      <c r="J108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8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8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8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8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8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8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8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8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8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8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8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8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8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8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8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8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8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8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84" spans="1:30" ht="15" customHeight="1" x14ac:dyDescent="0.35">
      <c r="A1084" s="61">
        <v>443</v>
      </c>
      <c r="B1084" s="61"/>
      <c r="C1084" s="61"/>
      <c r="D1084" s="61" t="s">
        <v>38</v>
      </c>
      <c r="E1084" s="56"/>
      <c r="F1084" s="61"/>
      <c r="G1084" s="58" t="str">
        <f>VLOOKUP(DataEntry[[#This Row],[Animal Number]],Labeling[],4)</f>
        <v>Female</v>
      </c>
      <c r="H1084" s="61">
        <f>VLOOKUP(DataEntry[[#This Row],[Animal Number]],Labeling[],5)</f>
        <v>3000</v>
      </c>
      <c r="I1084" s="58">
        <f>IF(COUNTIF($A$8:DataEntry[[#This Row],[Animal Number]],DataEntry[[#This Row],[Animal Number]])=1,1,"")</f>
        <v>1</v>
      </c>
      <c r="J108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8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8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8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8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8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8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8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8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8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8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8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8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8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8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8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8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8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8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85" spans="1:30" ht="15" customHeight="1" x14ac:dyDescent="0.35">
      <c r="A1085" s="61">
        <v>444</v>
      </c>
      <c r="B1085" s="61"/>
      <c r="C1085" s="61"/>
      <c r="D1085" s="61" t="s">
        <v>38</v>
      </c>
      <c r="E1085" s="56"/>
      <c r="F1085" s="61"/>
      <c r="G1085" s="58" t="str">
        <f>VLOOKUP(DataEntry[[#This Row],[Animal Number]],Labeling[],4)</f>
        <v>Female</v>
      </c>
      <c r="H1085" s="61">
        <f>VLOOKUP(DataEntry[[#This Row],[Animal Number]],Labeling[],5)</f>
        <v>3000</v>
      </c>
      <c r="I1085" s="58">
        <f>IF(COUNTIF($A$8:DataEntry[[#This Row],[Animal Number]],DataEntry[[#This Row],[Animal Number]])=1,1,"")</f>
        <v>1</v>
      </c>
      <c r="J108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8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8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8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8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8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8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8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8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8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8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8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8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8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8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8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8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8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8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86" spans="1:30" ht="15" customHeight="1" x14ac:dyDescent="0.35">
      <c r="A1086" s="61">
        <v>445</v>
      </c>
      <c r="B1086" s="61"/>
      <c r="C1086" s="61"/>
      <c r="D1086" s="61" t="s">
        <v>38</v>
      </c>
      <c r="E1086" s="56"/>
      <c r="F1086" s="61"/>
      <c r="G1086" s="58" t="str">
        <f>VLOOKUP(DataEntry[[#This Row],[Animal Number]],Labeling[],4)</f>
        <v>Female</v>
      </c>
      <c r="H1086" s="61">
        <f>VLOOKUP(DataEntry[[#This Row],[Animal Number]],Labeling[],5)</f>
        <v>3000</v>
      </c>
      <c r="I1086" s="58">
        <f>IF(COUNTIF($A$8:DataEntry[[#This Row],[Animal Number]],DataEntry[[#This Row],[Animal Number]])=1,1,"")</f>
        <v>1</v>
      </c>
      <c r="J108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8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8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8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8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8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8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8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8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8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8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8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8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8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8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8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8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8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8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87" spans="1:30" ht="15" customHeight="1" x14ac:dyDescent="0.35">
      <c r="A1087" s="61">
        <v>446</v>
      </c>
      <c r="B1087" s="61"/>
      <c r="C1087" s="61"/>
      <c r="D1087" s="61" t="s">
        <v>38</v>
      </c>
      <c r="E1087" s="56"/>
      <c r="F1087" s="61"/>
      <c r="G1087" s="58" t="str">
        <f>VLOOKUP(DataEntry[[#This Row],[Animal Number]],Labeling[],4)</f>
        <v>Female</v>
      </c>
      <c r="H1087" s="61">
        <f>VLOOKUP(DataEntry[[#This Row],[Animal Number]],Labeling[],5)</f>
        <v>3000</v>
      </c>
      <c r="I1087" s="58">
        <f>IF(COUNTIF($A$8:DataEntry[[#This Row],[Animal Number]],DataEntry[[#This Row],[Animal Number]])=1,1,"")</f>
        <v>1</v>
      </c>
      <c r="J108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8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8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8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8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8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8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8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8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8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8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8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8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8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8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8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8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8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8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88" spans="1:30" ht="15" customHeight="1" x14ac:dyDescent="0.35">
      <c r="A1088" s="61">
        <v>447</v>
      </c>
      <c r="B1088" s="61"/>
      <c r="C1088" s="61"/>
      <c r="D1088" s="61" t="s">
        <v>38</v>
      </c>
      <c r="E1088" s="56"/>
      <c r="F1088" s="61"/>
      <c r="G1088" s="58" t="str">
        <f>VLOOKUP(DataEntry[[#This Row],[Animal Number]],Labeling[],4)</f>
        <v>Female</v>
      </c>
      <c r="H1088" s="61">
        <f>VLOOKUP(DataEntry[[#This Row],[Animal Number]],Labeling[],5)</f>
        <v>3000</v>
      </c>
      <c r="I1088" s="58">
        <f>IF(COUNTIF($A$8:DataEntry[[#This Row],[Animal Number]],DataEntry[[#This Row],[Animal Number]])=1,1,"")</f>
        <v>1</v>
      </c>
      <c r="J108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8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8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8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8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8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8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8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8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8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8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8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8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8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8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8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8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8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8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89" spans="1:30" ht="15" customHeight="1" x14ac:dyDescent="0.35">
      <c r="A1089" s="61">
        <v>448</v>
      </c>
      <c r="B1089" s="61"/>
      <c r="C1089" s="61"/>
      <c r="D1089" s="61" t="s">
        <v>38</v>
      </c>
      <c r="E1089" s="56"/>
      <c r="F1089" s="61"/>
      <c r="G1089" s="58" t="str">
        <f>VLOOKUP(DataEntry[[#This Row],[Animal Number]],Labeling[],4)</f>
        <v>Female</v>
      </c>
      <c r="H1089" s="61">
        <f>VLOOKUP(DataEntry[[#This Row],[Animal Number]],Labeling[],5)</f>
        <v>3000</v>
      </c>
      <c r="I1089" s="58">
        <f>IF(COUNTIF($A$8:DataEntry[[#This Row],[Animal Number]],DataEntry[[#This Row],[Animal Number]])=1,1,"")</f>
        <v>1</v>
      </c>
      <c r="J108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8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8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8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8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8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8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8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8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8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8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8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8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8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8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8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8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8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8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90" spans="1:30" ht="15" customHeight="1" x14ac:dyDescent="0.35">
      <c r="A1090" s="61">
        <v>449</v>
      </c>
      <c r="B1090" s="61" t="s">
        <v>4</v>
      </c>
      <c r="C1090" s="61"/>
      <c r="D1090" s="61" t="s">
        <v>14</v>
      </c>
      <c r="E1090" s="56"/>
      <c r="F1090" s="61"/>
      <c r="G1090" s="58" t="str">
        <f>VLOOKUP(DataEntry[[#This Row],[Animal Number]],Labeling[],4)</f>
        <v>Female</v>
      </c>
      <c r="H1090" s="61">
        <f>VLOOKUP(DataEntry[[#This Row],[Animal Number]],Labeling[],5)</f>
        <v>3000</v>
      </c>
      <c r="I1090" s="58">
        <f>IF(COUNTIF($A$8:DataEntry[[#This Row],[Animal Number]],DataEntry[[#This Row],[Animal Number]])=1,1,"")</f>
        <v>1</v>
      </c>
      <c r="J109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9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9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9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9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9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9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9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9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9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9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9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9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9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9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9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9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9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9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91" spans="1:30" x14ac:dyDescent="0.35">
      <c r="A1091" s="61">
        <v>450</v>
      </c>
      <c r="B1091" s="61"/>
      <c r="C1091" s="61"/>
      <c r="D1091" s="61" t="s">
        <v>38</v>
      </c>
      <c r="E1091" s="56"/>
      <c r="F1091" s="61"/>
      <c r="G1091" s="58" t="str">
        <f>VLOOKUP(DataEntry[[#This Row],[Animal Number]],Labeling[],4)</f>
        <v>Female</v>
      </c>
      <c r="H1091" s="61">
        <f>VLOOKUP(DataEntry[[#This Row],[Animal Number]],Labeling[],5)</f>
        <v>3000</v>
      </c>
      <c r="I1091" s="58">
        <f>IF(COUNTIF($A$8:DataEntry[[#This Row],[Animal Number]],DataEntry[[#This Row],[Animal Number]])=1,1,"")</f>
        <v>1</v>
      </c>
      <c r="J109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9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9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9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9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9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9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9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9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9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9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9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9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9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9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9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9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9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9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92" spans="1:30" x14ac:dyDescent="0.35">
      <c r="A1092" s="61">
        <v>451</v>
      </c>
      <c r="B1092" s="61" t="s">
        <v>113</v>
      </c>
      <c r="C1092" s="61"/>
      <c r="D1092" s="61" t="s">
        <v>36</v>
      </c>
      <c r="E1092" s="56"/>
      <c r="F1092" s="61"/>
      <c r="G1092" s="58" t="str">
        <f>VLOOKUP(DataEntry[[#This Row],[Animal Number]],Labeling[],4)</f>
        <v>Female</v>
      </c>
      <c r="H1092" s="61">
        <f>VLOOKUP(DataEntry[[#This Row],[Animal Number]],Labeling[],5)</f>
        <v>10000</v>
      </c>
      <c r="I1092" s="58">
        <f>IF(COUNTIF($A$8:DataEntry[[#This Row],[Animal Number]],DataEntry[[#This Row],[Animal Number]])=1,1,"")</f>
        <v>1</v>
      </c>
      <c r="J109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9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9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9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9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9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9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9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9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9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9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9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9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9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9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9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9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9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9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93" spans="1:30" x14ac:dyDescent="0.35">
      <c r="A1093" s="61">
        <v>452</v>
      </c>
      <c r="B1093" s="61"/>
      <c r="C1093" s="61"/>
      <c r="D1093" s="61" t="s">
        <v>38</v>
      </c>
      <c r="E1093" s="56"/>
      <c r="F1093" s="61"/>
      <c r="G1093" s="58" t="str">
        <f>VLOOKUP(DataEntry[[#This Row],[Animal Number]],Labeling[],4)</f>
        <v>Female</v>
      </c>
      <c r="H1093" s="61">
        <f>VLOOKUP(DataEntry[[#This Row],[Animal Number]],Labeling[],5)</f>
        <v>10000</v>
      </c>
      <c r="I1093" s="58">
        <f>IF(COUNTIF($A$8:DataEntry[[#This Row],[Animal Number]],DataEntry[[#This Row],[Animal Number]])=1,1,"")</f>
        <v>1</v>
      </c>
      <c r="J109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9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9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9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9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9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9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9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9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9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9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9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9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9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9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9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9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9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9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94" spans="1:30" x14ac:dyDescent="0.35">
      <c r="A1094" s="61">
        <v>453</v>
      </c>
      <c r="B1094" s="61" t="s">
        <v>112</v>
      </c>
      <c r="C1094" s="61"/>
      <c r="D1094" s="61" t="s">
        <v>24</v>
      </c>
      <c r="E1094" s="56"/>
      <c r="F1094" s="61"/>
      <c r="G1094" s="58" t="str">
        <f>VLOOKUP(DataEntry[[#This Row],[Animal Number]],Labeling[],4)</f>
        <v>Female</v>
      </c>
      <c r="H1094" s="61">
        <f>VLOOKUP(DataEntry[[#This Row],[Animal Number]],Labeling[],5)</f>
        <v>10000</v>
      </c>
      <c r="I1094" s="58">
        <f>IF(COUNTIF($A$8:DataEntry[[#This Row],[Animal Number]],DataEntry[[#This Row],[Animal Number]])=1,1,"")</f>
        <v>1</v>
      </c>
      <c r="J109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9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9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9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9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9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9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9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9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9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9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9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9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9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9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9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9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9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9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95" spans="1:30" x14ac:dyDescent="0.35">
      <c r="A1095" s="61">
        <v>454</v>
      </c>
      <c r="B1095" s="61"/>
      <c r="C1095" s="61"/>
      <c r="D1095" s="61" t="s">
        <v>38</v>
      </c>
      <c r="E1095" s="56"/>
      <c r="F1095" s="61"/>
      <c r="G1095" s="58" t="str">
        <f>VLOOKUP(DataEntry[[#This Row],[Animal Number]],Labeling[],4)</f>
        <v>Female</v>
      </c>
      <c r="H1095" s="61">
        <f>VLOOKUP(DataEntry[[#This Row],[Animal Number]],Labeling[],5)</f>
        <v>10000</v>
      </c>
      <c r="I1095" s="58">
        <f>IF(COUNTIF($A$8:DataEntry[[#This Row],[Animal Number]],DataEntry[[#This Row],[Animal Number]])=1,1,"")</f>
        <v>1</v>
      </c>
      <c r="J109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9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9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9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9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9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9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9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9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9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9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9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9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9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9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9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9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9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9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96" spans="1:30" x14ac:dyDescent="0.35">
      <c r="A1096" s="61">
        <v>455</v>
      </c>
      <c r="B1096" s="61"/>
      <c r="C1096" s="61"/>
      <c r="D1096" s="61" t="s">
        <v>38</v>
      </c>
      <c r="E1096" s="56"/>
      <c r="F1096" s="61"/>
      <c r="G1096" s="58" t="str">
        <f>VLOOKUP(DataEntry[[#This Row],[Animal Number]],Labeling[],4)</f>
        <v>Female</v>
      </c>
      <c r="H1096" s="61">
        <f>VLOOKUP(DataEntry[[#This Row],[Animal Number]],Labeling[],5)</f>
        <v>10000</v>
      </c>
      <c r="I1096" s="58">
        <f>IF(COUNTIF($A$8:DataEntry[[#This Row],[Animal Number]],DataEntry[[#This Row],[Animal Number]])=1,1,"")</f>
        <v>1</v>
      </c>
      <c r="J109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9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9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9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9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9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9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9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9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9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9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9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9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9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9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9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9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9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9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97" spans="1:30" x14ac:dyDescent="0.35">
      <c r="A1097" s="61">
        <v>456</v>
      </c>
      <c r="B1097" s="61"/>
      <c r="C1097" s="61"/>
      <c r="D1097" s="61" t="s">
        <v>38</v>
      </c>
      <c r="E1097" s="56"/>
      <c r="F1097" s="61"/>
      <c r="G1097" s="58" t="str">
        <f>VLOOKUP(DataEntry[[#This Row],[Animal Number]],Labeling[],4)</f>
        <v>Female</v>
      </c>
      <c r="H1097" s="61">
        <f>VLOOKUP(DataEntry[[#This Row],[Animal Number]],Labeling[],5)</f>
        <v>10000</v>
      </c>
      <c r="I1097" s="58">
        <f>IF(COUNTIF($A$8:DataEntry[[#This Row],[Animal Number]],DataEntry[[#This Row],[Animal Number]])=1,1,"")</f>
        <v>1</v>
      </c>
      <c r="J109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9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9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9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9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9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9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9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9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9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9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9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9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9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9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9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9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9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9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98" spans="1:30" x14ac:dyDescent="0.35">
      <c r="A1098" s="61">
        <v>457</v>
      </c>
      <c r="B1098" s="61"/>
      <c r="C1098" s="61"/>
      <c r="D1098" s="61" t="s">
        <v>38</v>
      </c>
      <c r="E1098" s="56"/>
      <c r="F1098" s="61"/>
      <c r="G1098" s="58" t="str">
        <f>VLOOKUP(DataEntry[[#This Row],[Animal Number]],Labeling[],4)</f>
        <v>Female</v>
      </c>
      <c r="H1098" s="61">
        <f>VLOOKUP(DataEntry[[#This Row],[Animal Number]],Labeling[],5)</f>
        <v>10000</v>
      </c>
      <c r="I1098" s="58">
        <f>IF(COUNTIF($A$8:DataEntry[[#This Row],[Animal Number]],DataEntry[[#This Row],[Animal Number]])=1,1,"")</f>
        <v>1</v>
      </c>
      <c r="J109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9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9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9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9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9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9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9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9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9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9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9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9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9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9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9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9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9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9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099" spans="1:30" x14ac:dyDescent="0.35">
      <c r="A1099" s="61">
        <v>458</v>
      </c>
      <c r="B1099" s="61"/>
      <c r="C1099" s="61"/>
      <c r="D1099" s="61" t="s">
        <v>38</v>
      </c>
      <c r="E1099" s="56"/>
      <c r="F1099" s="61"/>
      <c r="G1099" s="58" t="str">
        <f>VLOOKUP(DataEntry[[#This Row],[Animal Number]],Labeling[],4)</f>
        <v>Female</v>
      </c>
      <c r="H1099" s="61">
        <f>VLOOKUP(DataEntry[[#This Row],[Animal Number]],Labeling[],5)</f>
        <v>10000</v>
      </c>
      <c r="I1099" s="58">
        <f>IF(COUNTIF($A$8:DataEntry[[#This Row],[Animal Number]],DataEntry[[#This Row],[Animal Number]])=1,1,"")</f>
        <v>1</v>
      </c>
      <c r="J109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09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09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09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09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0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0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09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09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09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09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09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09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09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09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09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09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09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09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09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09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00" spans="1:30" x14ac:dyDescent="0.35">
      <c r="A1100" s="61">
        <v>459</v>
      </c>
      <c r="B1100" s="61" t="s">
        <v>29</v>
      </c>
      <c r="C1100" s="61"/>
      <c r="D1100" s="61" t="s">
        <v>61</v>
      </c>
      <c r="E1100" s="56"/>
      <c r="F1100" s="61"/>
      <c r="G1100" s="58" t="str">
        <f>VLOOKUP(DataEntry[[#This Row],[Animal Number]],Labeling[],4)</f>
        <v>Female</v>
      </c>
      <c r="H1100" s="61">
        <f>VLOOKUP(DataEntry[[#This Row],[Animal Number]],Labeling[],5)</f>
        <v>10000</v>
      </c>
      <c r="I1100" s="58">
        <f>IF(COUNTIF($A$8:DataEntry[[#This Row],[Animal Number]],DataEntry[[#This Row],[Animal Number]])=1,1,"")</f>
        <v>1</v>
      </c>
      <c r="J110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0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0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0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0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0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0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0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0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0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0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0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0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0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0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0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0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0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0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01" spans="1:30" x14ac:dyDescent="0.35">
      <c r="A1101" s="61">
        <v>460</v>
      </c>
      <c r="B1101" s="61"/>
      <c r="C1101" s="61"/>
      <c r="D1101" s="61" t="s">
        <v>38</v>
      </c>
      <c r="E1101" s="56"/>
      <c r="F1101" s="61"/>
      <c r="G1101" s="58" t="str">
        <f>VLOOKUP(DataEntry[[#This Row],[Animal Number]],Labeling[],4)</f>
        <v>Female</v>
      </c>
      <c r="H1101" s="61">
        <f>VLOOKUP(DataEntry[[#This Row],[Animal Number]],Labeling[],5)</f>
        <v>10000</v>
      </c>
      <c r="I1101" s="58">
        <f>IF(COUNTIF($A$8:DataEntry[[#This Row],[Animal Number]],DataEntry[[#This Row],[Animal Number]])=1,1,"")</f>
        <v>1</v>
      </c>
      <c r="J110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0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0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0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0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0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0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0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0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0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0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0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0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0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0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0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0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0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0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02" spans="1:30" x14ac:dyDescent="0.35">
      <c r="A1102" s="61">
        <v>461</v>
      </c>
      <c r="B1102" s="61"/>
      <c r="C1102" s="61"/>
      <c r="D1102" s="61" t="s">
        <v>38</v>
      </c>
      <c r="E1102" s="56"/>
      <c r="F1102" s="61"/>
      <c r="G1102" s="58" t="str">
        <f>VLOOKUP(DataEntry[[#This Row],[Animal Number]],Labeling[],4)</f>
        <v>Female</v>
      </c>
      <c r="H1102" s="61">
        <f>VLOOKUP(DataEntry[[#This Row],[Animal Number]],Labeling[],5)</f>
        <v>10000</v>
      </c>
      <c r="I1102" s="58">
        <f>IF(COUNTIF($A$8:DataEntry[[#This Row],[Animal Number]],DataEntry[[#This Row],[Animal Number]])=1,1,"")</f>
        <v>1</v>
      </c>
      <c r="J110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0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0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0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0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0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0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0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0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0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0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0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0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0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0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0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0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0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0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03" spans="1:30" x14ac:dyDescent="0.35">
      <c r="A1103" s="61">
        <v>462</v>
      </c>
      <c r="B1103" s="61" t="s">
        <v>113</v>
      </c>
      <c r="C1103" s="61"/>
      <c r="D1103" s="61" t="s">
        <v>36</v>
      </c>
      <c r="E1103" s="56"/>
      <c r="F1103" s="61"/>
      <c r="G1103" s="58" t="str">
        <f>VLOOKUP(DataEntry[[#This Row],[Animal Number]],Labeling[],4)</f>
        <v>Female</v>
      </c>
      <c r="H1103" s="61">
        <f>VLOOKUP(DataEntry[[#This Row],[Animal Number]],Labeling[],5)</f>
        <v>10000</v>
      </c>
      <c r="I1103" s="58">
        <f>IF(COUNTIF($A$8:DataEntry[[#This Row],[Animal Number]],DataEntry[[#This Row],[Animal Number]])=1,1,"")</f>
        <v>1</v>
      </c>
      <c r="J110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0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0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0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0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0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0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0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0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0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0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0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0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0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0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0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0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0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0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0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0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04" spans="1:30" x14ac:dyDescent="0.35">
      <c r="A1104" s="61">
        <v>463</v>
      </c>
      <c r="B1104" s="61"/>
      <c r="C1104" s="61"/>
      <c r="D1104" s="61" t="s">
        <v>38</v>
      </c>
      <c r="E1104" s="56"/>
      <c r="F1104" s="61"/>
      <c r="G1104" s="58" t="str">
        <f>VLOOKUP(DataEntry[[#This Row],[Animal Number]],Labeling[],4)</f>
        <v>Female</v>
      </c>
      <c r="H1104" s="61">
        <f>VLOOKUP(DataEntry[[#This Row],[Animal Number]],Labeling[],5)</f>
        <v>10000</v>
      </c>
      <c r="I1104" s="58">
        <f>IF(COUNTIF($A$8:DataEntry[[#This Row],[Animal Number]],DataEntry[[#This Row],[Animal Number]])=1,1,"")</f>
        <v>1</v>
      </c>
      <c r="J110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0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0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0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0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0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0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0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0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0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0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0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0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0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0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0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0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0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0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05" spans="1:30" x14ac:dyDescent="0.35">
      <c r="A1105" s="61">
        <v>464</v>
      </c>
      <c r="B1105" s="61"/>
      <c r="C1105" s="61"/>
      <c r="D1105" s="61" t="s">
        <v>38</v>
      </c>
      <c r="E1105" s="56"/>
      <c r="F1105" s="61"/>
      <c r="G1105" s="58" t="str">
        <f>VLOOKUP(DataEntry[[#This Row],[Animal Number]],Labeling[],4)</f>
        <v>Female</v>
      </c>
      <c r="H1105" s="61">
        <f>VLOOKUP(DataEntry[[#This Row],[Animal Number]],Labeling[],5)</f>
        <v>10000</v>
      </c>
      <c r="I1105" s="58">
        <f>IF(COUNTIF($A$8:DataEntry[[#This Row],[Animal Number]],DataEntry[[#This Row],[Animal Number]])=1,1,"")</f>
        <v>1</v>
      </c>
      <c r="J110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0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0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0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0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0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0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0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0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0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0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0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0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0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0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0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0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0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0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06" spans="1:30" x14ac:dyDescent="0.35">
      <c r="A1106" s="61">
        <v>465</v>
      </c>
      <c r="B1106" s="61" t="s">
        <v>30</v>
      </c>
      <c r="C1106" s="61"/>
      <c r="D1106" s="61" t="s">
        <v>24</v>
      </c>
      <c r="E1106" s="56"/>
      <c r="F1106" s="61"/>
      <c r="G1106" s="58" t="str">
        <f>VLOOKUP(DataEntry[[#This Row],[Animal Number]],Labeling[],4)</f>
        <v>Female</v>
      </c>
      <c r="H1106" s="61">
        <f>VLOOKUP(DataEntry[[#This Row],[Animal Number]],Labeling[],5)</f>
        <v>10000</v>
      </c>
      <c r="I1106" s="58">
        <f>IF(COUNTIF($A$8:DataEntry[[#This Row],[Animal Number]],DataEntry[[#This Row],[Animal Number]])=1,1,"")</f>
        <v>1</v>
      </c>
      <c r="J110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0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0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0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0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0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0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0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0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0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0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0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0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0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0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0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0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0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0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07" spans="1:30" x14ac:dyDescent="0.35">
      <c r="A1107" s="61">
        <v>465</v>
      </c>
      <c r="B1107" s="61" t="s">
        <v>112</v>
      </c>
      <c r="C1107" s="61"/>
      <c r="D1107" s="61" t="s">
        <v>52</v>
      </c>
      <c r="E1107" s="56"/>
      <c r="F1107" s="61"/>
      <c r="G1107" s="58" t="str">
        <f>VLOOKUP(DataEntry[[#This Row],[Animal Number]],Labeling[],4)</f>
        <v>Female</v>
      </c>
      <c r="H1107" s="61">
        <f>VLOOKUP(DataEntry[[#This Row],[Animal Number]],Labeling[],5)</f>
        <v>10000</v>
      </c>
      <c r="I1107" s="58" t="str">
        <f>IF(COUNTIF($A$8:DataEntry[[#This Row],[Animal Number]],DataEntry[[#This Row],[Animal Number]])=1,1,"")</f>
        <v/>
      </c>
      <c r="J110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0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0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0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0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0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0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0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0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0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0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0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0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0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07" s="58" t="str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/>
      </c>
      <c r="AA1107" s="58" t="str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/>
      </c>
      <c r="AB1107" s="58" t="str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/>
      </c>
      <c r="AC1107" s="58" t="str">
        <f>IF(AND(DataEntry[[#This Row],[Unique Animal Number]]=1,DataEntry[[#This Row],[Sex]]="Female"),COUNTIFS(DataEntry[Animal Number],DataEntry[[#This Row],[Animal Number]],DataEntry[Site],"Ovaries",DataEntry[Observation],"Corpora Albicans"),"")</f>
        <v/>
      </c>
      <c r="AD1107" s="58" t="str">
        <f>IF(AND(DataEntry[[#This Row],[Unique Animal Number]]=1,DataEntry[[#This Row],[Sex]]="Female"),COUNTIFS(DataEntry[Animal Number],DataEntry[[#This Row],[Animal Number]],DataEntry[Site],"Ovaries",DataEntry[Observation],"Misshapen"),"")</f>
        <v/>
      </c>
    </row>
    <row r="1108" spans="1:30" x14ac:dyDescent="0.35">
      <c r="A1108" s="61">
        <v>466</v>
      </c>
      <c r="B1108" s="61"/>
      <c r="C1108" s="61"/>
      <c r="D1108" s="61" t="s">
        <v>38</v>
      </c>
      <c r="E1108" s="56"/>
      <c r="F1108" s="61"/>
      <c r="G1108" s="58" t="str">
        <f>VLOOKUP(DataEntry[[#This Row],[Animal Number]],Labeling[],4)</f>
        <v>Female</v>
      </c>
      <c r="H1108" s="61">
        <f>VLOOKUP(DataEntry[[#This Row],[Animal Number]],Labeling[],5)</f>
        <v>10000</v>
      </c>
      <c r="I1108" s="58">
        <f>IF(COUNTIF($A$8:DataEntry[[#This Row],[Animal Number]],DataEntry[[#This Row],[Animal Number]])=1,1,"")</f>
        <v>1</v>
      </c>
      <c r="J110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0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0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0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0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0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0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0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0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0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0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0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0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0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0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0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0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0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0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09" spans="1:30" x14ac:dyDescent="0.35">
      <c r="A1109" s="61">
        <v>467</v>
      </c>
      <c r="B1109" s="61"/>
      <c r="C1109" s="61"/>
      <c r="D1109" s="61" t="s">
        <v>38</v>
      </c>
      <c r="E1109" s="56"/>
      <c r="F1109" s="61"/>
      <c r="G1109" s="58" t="str">
        <f>VLOOKUP(DataEntry[[#This Row],[Animal Number]],Labeling[],4)</f>
        <v>Female</v>
      </c>
      <c r="H1109" s="61">
        <f>VLOOKUP(DataEntry[[#This Row],[Animal Number]],Labeling[],5)</f>
        <v>10000</v>
      </c>
      <c r="I1109" s="58">
        <f>IF(COUNTIF($A$8:DataEntry[[#This Row],[Animal Number]],DataEntry[[#This Row],[Animal Number]])=1,1,"")</f>
        <v>1</v>
      </c>
      <c r="J110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0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0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0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0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0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0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0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0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0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0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0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0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0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0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0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0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0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0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10" spans="1:30" x14ac:dyDescent="0.35">
      <c r="A1110" s="61">
        <v>468</v>
      </c>
      <c r="B1110" s="61"/>
      <c r="C1110" s="61"/>
      <c r="D1110" s="61" t="s">
        <v>116</v>
      </c>
      <c r="E1110" s="56"/>
      <c r="F1110" s="61"/>
      <c r="G1110" s="58" t="str">
        <f>VLOOKUP(DataEntry[[#This Row],[Animal Number]],Labeling[],4)</f>
        <v>Female</v>
      </c>
      <c r="H1110" s="61">
        <f>VLOOKUP(DataEntry[[#This Row],[Animal Number]],Labeling[],5)</f>
        <v>10000</v>
      </c>
      <c r="I1110" s="58">
        <f>IF(COUNTIF($A$8:DataEntry[[#This Row],[Animal Number]],DataEntry[[#This Row],[Animal Number]])=1,1,"")</f>
        <v>1</v>
      </c>
      <c r="J111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1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1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1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1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1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1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1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1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1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1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1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1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1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1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1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1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1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1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11" spans="1:30" x14ac:dyDescent="0.35">
      <c r="A1111" s="61">
        <v>469</v>
      </c>
      <c r="B1111" s="61" t="s">
        <v>4</v>
      </c>
      <c r="C1111" s="61"/>
      <c r="D1111" s="61" t="s">
        <v>14</v>
      </c>
      <c r="E1111" s="56"/>
      <c r="F1111" s="61"/>
      <c r="G1111" s="58" t="str">
        <f>VLOOKUP(DataEntry[[#This Row],[Animal Number]],Labeling[],4)</f>
        <v>Female</v>
      </c>
      <c r="H1111" s="61">
        <f>VLOOKUP(DataEntry[[#This Row],[Animal Number]],Labeling[],5)</f>
        <v>10000</v>
      </c>
      <c r="I1111" s="58">
        <f>IF(COUNTIF($A$8:DataEntry[[#This Row],[Animal Number]],DataEntry[[#This Row],[Animal Number]])=1,1,"")</f>
        <v>1</v>
      </c>
      <c r="J111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1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1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1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1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1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1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1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1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1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1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1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1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1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1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1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1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1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1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12" spans="1:30" x14ac:dyDescent="0.35">
      <c r="A1112" s="61">
        <v>470</v>
      </c>
      <c r="B1112" s="61"/>
      <c r="C1112" s="61"/>
      <c r="D1112" s="61" t="s">
        <v>38</v>
      </c>
      <c r="E1112" s="56"/>
      <c r="F1112" s="61"/>
      <c r="G1112" s="58" t="str">
        <f>VLOOKUP(DataEntry[[#This Row],[Animal Number]],Labeling[],4)</f>
        <v>Female</v>
      </c>
      <c r="H1112" s="61">
        <f>VLOOKUP(DataEntry[[#This Row],[Animal Number]],Labeling[],5)</f>
        <v>10000</v>
      </c>
      <c r="I1112" s="58">
        <f>IF(COUNTIF($A$8:DataEntry[[#This Row],[Animal Number]],DataEntry[[#This Row],[Animal Number]])=1,1,"")</f>
        <v>1</v>
      </c>
      <c r="J111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1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1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1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1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1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1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1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1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1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1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1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1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1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1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1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1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1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1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13" spans="1:30" x14ac:dyDescent="0.35">
      <c r="A1113" s="61">
        <v>471</v>
      </c>
      <c r="B1113" s="61" t="s">
        <v>112</v>
      </c>
      <c r="C1113" s="61"/>
      <c r="D1113" s="61" t="s">
        <v>24</v>
      </c>
      <c r="E1113" s="56"/>
      <c r="F1113" s="61"/>
      <c r="G1113" s="58" t="str">
        <f>VLOOKUP(DataEntry[[#This Row],[Animal Number]],Labeling[],4)</f>
        <v>Female</v>
      </c>
      <c r="H1113" s="61">
        <f>VLOOKUP(DataEntry[[#This Row],[Animal Number]],Labeling[],5)</f>
        <v>10000</v>
      </c>
      <c r="I1113" s="58">
        <f>IF(COUNTIF($A$8:DataEntry[[#This Row],[Animal Number]],DataEntry[[#This Row],[Animal Number]])=1,1,"")</f>
        <v>1</v>
      </c>
      <c r="J111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1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1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1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1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1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1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1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1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1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1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1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1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1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1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1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1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1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1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14" spans="1:30" x14ac:dyDescent="0.35">
      <c r="A1114" s="61">
        <v>472</v>
      </c>
      <c r="B1114" s="61" t="s">
        <v>113</v>
      </c>
      <c r="C1114" s="61"/>
      <c r="D1114" s="61" t="s">
        <v>36</v>
      </c>
      <c r="E1114" s="56"/>
      <c r="F1114" s="61"/>
      <c r="G1114" s="58" t="str">
        <f>VLOOKUP(DataEntry[[#This Row],[Animal Number]],Labeling[],4)</f>
        <v>Female</v>
      </c>
      <c r="H1114" s="61">
        <f>VLOOKUP(DataEntry[[#This Row],[Animal Number]],Labeling[],5)</f>
        <v>10000</v>
      </c>
      <c r="I1114" s="58">
        <f>IF(COUNTIF($A$8:DataEntry[[#This Row],[Animal Number]],DataEntry[[#This Row],[Animal Number]])=1,1,"")</f>
        <v>1</v>
      </c>
      <c r="J111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1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1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1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1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1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1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1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1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1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1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1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1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1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1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1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1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1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1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15" spans="1:30" x14ac:dyDescent="0.35">
      <c r="A1115" s="61">
        <v>473</v>
      </c>
      <c r="B1115" s="61"/>
      <c r="C1115" s="61"/>
      <c r="D1115" s="61" t="s">
        <v>38</v>
      </c>
      <c r="E1115" s="56"/>
      <c r="F1115" s="61"/>
      <c r="G1115" s="58" t="str">
        <f>VLOOKUP(DataEntry[[#This Row],[Animal Number]],Labeling[],4)</f>
        <v>Female</v>
      </c>
      <c r="H1115" s="61">
        <f>VLOOKUP(DataEntry[[#This Row],[Animal Number]],Labeling[],5)</f>
        <v>10000</v>
      </c>
      <c r="I1115" s="58">
        <f>IF(COUNTIF($A$8:DataEntry[[#This Row],[Animal Number]],DataEntry[[#This Row],[Animal Number]])=1,1,"")</f>
        <v>1</v>
      </c>
      <c r="J111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1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1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1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1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1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1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1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1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1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1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1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1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1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1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1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1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1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1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16" spans="1:30" x14ac:dyDescent="0.35">
      <c r="A1116" s="61">
        <v>474</v>
      </c>
      <c r="B1116" s="61"/>
      <c r="C1116" s="61"/>
      <c r="D1116" s="61" t="s">
        <v>38</v>
      </c>
      <c r="E1116" s="56"/>
      <c r="F1116" s="61"/>
      <c r="G1116" s="58" t="str">
        <f>VLOOKUP(DataEntry[[#This Row],[Animal Number]],Labeling[],4)</f>
        <v>Female</v>
      </c>
      <c r="H1116" s="61">
        <f>VLOOKUP(DataEntry[[#This Row],[Animal Number]],Labeling[],5)</f>
        <v>10000</v>
      </c>
      <c r="I1116" s="58">
        <f>IF(COUNTIF($A$8:DataEntry[[#This Row],[Animal Number]],DataEntry[[#This Row],[Animal Number]])=1,1,"")</f>
        <v>1</v>
      </c>
      <c r="J111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1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1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1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1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1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1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1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1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1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1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1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1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1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1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1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1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1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1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17" spans="1:30" x14ac:dyDescent="0.35">
      <c r="A1117" s="61">
        <v>475</v>
      </c>
      <c r="B1117" s="61"/>
      <c r="C1117" s="61"/>
      <c r="D1117" s="61" t="s">
        <v>38</v>
      </c>
      <c r="E1117" s="56"/>
      <c r="F1117" s="61"/>
      <c r="G1117" s="58" t="str">
        <f>VLOOKUP(DataEntry[[#This Row],[Animal Number]],Labeling[],4)</f>
        <v>Female</v>
      </c>
      <c r="H1117" s="61">
        <f>VLOOKUP(DataEntry[[#This Row],[Animal Number]],Labeling[],5)</f>
        <v>10000</v>
      </c>
      <c r="I1117" s="58">
        <f>IF(COUNTIF($A$8:DataEntry[[#This Row],[Animal Number]],DataEntry[[#This Row],[Animal Number]])=1,1,"")</f>
        <v>1</v>
      </c>
      <c r="J111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1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1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1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1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1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1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1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1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1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1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1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1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1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1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1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1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1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1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18" spans="1:30" x14ac:dyDescent="0.35">
      <c r="A1118" s="61">
        <v>476</v>
      </c>
      <c r="B1118" s="61"/>
      <c r="C1118" s="61"/>
      <c r="D1118" s="61" t="s">
        <v>38</v>
      </c>
      <c r="E1118" s="56"/>
      <c r="F1118" s="61"/>
      <c r="G1118" s="58" t="str">
        <f>VLOOKUP(DataEntry[[#This Row],[Animal Number]],Labeling[],4)</f>
        <v>Female</v>
      </c>
      <c r="H1118" s="61">
        <f>VLOOKUP(DataEntry[[#This Row],[Animal Number]],Labeling[],5)</f>
        <v>10000</v>
      </c>
      <c r="I1118" s="58">
        <f>IF(COUNTIF($A$8:DataEntry[[#This Row],[Animal Number]],DataEntry[[#This Row],[Animal Number]])=1,1,"")</f>
        <v>1</v>
      </c>
      <c r="J111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1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1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1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1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1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1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1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1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1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1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1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1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1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1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1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1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1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1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19" spans="1:30" x14ac:dyDescent="0.35">
      <c r="A1119" s="61">
        <v>477</v>
      </c>
      <c r="B1119" s="61" t="s">
        <v>29</v>
      </c>
      <c r="C1119" s="61"/>
      <c r="D1119" s="61" t="s">
        <v>61</v>
      </c>
      <c r="E1119" s="56"/>
      <c r="F1119" s="61"/>
      <c r="G1119" s="58" t="str">
        <f>VLOOKUP(DataEntry[[#This Row],[Animal Number]],Labeling[],4)</f>
        <v>Female</v>
      </c>
      <c r="H1119" s="61">
        <f>VLOOKUP(DataEntry[[#This Row],[Animal Number]],Labeling[],5)</f>
        <v>10000</v>
      </c>
      <c r="I1119" s="58">
        <f>IF(COUNTIF($A$8:DataEntry[[#This Row],[Animal Number]],DataEntry[[#This Row],[Animal Number]])=1,1,"")</f>
        <v>1</v>
      </c>
      <c r="J111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1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1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1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1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1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1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1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1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1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1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1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1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1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1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1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1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1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1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20" spans="1:30" x14ac:dyDescent="0.35">
      <c r="A1120" s="61">
        <v>478</v>
      </c>
      <c r="B1120" s="61" t="s">
        <v>30</v>
      </c>
      <c r="C1120" s="61"/>
      <c r="D1120" s="61" t="s">
        <v>24</v>
      </c>
      <c r="E1120" s="56"/>
      <c r="F1120" s="61"/>
      <c r="G1120" s="58" t="str">
        <f>VLOOKUP(DataEntry[[#This Row],[Animal Number]],Labeling[],4)</f>
        <v>Female</v>
      </c>
      <c r="H1120" s="61">
        <f>VLOOKUP(DataEntry[[#This Row],[Animal Number]],Labeling[],5)</f>
        <v>10000</v>
      </c>
      <c r="I1120" s="58">
        <f>IF(COUNTIF($A$8:DataEntry[[#This Row],[Animal Number]],DataEntry[[#This Row],[Animal Number]])=1,1,"")</f>
        <v>1</v>
      </c>
      <c r="J112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2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2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2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2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2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2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2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2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2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2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2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2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2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2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2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2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2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2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21" spans="1:30" x14ac:dyDescent="0.35">
      <c r="A1121" s="61">
        <v>479</v>
      </c>
      <c r="B1121" s="61"/>
      <c r="C1121" s="61"/>
      <c r="D1121" s="61" t="s">
        <v>38</v>
      </c>
      <c r="E1121" s="56"/>
      <c r="F1121" s="61"/>
      <c r="G1121" s="58" t="str">
        <f>VLOOKUP(DataEntry[[#This Row],[Animal Number]],Labeling[],4)</f>
        <v>Female</v>
      </c>
      <c r="H1121" s="61">
        <f>VLOOKUP(DataEntry[[#This Row],[Animal Number]],Labeling[],5)</f>
        <v>10000</v>
      </c>
      <c r="I1121" s="58">
        <f>IF(COUNTIF($A$8:DataEntry[[#This Row],[Animal Number]],DataEntry[[#This Row],[Animal Number]])=1,1,"")</f>
        <v>1</v>
      </c>
      <c r="J112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2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2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2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2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2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2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2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2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2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2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2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2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2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2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2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2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2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2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22" spans="1:30" x14ac:dyDescent="0.35">
      <c r="A1122" s="61">
        <v>480</v>
      </c>
      <c r="B1122" s="61" t="s">
        <v>112</v>
      </c>
      <c r="C1122" s="61"/>
      <c r="D1122" s="61" t="s">
        <v>24</v>
      </c>
      <c r="E1122" s="56"/>
      <c r="F1122" s="61"/>
      <c r="G1122" s="58" t="str">
        <f>VLOOKUP(DataEntry[[#This Row],[Animal Number]],Labeling[],4)</f>
        <v>Female</v>
      </c>
      <c r="H1122" s="61">
        <f>VLOOKUP(DataEntry[[#This Row],[Animal Number]],Labeling[],5)</f>
        <v>10000</v>
      </c>
      <c r="I1122" s="58">
        <f>IF(COUNTIF($A$8:DataEntry[[#This Row],[Animal Number]],DataEntry[[#This Row],[Animal Number]])=1,1,"")</f>
        <v>1</v>
      </c>
      <c r="J112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2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2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2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2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2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2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2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2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2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2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2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2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2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2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2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2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2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2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23" spans="1:30" x14ac:dyDescent="0.35">
      <c r="A1123" s="61">
        <v>481</v>
      </c>
      <c r="B1123" s="61"/>
      <c r="C1123" s="61"/>
      <c r="D1123" s="61" t="s">
        <v>38</v>
      </c>
      <c r="E1123" s="56"/>
      <c r="F1123" s="61"/>
      <c r="G1123" s="58" t="str">
        <f>VLOOKUP(DataEntry[[#This Row],[Animal Number]],Labeling[],4)</f>
        <v>Female</v>
      </c>
      <c r="H1123" s="61">
        <f>VLOOKUP(DataEntry[[#This Row],[Animal Number]],Labeling[],5)</f>
        <v>10000</v>
      </c>
      <c r="I1123" s="58">
        <f>IF(COUNTIF($A$8:DataEntry[[#This Row],[Animal Number]],DataEntry[[#This Row],[Animal Number]])=1,1,"")</f>
        <v>1</v>
      </c>
      <c r="J112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2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2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2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2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2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2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2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2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2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2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2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2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2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2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2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2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2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2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24" spans="1:30" x14ac:dyDescent="0.35">
      <c r="A1124" s="61">
        <v>482</v>
      </c>
      <c r="B1124" s="61"/>
      <c r="C1124" s="61"/>
      <c r="D1124" s="61" t="s">
        <v>38</v>
      </c>
      <c r="E1124" s="56"/>
      <c r="F1124" s="61"/>
      <c r="G1124" s="58" t="str">
        <f>VLOOKUP(DataEntry[[#This Row],[Animal Number]],Labeling[],4)</f>
        <v>Female</v>
      </c>
      <c r="H1124" s="61">
        <f>VLOOKUP(DataEntry[[#This Row],[Animal Number]],Labeling[],5)</f>
        <v>10000</v>
      </c>
      <c r="I1124" s="58">
        <f>IF(COUNTIF($A$8:DataEntry[[#This Row],[Animal Number]],DataEntry[[#This Row],[Animal Number]])=1,1,"")</f>
        <v>1</v>
      </c>
      <c r="J112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2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2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2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2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2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2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2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2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2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2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2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2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2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2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2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2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2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2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25" spans="1:30" x14ac:dyDescent="0.35">
      <c r="A1125" s="61">
        <v>483</v>
      </c>
      <c r="B1125" s="61"/>
      <c r="C1125" s="61"/>
      <c r="D1125" s="61" t="s">
        <v>38</v>
      </c>
      <c r="E1125" s="56"/>
      <c r="F1125" s="61"/>
      <c r="G1125" s="58" t="str">
        <f>VLOOKUP(DataEntry[[#This Row],[Animal Number]],Labeling[],4)</f>
        <v>Female</v>
      </c>
      <c r="H1125" s="61">
        <f>VLOOKUP(DataEntry[[#This Row],[Animal Number]],Labeling[],5)</f>
        <v>10000</v>
      </c>
      <c r="I1125" s="58">
        <f>IF(COUNTIF($A$8:DataEntry[[#This Row],[Animal Number]],DataEntry[[#This Row],[Animal Number]])=1,1,"")</f>
        <v>1</v>
      </c>
      <c r="J112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2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2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2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2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2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2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2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2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2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2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2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2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2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2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2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2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2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2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26" spans="1:30" x14ac:dyDescent="0.35">
      <c r="A1126" s="61">
        <v>484</v>
      </c>
      <c r="B1126" s="61"/>
      <c r="C1126" s="61"/>
      <c r="D1126" s="61" t="s">
        <v>38</v>
      </c>
      <c r="E1126" s="56"/>
      <c r="F1126" s="61"/>
      <c r="G1126" s="58" t="str">
        <f>VLOOKUP(DataEntry[[#This Row],[Animal Number]],Labeling[],4)</f>
        <v>Female</v>
      </c>
      <c r="H1126" s="61">
        <f>VLOOKUP(DataEntry[[#This Row],[Animal Number]],Labeling[],5)</f>
        <v>10000</v>
      </c>
      <c r="I1126" s="58">
        <f>IF(COUNTIF($A$8:DataEntry[[#This Row],[Animal Number]],DataEntry[[#This Row],[Animal Number]])=1,1,"")</f>
        <v>1</v>
      </c>
      <c r="J112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2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2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2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2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2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2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2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2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2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2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2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2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2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2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2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2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2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2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27" spans="1:30" x14ac:dyDescent="0.35">
      <c r="A1127" s="61">
        <v>485</v>
      </c>
      <c r="B1127" s="61" t="s">
        <v>112</v>
      </c>
      <c r="C1127" s="61"/>
      <c r="D1127" s="61" t="s">
        <v>24</v>
      </c>
      <c r="E1127" s="56"/>
      <c r="F1127" s="61"/>
      <c r="G1127" s="58" t="str">
        <f>VLOOKUP(DataEntry[[#This Row],[Animal Number]],Labeling[],4)</f>
        <v>Female</v>
      </c>
      <c r="H1127" s="61">
        <f>VLOOKUP(DataEntry[[#This Row],[Animal Number]],Labeling[],5)</f>
        <v>10000</v>
      </c>
      <c r="I1127" s="58">
        <f>IF(COUNTIF($A$8:DataEntry[[#This Row],[Animal Number]],DataEntry[[#This Row],[Animal Number]])=1,1,"")</f>
        <v>1</v>
      </c>
      <c r="J112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2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2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2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2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2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2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2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2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2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2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2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2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2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2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2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2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2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2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28" spans="1:30" x14ac:dyDescent="0.35">
      <c r="A1128" s="61">
        <v>486</v>
      </c>
      <c r="B1128" s="61" t="s">
        <v>29</v>
      </c>
      <c r="C1128" s="61"/>
      <c r="D1128" s="61" t="s">
        <v>61</v>
      </c>
      <c r="E1128" s="56"/>
      <c r="F1128" s="61"/>
      <c r="G1128" s="58" t="str">
        <f>VLOOKUP(DataEntry[[#This Row],[Animal Number]],Labeling[],4)</f>
        <v>Female</v>
      </c>
      <c r="H1128" s="61">
        <f>VLOOKUP(DataEntry[[#This Row],[Animal Number]],Labeling[],5)</f>
        <v>10000</v>
      </c>
      <c r="I1128" s="58">
        <f>IF(COUNTIF($A$8:DataEntry[[#This Row],[Animal Number]],DataEntry[[#This Row],[Animal Number]])=1,1,"")</f>
        <v>1</v>
      </c>
      <c r="J112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2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2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2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2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2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2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2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2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2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2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2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2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2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2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2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2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2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2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29" spans="1:30" x14ac:dyDescent="0.35">
      <c r="A1129" s="61">
        <v>487</v>
      </c>
      <c r="B1129" s="61"/>
      <c r="C1129" s="61"/>
      <c r="D1129" s="61" t="s">
        <v>38</v>
      </c>
      <c r="E1129" s="56"/>
      <c r="F1129" s="61"/>
      <c r="G1129" s="58" t="str">
        <f>VLOOKUP(DataEntry[[#This Row],[Animal Number]],Labeling[],4)</f>
        <v>Female</v>
      </c>
      <c r="H1129" s="61">
        <f>VLOOKUP(DataEntry[[#This Row],[Animal Number]],Labeling[],5)</f>
        <v>10000</v>
      </c>
      <c r="I1129" s="58">
        <f>IF(COUNTIF($A$8:DataEntry[[#This Row],[Animal Number]],DataEntry[[#This Row],[Animal Number]])=1,1,"")</f>
        <v>1</v>
      </c>
      <c r="J112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2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2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2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2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2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2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2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2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2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2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2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2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2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2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2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2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2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2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30" spans="1:30" x14ac:dyDescent="0.35">
      <c r="A1130" s="61">
        <v>488</v>
      </c>
      <c r="B1130" s="61"/>
      <c r="C1130" s="61"/>
      <c r="D1130" s="61" t="s">
        <v>38</v>
      </c>
      <c r="E1130" s="56"/>
      <c r="F1130" s="61"/>
      <c r="G1130" s="58" t="str">
        <f>VLOOKUP(DataEntry[[#This Row],[Animal Number]],Labeling[],4)</f>
        <v>Female</v>
      </c>
      <c r="H1130" s="61">
        <f>VLOOKUP(DataEntry[[#This Row],[Animal Number]],Labeling[],5)</f>
        <v>10000</v>
      </c>
      <c r="I1130" s="58">
        <f>IF(COUNTIF($A$8:DataEntry[[#This Row],[Animal Number]],DataEntry[[#This Row],[Animal Number]])=1,1,"")</f>
        <v>1</v>
      </c>
      <c r="J113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3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3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3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3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3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3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3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3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3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3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3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3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3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3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3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3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3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3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31" spans="1:30" x14ac:dyDescent="0.35">
      <c r="A1131" s="61">
        <v>489</v>
      </c>
      <c r="B1131" s="61"/>
      <c r="C1131" s="61"/>
      <c r="D1131" s="61" t="s">
        <v>38</v>
      </c>
      <c r="E1131" s="56"/>
      <c r="F1131" s="61"/>
      <c r="G1131" s="58" t="str">
        <f>VLOOKUP(DataEntry[[#This Row],[Animal Number]],Labeling[],4)</f>
        <v>Female</v>
      </c>
      <c r="H1131" s="61">
        <f>VLOOKUP(DataEntry[[#This Row],[Animal Number]],Labeling[],5)</f>
        <v>10000</v>
      </c>
      <c r="I1131" s="58">
        <f>IF(COUNTIF($A$8:DataEntry[[#This Row],[Animal Number]],DataEntry[[#This Row],[Animal Number]])=1,1,"")</f>
        <v>1</v>
      </c>
      <c r="J113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3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3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3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3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3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3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3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3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3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3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3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3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3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3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3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3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3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3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32" spans="1:30" x14ac:dyDescent="0.35">
      <c r="A1132" s="61">
        <v>490</v>
      </c>
      <c r="B1132" s="61" t="s">
        <v>29</v>
      </c>
      <c r="C1132" s="61"/>
      <c r="D1132" s="61" t="s">
        <v>61</v>
      </c>
      <c r="E1132" s="56"/>
      <c r="F1132" s="61"/>
      <c r="G1132" s="58" t="str">
        <f>VLOOKUP(DataEntry[[#This Row],[Animal Number]],Labeling[],4)</f>
        <v>Female</v>
      </c>
      <c r="H1132" s="61">
        <f>VLOOKUP(DataEntry[[#This Row],[Animal Number]],Labeling[],5)</f>
        <v>10000</v>
      </c>
      <c r="I1132" s="58">
        <f>IF(COUNTIF($A$8:DataEntry[[#This Row],[Animal Number]],DataEntry[[#This Row],[Animal Number]])=1,1,"")</f>
        <v>1</v>
      </c>
      <c r="J113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3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3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3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3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3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3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3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3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3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3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3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3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3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3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3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3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3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3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33" spans="1:30" x14ac:dyDescent="0.35">
      <c r="A1133" s="61">
        <v>491</v>
      </c>
      <c r="B1133" s="61"/>
      <c r="C1133" s="61"/>
      <c r="D1133" s="61" t="s">
        <v>38</v>
      </c>
      <c r="E1133" s="56"/>
      <c r="F1133" s="61"/>
      <c r="G1133" s="58" t="str">
        <f>VLOOKUP(DataEntry[[#This Row],[Animal Number]],Labeling[],4)</f>
        <v>Female</v>
      </c>
      <c r="H1133" s="61">
        <f>VLOOKUP(DataEntry[[#This Row],[Animal Number]],Labeling[],5)</f>
        <v>10000</v>
      </c>
      <c r="I1133" s="58">
        <f>IF(COUNTIF($A$8:DataEntry[[#This Row],[Animal Number]],DataEntry[[#This Row],[Animal Number]])=1,1,"")</f>
        <v>1</v>
      </c>
      <c r="J1133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33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33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33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33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33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33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33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33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33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33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33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33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33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33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33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33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33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33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34" spans="1:30" x14ac:dyDescent="0.35">
      <c r="A1134" s="61">
        <v>492</v>
      </c>
      <c r="B1134" s="61"/>
      <c r="C1134" s="61"/>
      <c r="D1134" s="61" t="s">
        <v>38</v>
      </c>
      <c r="E1134" s="56"/>
      <c r="F1134" s="61"/>
      <c r="G1134" s="58" t="str">
        <f>VLOOKUP(DataEntry[[#This Row],[Animal Number]],Labeling[],4)</f>
        <v>Female</v>
      </c>
      <c r="H1134" s="61">
        <f>VLOOKUP(DataEntry[[#This Row],[Animal Number]],Labeling[],5)</f>
        <v>10000</v>
      </c>
      <c r="I1134" s="58">
        <f>IF(COUNTIF($A$8:DataEntry[[#This Row],[Animal Number]],DataEntry[[#This Row],[Animal Number]])=1,1,"")</f>
        <v>1</v>
      </c>
      <c r="J1134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34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34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34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34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34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34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34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34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34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34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34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34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34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34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34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34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34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34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35" spans="1:30" x14ac:dyDescent="0.35">
      <c r="A1135" s="61">
        <v>493</v>
      </c>
      <c r="B1135" s="61" t="s">
        <v>112</v>
      </c>
      <c r="C1135" s="61"/>
      <c r="D1135" s="61" t="s">
        <v>24</v>
      </c>
      <c r="E1135" s="56"/>
      <c r="F1135" s="61"/>
      <c r="G1135" s="58" t="str">
        <f>VLOOKUP(DataEntry[[#This Row],[Animal Number]],Labeling[],4)</f>
        <v>Female</v>
      </c>
      <c r="H1135" s="61">
        <f>VLOOKUP(DataEntry[[#This Row],[Animal Number]],Labeling[],5)</f>
        <v>10000</v>
      </c>
      <c r="I1135" s="58">
        <f>IF(COUNTIF($A$8:DataEntry[[#This Row],[Animal Number]],DataEntry[[#This Row],[Animal Number]])=1,1,"")</f>
        <v>1</v>
      </c>
      <c r="J1135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35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35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35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35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35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35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35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35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35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35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35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35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35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35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35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35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35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35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36" spans="1:30" x14ac:dyDescent="0.35">
      <c r="A1136" s="61">
        <v>494</v>
      </c>
      <c r="B1136" s="61"/>
      <c r="C1136" s="61"/>
      <c r="D1136" s="61" t="s">
        <v>38</v>
      </c>
      <c r="E1136" s="56"/>
      <c r="F1136" s="61"/>
      <c r="G1136" s="58" t="str">
        <f>VLOOKUP(DataEntry[[#This Row],[Animal Number]],Labeling[],4)</f>
        <v>Female</v>
      </c>
      <c r="H1136" s="61">
        <f>VLOOKUP(DataEntry[[#This Row],[Animal Number]],Labeling[],5)</f>
        <v>10000</v>
      </c>
      <c r="I1136" s="58">
        <f>IF(COUNTIF($A$8:DataEntry[[#This Row],[Animal Number]],DataEntry[[#This Row],[Animal Number]])=1,1,"")</f>
        <v>1</v>
      </c>
      <c r="J1136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36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36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36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36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36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36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36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36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36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36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36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36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36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36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36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36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36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36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37" spans="1:30" x14ac:dyDescent="0.35">
      <c r="A1137" s="61">
        <v>495</v>
      </c>
      <c r="B1137" s="61"/>
      <c r="C1137" s="61"/>
      <c r="D1137" s="61" t="s">
        <v>38</v>
      </c>
      <c r="E1137" s="56"/>
      <c r="F1137" s="61"/>
      <c r="G1137" s="58" t="str">
        <f>VLOOKUP(DataEntry[[#This Row],[Animal Number]],Labeling[],4)</f>
        <v>Female</v>
      </c>
      <c r="H1137" s="61">
        <f>VLOOKUP(DataEntry[[#This Row],[Animal Number]],Labeling[],5)</f>
        <v>10000</v>
      </c>
      <c r="I1137" s="58">
        <f>IF(COUNTIF($A$8:DataEntry[[#This Row],[Animal Number]],DataEntry[[#This Row],[Animal Number]])=1,1,"")</f>
        <v>1</v>
      </c>
      <c r="J1137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37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37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37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37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37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37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37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37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37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37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37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37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37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37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37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37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37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37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38" spans="1:30" x14ac:dyDescent="0.35">
      <c r="A1138" s="61">
        <v>496</v>
      </c>
      <c r="B1138" s="61"/>
      <c r="C1138" s="61"/>
      <c r="D1138" s="61" t="s">
        <v>38</v>
      </c>
      <c r="E1138" s="56"/>
      <c r="F1138" s="61"/>
      <c r="G1138" s="58" t="str">
        <f>VLOOKUP(DataEntry[[#This Row],[Animal Number]],Labeling[],4)</f>
        <v>Female</v>
      </c>
      <c r="H1138" s="61">
        <f>VLOOKUP(DataEntry[[#This Row],[Animal Number]],Labeling[],5)</f>
        <v>10000</v>
      </c>
      <c r="I1138" s="58">
        <f>IF(COUNTIF($A$8:DataEntry[[#This Row],[Animal Number]],DataEntry[[#This Row],[Animal Number]])=1,1,"")</f>
        <v>1</v>
      </c>
      <c r="J1138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38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38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38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38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38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38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38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38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38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38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38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38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38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38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38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38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38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38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39" spans="1:30" x14ac:dyDescent="0.35">
      <c r="A1139" s="61">
        <v>497</v>
      </c>
      <c r="B1139" s="61" t="s">
        <v>29</v>
      </c>
      <c r="C1139" s="61"/>
      <c r="D1139" s="61" t="s">
        <v>61</v>
      </c>
      <c r="E1139" s="56"/>
      <c r="F1139" s="61"/>
      <c r="G1139" s="58" t="str">
        <f>VLOOKUP(DataEntry[[#This Row],[Animal Number]],Labeling[],4)</f>
        <v>Female</v>
      </c>
      <c r="H1139" s="61">
        <f>VLOOKUP(DataEntry[[#This Row],[Animal Number]],Labeling[],5)</f>
        <v>10000</v>
      </c>
      <c r="I1139" s="58">
        <f>IF(COUNTIF($A$8:DataEntry[[#This Row],[Animal Number]],DataEntry[[#This Row],[Animal Number]])=1,1,"")</f>
        <v>1</v>
      </c>
      <c r="J1139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39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39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39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39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39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39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39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39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39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39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39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39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39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39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39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39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39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39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40" spans="1:30" x14ac:dyDescent="0.35">
      <c r="A1140" s="61">
        <v>498</v>
      </c>
      <c r="B1140" s="61"/>
      <c r="C1140" s="61"/>
      <c r="D1140" s="61" t="s">
        <v>116</v>
      </c>
      <c r="E1140" s="56"/>
      <c r="F1140" s="61"/>
      <c r="G1140" s="58" t="str">
        <f>VLOOKUP(DataEntry[[#This Row],[Animal Number]],Labeling[],4)</f>
        <v>Female</v>
      </c>
      <c r="H1140" s="61">
        <f>VLOOKUP(DataEntry[[#This Row],[Animal Number]],Labeling[],5)</f>
        <v>10000</v>
      </c>
      <c r="I1140" s="58">
        <f>IF(COUNTIF($A$8:DataEntry[[#This Row],[Animal Number]],DataEntry[[#This Row],[Animal Number]])=1,1,"")</f>
        <v>1</v>
      </c>
      <c r="J1140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40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40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40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40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40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40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40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40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40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40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40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40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40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40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40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40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40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40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41" spans="1:30" x14ac:dyDescent="0.35">
      <c r="A1141" s="61">
        <v>499</v>
      </c>
      <c r="B1141" s="61" t="s">
        <v>112</v>
      </c>
      <c r="C1141" s="61"/>
      <c r="D1141" s="61" t="s">
        <v>24</v>
      </c>
      <c r="E1141" s="56"/>
      <c r="F1141" s="61"/>
      <c r="G1141" s="58" t="str">
        <f>VLOOKUP(DataEntry[[#This Row],[Animal Number]],Labeling[],4)</f>
        <v>Female</v>
      </c>
      <c r="H1141" s="61">
        <f>VLOOKUP(DataEntry[[#This Row],[Animal Number]],Labeling[],5)</f>
        <v>10000</v>
      </c>
      <c r="I1141" s="58">
        <f>IF(COUNTIF($A$8:DataEntry[[#This Row],[Animal Number]],DataEntry[[#This Row],[Animal Number]])=1,1,"")</f>
        <v>1</v>
      </c>
      <c r="J1141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41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41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41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41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41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41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41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41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41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41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41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41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41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41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41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41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41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41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  <row r="1142" spans="1:30" x14ac:dyDescent="0.35">
      <c r="A1142" s="61">
        <v>500</v>
      </c>
      <c r="B1142" s="61"/>
      <c r="C1142" s="61"/>
      <c r="D1142" s="61" t="s">
        <v>38</v>
      </c>
      <c r="E1142" s="56"/>
      <c r="F1142" s="61"/>
      <c r="G1142" s="58" t="str">
        <f>VLOOKUP(DataEntry[[#This Row],[Animal Number]],Labeling[],4)</f>
        <v>Female</v>
      </c>
      <c r="H1142" s="61">
        <f>VLOOKUP(DataEntry[[#This Row],[Animal Number]],Labeling[],5)</f>
        <v>10000</v>
      </c>
      <c r="I1142" s="58">
        <f>IF(COUNTIF($A$8:DataEntry[[#This Row],[Animal Number]],DataEntry[[#This Row],[Animal Number]])=1,1,"")</f>
        <v>1</v>
      </c>
      <c r="J1142" s="58" t="str">
        <f>IF(AND(DataEntry[[#This Row],[Unique Animal Number]]=1,DataEntry[[#This Row],[Sex]]="Male"),COUNTIFS(DataEntry[Animal Number],DataEntry[[#This Row],[Animal Number]],DataEntry[Site],"Gubernaculum")-COUNTIFS(DataEntry[Animal Number],DataEntry[[#This Row],[Animal Number]],DataEntry[Site],"Gubernaculum",DataEntry[Observation], "No Data Collected")-COUNTIFS(DataEntry[Animal Number],DataEntry[[#This Row],[Animal Number]],DataEntry[Site],"Gubernaculum",DataEntry[Observation], "Not Present"),"")</f>
        <v/>
      </c>
      <c r="K1142" s="58" t="str">
        <f>IF(AND(DataEntry[[#This Row],[Unique Animal Number]]=1,DataEntry[[#This Row],[Sex]]="Male"),COUNTIFS(DataEntry[Animal Number],DataEntry[[#This Row],[Animal Number]],DataEntry[Site],"Gubernaculum",DataEntry[Measurement],"&gt;20"),"")</f>
        <v/>
      </c>
      <c r="L1142" s="58" t="str">
        <f>IF(AND(DataEntry[[#This Row],[Unique Animal Number]]=1,DataEntry[[#This Row],[Sex]]="Male"),COUNTIFS(DataEntry[Animal Number],DataEntry[[#This Row],[Animal Number]],DataEntry[Site],"Testes",DataEntry[Location],"Abdominal"),"")</f>
        <v/>
      </c>
      <c r="M1142" s="58" t="str">
        <f>IF(AND(DataEntry[[#This Row],[Unique Animal Number]]=1,DataEntry[[#This Row],[Sex]]="Male"),COUNTIFS(DataEntry[Animal Number],DataEntry[[#This Row],[Animal Number]],DataEntry[Site],"Testes",DataEntry[Location],"Inguinal"),"")</f>
        <v/>
      </c>
      <c r="N1142" s="58" t="str">
        <f>IF(AND(DataEntry[[#This Row],[Unique Animal Number]]=1,DataEntry[[#This Row],[Sex]]="Male"),COUNTIFS(DataEntry[Animal Number],DataEntry[[#This Row],[Animal Number]],DataEntry[Site],"Testes",DataEntry[Location],"Ectopic"),"")</f>
        <v/>
      </c>
      <c r="O11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Number]],DataEntry[Site],"Epididymides",DataEntry[Observation],"Agenesis",DataEntry[Location],"Cauda"),"")</f>
        <v/>
      </c>
      <c r="P11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Number]],DataEntry[Site],"Epididymides",DataEntry[Observation],"Agenesis",DataEntry[Location],"Corpus"),"")</f>
        <v/>
      </c>
      <c r="Q1142" s="58" t="str">
        <f>IF(AND(DataEntry[[#This Row],[Unique Animal Number]]=1,DataEntry[[#This Row],[Sex]]="Male"),COUNTIFS(DataEntry[Animal Number],DataEntry[[#This Row],[Animal Number]],DataEntry[Site],"Epididymides",DataEntry[Observation],"Agenesis",DataEntry[Location],"Caput"),"")</f>
        <v/>
      </c>
      <c r="R1142" s="58" t="str">
        <f>IF(AND(DataEntry[[#This Row],[Unique Animal Number]]=1,DataEntry[[#This Row],[Sex]]="Male"),COUNTIFS(DataEntry[Animal Number],DataEntry[[#This Row],[Animal Number]],DataEntry[Site],"Vas Deferens",DataEntry[Observation],"Fluid or Blood Filled"),"")</f>
        <v/>
      </c>
      <c r="S1142" s="58" t="str">
        <f>IF(AND(DataEntry[[#This Row],[Unique Animal Number]]=1,DataEntry[[#This Row],[Sex]]="Male"),COUNTIFS(DataEntry[Animal Number],DataEntry[[#This Row],[Animal Number]],DataEntry[Site],"Vas Deferens",DataEntry[Location],"Ectopic"),"")</f>
        <v/>
      </c>
      <c r="T1142" s="58" t="str">
        <f>IF(AND(DataEntry[[#This Row],[Unique Animal Number]]=1,DataEntry[[#This Row],[Sex]]="Male"),COUNTIFS(DataEntry[Animal Number],DataEntry[[#This Row],[Animal Number]],DataEntry[Site],"Prostate",DataEntry[Observation],"Agenesis",DataEntry[Location],"Ventral"),"")</f>
        <v/>
      </c>
      <c r="U1142" s="58" t="str">
        <f>IF(AND(DataEntry[[#This Row],[Unique Animal Number]]=1,DataEntry[[#This Row],[Sex]]="Male"),COUNTIFS(DataEntry[Animal Number],DataEntry[[#This Row],[Animal Number]],DataEntry[Site],"Prostate",DataEntry[Observation],"Agenesis",DataEntry[Location],"Lateral"),"")</f>
        <v/>
      </c>
      <c r="V1142" s="58" t="str">
        <f>IF(AND(DataEntry[[#This Row],[Unique Animal Number]]=1,DataEntry[[#This Row],[Sex]]="Male"),COUNTIFS(DataEntry[Animal Number],DataEntry[[#This Row],[Animal Number]],DataEntry[Site],"Prostate",DataEntry[Observation],"Agenesis",DataEntry[Location],"Dorsal"),"")</f>
        <v/>
      </c>
      <c r="W1142" s="58" t="str">
        <f>IF(AND(DataEntry[[#This Row],[Unique Animal Number]]=1,DataEntry[[#This Row],[Sex]]="Male"),COUNTIFS(DataEntry[Animal Number],DataEntry[[#This Row],[Animal Number]],DataEntry[Site],"Cowper's Glands",DataEntry[Observation],"Size, Small"),"")</f>
        <v/>
      </c>
      <c r="X1142" s="58" t="str">
        <f>IF(AND(DataEntry[[#This Row],[Unique Animal Number]]=1,DataEntry[[#This Row],[Sex]]="Male"),COUNTIFS(DataEntry[Animal Number],DataEntry[[#This Row],[Animal Number]],DataEntry[Site],"Urinary Tract",DataEntry[Observation],"Hydronephrosis"),"")</f>
        <v/>
      </c>
      <c r="Y1142" s="58" t="str">
        <f>IF(AND(DataEntry[[#This Row],[Unique Animal Number]]=1,DataEntry[[#This Row],[Sex]]="Male"),COUNTIFS(DataEntry[Animal Number],DataEntry[[#This Row],[Animal Number]],DataEntry[Site],"Urinary Tract",DataEntry[Observation],"Hydroureter"),"")</f>
        <v/>
      </c>
      <c r="Z1142" s="58">
        <f>IF(AND(DataEntry[[#This Row],[Unique Animal Number]]=1,DataEntry[[#This Row],[Sex]]="Female"),COUNTIFS(DataEntry[Animal Number],DataEntry[[#This Row],[Animal Number]],DataEntry[Site],"Ovaries",DataEntry[Observation],"Presence",DataEntry[Location],"Testes"),"")</f>
        <v>0</v>
      </c>
      <c r="AA1142" s="58">
        <f>IF(AND(DataEntry[[#This Row],[Unique Animal Number]]=1,DataEntry[[#This Row],[Sex]]="Female"),COUNTIFS(DataEntry[Animal Number],DataEntry[[#This Row],[Animal Number]],DataEntry[Site],"Ovaries",DataEntry[Observation],"Presence",DataEntry[Location],"Ovotestes"),"")</f>
        <v>0</v>
      </c>
      <c r="AB1142" s="58">
        <f>IF(AND(DataEntry[[#This Row],[Unique Animal Number]]=1,DataEntry[[#This Row],[Sex]]="Female"),COUNTIFS(DataEntry[Animal Number],DataEntry[[#This Row],[Animal Number]],DataEntry[Site],"Ovaries",DataEntry[Observation],"Presence",DataEntry[Location],"Epididymus"),"")</f>
        <v>0</v>
      </c>
      <c r="AC1142" s="58">
        <f>IF(AND(DataEntry[[#This Row],[Unique Animal Number]]=1,DataEntry[[#This Row],[Sex]]="Female"),COUNTIFS(DataEntry[Animal Number],DataEntry[[#This Row],[Animal Number]],DataEntry[Site],"Ovaries",DataEntry[Observation],"Corpora Albicans"),"")</f>
        <v>0</v>
      </c>
      <c r="AD1142" s="58">
        <f>IF(AND(DataEntry[[#This Row],[Unique Animal Number]]=1,DataEntry[[#This Row],[Sex]]="Female"),COUNTIFS(DataEntry[Animal Number],DataEntry[[#This Row],[Animal Number]],DataEntry[Site],"Ovaries",DataEntry[Observation],"Misshapen"),"")</f>
        <v>0</v>
      </c>
    </row>
  </sheetData>
  <mergeCells count="1">
    <mergeCell ref="A5:H5"/>
  </mergeCells>
  <dataValidations count="4">
    <dataValidation type="list" allowBlank="1" showInputMessage="1" showErrorMessage="1" sqref="C8:C1142" xr:uid="{00000000-0002-0000-0100-000000000000}">
      <formula1>Side</formula1>
    </dataValidation>
    <dataValidation type="list" allowBlank="1" showInputMessage="1" showErrorMessage="1" sqref="B8:B1142" xr:uid="{00000000-0002-0000-0100-000001000000}">
      <formula1>Site</formula1>
    </dataValidation>
    <dataValidation type="list" allowBlank="1" showInputMessage="1" showErrorMessage="1" sqref="D8:D1142" xr:uid="{00000000-0002-0000-0100-000002000000}">
      <formula1>Observation</formula1>
    </dataValidation>
    <dataValidation type="list" allowBlank="1" showInputMessage="1" showErrorMessage="1" sqref="E8:E1142" xr:uid="{00000000-0002-0000-0100-000003000000}">
      <formula1>Location</formula1>
    </dataValidation>
  </dataValidations>
  <pageMargins left="0.7" right="0.7" top="0.75" bottom="0.75" header="0.3" footer="0.3"/>
  <pageSetup scale="55" fitToHeight="0" orientation="landscape" r:id="rId1"/>
  <headerFooter differentFirst="1">
    <oddFooter>&amp;CPage &amp;P of &amp;N</oddFooter>
    <firstFooter>&amp;LGenerated by:_________________________________________________&amp;CPage &amp;P of &amp;N&amp;RQC Review:_____________________
TR Review:_____________________</first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51"/>
  <sheetViews>
    <sheetView topLeftCell="A118" zoomScaleNormal="100" workbookViewId="0">
      <selection activeCell="D126" sqref="D126"/>
    </sheetView>
  </sheetViews>
  <sheetFormatPr defaultColWidth="8.81640625" defaultRowHeight="14.5" x14ac:dyDescent="0.35"/>
  <cols>
    <col min="1" max="3" width="2.81640625" customWidth="1"/>
    <col min="4" max="4" width="31.6328125" customWidth="1"/>
    <col min="5" max="8" width="10" customWidth="1"/>
    <col min="10" max="13" width="9" customWidth="1"/>
  </cols>
  <sheetData>
    <row r="1" spans="1:9" x14ac:dyDescent="0.35">
      <c r="A1" s="33" t="str">
        <f>Information!A1&amp;" "&amp;Information!B1</f>
        <v>Study Number: G823563-B</v>
      </c>
    </row>
    <row r="2" spans="1:9" x14ac:dyDescent="0.35">
      <c r="A2" s="33" t="str">
        <f>Information!A2&amp;" "&amp;Information!B2</f>
        <v>Test Article: DI(2-ETHYLHEXYL) PHTHALATE (DEHP, C10188)</v>
      </c>
    </row>
    <row r="3" spans="1:9" x14ac:dyDescent="0.35">
      <c r="A3" s="33" t="str">
        <f>Information!A3&amp;" "&amp;Information!B3</f>
        <v>Species: Rat/Harlan Sprague Dawley</v>
      </c>
    </row>
    <row r="4" spans="1:9" ht="4.5" customHeight="1" x14ac:dyDescent="0.35"/>
    <row r="5" spans="1:9" x14ac:dyDescent="0.35">
      <c r="A5" s="62" t="s">
        <v>103</v>
      </c>
      <c r="B5" s="62"/>
      <c r="C5" s="62"/>
      <c r="D5" s="62"/>
      <c r="E5" s="62"/>
      <c r="F5" s="62"/>
      <c r="G5" s="62"/>
      <c r="H5" s="62"/>
    </row>
    <row r="6" spans="1:9" ht="5.25" customHeight="1" x14ac:dyDescent="0.35"/>
    <row r="7" spans="1:9" s="11" customFormat="1" x14ac:dyDescent="0.35">
      <c r="A7" s="30" t="s">
        <v>101</v>
      </c>
      <c r="B7" s="30"/>
      <c r="C7" s="30"/>
      <c r="D7" s="30"/>
      <c r="E7" s="30">
        <v>0</v>
      </c>
      <c r="F7" s="30">
        <v>300</v>
      </c>
      <c r="G7" s="30">
        <v>1000</v>
      </c>
      <c r="H7" s="34">
        <v>3000</v>
      </c>
      <c r="I7" s="48">
        <v>10000</v>
      </c>
    </row>
    <row r="8" spans="1:9" s="11" customFormat="1" x14ac:dyDescent="0.35">
      <c r="A8" t="s">
        <v>99</v>
      </c>
      <c r="E8" s="10">
        <f>COUNTIFS(DataEntry[Unique Animal Number],1,DataEntry[Concentration],E$7,DataEntry[Sex],"Male")-COUNTIFS(DataEntry[Observation],"No GU Data Collected", DataEntry[Concentration], E$7,DataEntry[Sex],"Male")</f>
        <v>50</v>
      </c>
      <c r="F8" s="54">
        <f>COUNTIFS(DataEntry[Unique Animal Number],1,DataEntry[Concentration],F$7,DataEntry[Sex],"Male")-COUNTIFS(DataEntry[Observation],"No GU Data Collected", DataEntry[Concentration], F$7,DataEntry[Sex],"Male")</f>
        <v>49</v>
      </c>
      <c r="G8" s="54">
        <f>COUNTIFS(DataEntry[Unique Animal Number],1,DataEntry[Concentration],G$7,DataEntry[Sex],"Male")-COUNTIFS(DataEntry[Observation],"No GU Data Collected", DataEntry[Concentration], G$7,DataEntry[Sex],"Male")</f>
        <v>50</v>
      </c>
      <c r="H8" s="54">
        <f>COUNTIFS(DataEntry[Unique Animal Number],1,DataEntry[Concentration],H$7,DataEntry[Sex],"Male")-COUNTIFS(DataEntry[Observation],"No GU Data Collected", DataEntry[Concentration], H$7,DataEntry[Sex],"Male")</f>
        <v>50</v>
      </c>
      <c r="I8" s="54">
        <f>COUNTIFS(DataEntry[Unique Animal Number],1,DataEntry[Concentration],I$7,DataEntry[Sex],"Male")-COUNTIFS(DataEntry[Observation],"No GU Data Collected", DataEntry[Concentration], I$7,DataEntry[Sex],"Male")</f>
        <v>49</v>
      </c>
    </row>
    <row r="9" spans="1:9" s="11" customFormat="1" ht="16.5" x14ac:dyDescent="0.35">
      <c r="A9" t="s">
        <v>117</v>
      </c>
      <c r="E9" s="10">
        <f>E8-COUNTIFS(DataEntry[Concentration],E$7,DataEntry[Sex],"Male",DataEntry[Observation],"No Abnormalities")</f>
        <v>8</v>
      </c>
      <c r="F9" s="10">
        <f>F8-COUNTIFS(DataEntry[Concentration],F$7,DataEntry[Sex],"Male",DataEntry[Observation],"No Abnormalities")</f>
        <v>6</v>
      </c>
      <c r="G9" s="10">
        <f>G8-COUNTIFS(DataEntry[Concentration],G$7,DataEntry[Sex],"Male",DataEntry[Observation],"No Abnormalities")</f>
        <v>9</v>
      </c>
      <c r="H9" s="10">
        <f>H8-COUNTIFS(DataEntry[Concentration],H$7,DataEntry[Sex],"Male",DataEntry[Observation],"No Abnormalities")</f>
        <v>9</v>
      </c>
      <c r="I9" s="41">
        <f>I8-COUNTIFS(DataEntry[Concentration],I$7,DataEntry[Sex],"Male",DataEntry[Observation],"No Abnormalities")</f>
        <v>49</v>
      </c>
    </row>
    <row r="10" spans="1:9" s="11" customFormat="1" x14ac:dyDescent="0.35">
      <c r="A10" t="s">
        <v>98</v>
      </c>
      <c r="E10" s="23">
        <f>E9/E8</f>
        <v>0.16</v>
      </c>
      <c r="F10" s="23">
        <f t="shared" ref="F10:H10" si="0">F9/F8</f>
        <v>0.12244897959183673</v>
      </c>
      <c r="G10" s="23">
        <f t="shared" si="0"/>
        <v>0.18</v>
      </c>
      <c r="H10" s="23">
        <f t="shared" si="0"/>
        <v>0.18</v>
      </c>
      <c r="I10" s="45">
        <f t="shared" ref="I10" si="1">I9/I8</f>
        <v>1</v>
      </c>
    </row>
    <row r="11" spans="1:9" s="11" customFormat="1" x14ac:dyDescent="0.35">
      <c r="I11" s="42"/>
    </row>
    <row r="12" spans="1:9" x14ac:dyDescent="0.35">
      <c r="A12" t="s">
        <v>3</v>
      </c>
      <c r="I12" s="38"/>
    </row>
    <row r="13" spans="1:9" x14ac:dyDescent="0.35">
      <c r="B13" s="1" t="s">
        <v>14</v>
      </c>
      <c r="D13" s="1"/>
      <c r="E13" s="10">
        <f>COUNTIFS(DataEntry[Concentration],E$7,DataEntry[Sex],"Male",DataEntry[Site],$A$12,DataEntry[Observation],$B13)</f>
        <v>0</v>
      </c>
      <c r="F13" s="10">
        <f>COUNTIFS(DataEntry[Concentration],F$7,DataEntry[Sex],"Male",DataEntry[Site],$A$12,DataEntry[Observation],$B13)</f>
        <v>0</v>
      </c>
      <c r="G13" s="10">
        <f>COUNTIFS(DataEntry[Concentration],G$7,DataEntry[Sex],"Male",DataEntry[Site],$A$12,DataEntry[Observation],$B13)</f>
        <v>0</v>
      </c>
      <c r="H13" s="10">
        <f>COUNTIFS(DataEntry[Concentration],H$7,DataEntry[Sex],"Male",DataEntry[Site],$A$12,DataEntry[Observation],$B13)</f>
        <v>0</v>
      </c>
      <c r="I13" s="41">
        <f>COUNTIFS(DataEntry[Concentration],I$7,DataEntry[Sex],"Male",DataEntry[Site],$A$12,DataEntry[Observation],$B13)</f>
        <v>1</v>
      </c>
    </row>
    <row r="14" spans="1:9" x14ac:dyDescent="0.35">
      <c r="B14" s="52" t="s">
        <v>115</v>
      </c>
      <c r="D14" s="1"/>
      <c r="E14" s="10">
        <f>COUNTIFS(DataEntry[Concentration],E$7,DataEntry[Sex],"Male",DataEntry[Site],$A$12,DataEntry[Observation],$B14)</f>
        <v>0</v>
      </c>
      <c r="F14" s="10">
        <f>COUNTIFS(DataEntry[Concentration],F$7,DataEntry[Sex],"Male",DataEntry[Site],$A$12,DataEntry[Observation],$B14)</f>
        <v>0</v>
      </c>
      <c r="G14" s="10">
        <f>COUNTIFS(DataEntry[Concentration],G$7,DataEntry[Sex],"Male",DataEntry[Site],$A$12,DataEntry[Observation],$B14)</f>
        <v>0</v>
      </c>
      <c r="H14" s="10">
        <f>COUNTIFS(DataEntry[Concentration],H$7,DataEntry[Sex],"Male",DataEntry[Site],$A$12,DataEntry[Observation],$B14)</f>
        <v>0</v>
      </c>
      <c r="I14" s="41">
        <f>COUNTIFS(DataEntry[Concentration],I$7,DataEntry[Sex],"Male",DataEntry[Site],$A$12,DataEntry[Observation],$B14)</f>
        <v>7</v>
      </c>
    </row>
    <row r="15" spans="1:9" x14ac:dyDescent="0.35">
      <c r="B15" s="15" t="s">
        <v>65</v>
      </c>
      <c r="D15" s="1"/>
      <c r="E15" s="10">
        <f>COUNTIFS(DataEntry[Concentration],E$7,DataEntry[Sex],"Male",DataEntry[Site],$A$12,DataEntry[Observation],$B15)</f>
        <v>0</v>
      </c>
      <c r="F15" s="10">
        <f>COUNTIFS(DataEntry[Concentration],F$7,DataEntry[Sex],"Male",DataEntry[Site],$A$12,DataEntry[Observation],$B15)</f>
        <v>0</v>
      </c>
      <c r="G15" s="10">
        <f>COUNTIFS(DataEntry[Concentration],G$7,DataEntry[Sex],"Male",DataEntry[Site],$A$12,DataEntry[Observation],$B15)</f>
        <v>0</v>
      </c>
      <c r="H15" s="10">
        <f>COUNTIFS(DataEntry[Concentration],H$7,DataEntry[Sex],"Male",DataEntry[Site],$A$12,DataEntry[Observation],$B15)</f>
        <v>0</v>
      </c>
      <c r="I15" s="41">
        <f>COUNTIFS(DataEntry[Concentration],I$7,DataEntry[Sex],"Male",DataEntry[Site],$A$12,DataEntry[Observation],$B15)</f>
        <v>0</v>
      </c>
    </row>
    <row r="16" spans="1:9" x14ac:dyDescent="0.35">
      <c r="B16" s="16" t="s">
        <v>62</v>
      </c>
      <c r="D16" s="1"/>
      <c r="E16" s="10">
        <f>COUNTIFS(DataEntry[Concentration],E$7,DataEntry[Sex],"Male",DataEntry[Site],$A$12,DataEntry[Observation],$B16)</f>
        <v>0</v>
      </c>
      <c r="F16" s="10">
        <f>COUNTIFS(DataEntry[Concentration],F$7,DataEntry[Sex],"Male",DataEntry[Site],$A$12,DataEntry[Observation],$B16)</f>
        <v>0</v>
      </c>
      <c r="G16" s="10">
        <f>COUNTIFS(DataEntry[Concentration],G$7,DataEntry[Sex],"Male",DataEntry[Site],$A$12,DataEntry[Observation],$B16)</f>
        <v>0</v>
      </c>
      <c r="H16" s="10">
        <f>COUNTIFS(DataEntry[Concentration],H$7,DataEntry[Sex],"Male",DataEntry[Site],$A$12,DataEntry[Observation],$B16)</f>
        <v>0</v>
      </c>
      <c r="I16" s="41">
        <f>COUNTIFS(DataEntry[Concentration],I$7,DataEntry[Sex],"Male",DataEntry[Site],$A$12,DataEntry[Observation],$B16)</f>
        <v>0</v>
      </c>
    </row>
    <row r="17" spans="1:9" x14ac:dyDescent="0.35">
      <c r="A17" t="s">
        <v>4</v>
      </c>
      <c r="C17" s="1"/>
      <c r="D17" s="1"/>
      <c r="I17" s="38"/>
    </row>
    <row r="18" spans="1:9" x14ac:dyDescent="0.35">
      <c r="B18" s="1" t="s">
        <v>15</v>
      </c>
      <c r="D18" s="1"/>
      <c r="E18" s="10">
        <f>COUNTIFS(DataEntry[Concentration],E$7,DataEntry[Sex],"Male",DataEntry[Site],$A$17,DataEntry[Observation],$B18)</f>
        <v>0</v>
      </c>
      <c r="F18" s="10">
        <f>COUNTIFS(DataEntry[Concentration],F$7,DataEntry[Sex],"Male",DataEntry[Site],$A$17,DataEntry[Observation],$B18)</f>
        <v>0</v>
      </c>
      <c r="G18" s="10">
        <f>COUNTIFS(DataEntry[Concentration],G$7,DataEntry[Sex],"Male",DataEntry[Site],$A$17,DataEntry[Observation],$B18)</f>
        <v>0</v>
      </c>
      <c r="H18" s="10">
        <f>COUNTIFS(DataEntry[Concentration],H$7,DataEntry[Sex],"Male",DataEntry[Site],$A$17,DataEntry[Observation],$B18)</f>
        <v>0</v>
      </c>
      <c r="I18" s="41">
        <f>COUNTIFS(DataEntry[Concentration],I$7,DataEntry[Sex],"Male",DataEntry[Site],$A$17,DataEntry[Observation],$B18)</f>
        <v>3</v>
      </c>
    </row>
    <row r="19" spans="1:9" x14ac:dyDescent="0.35">
      <c r="B19" s="15" t="s">
        <v>24</v>
      </c>
      <c r="D19" s="1"/>
      <c r="E19" s="10">
        <f>COUNTIFS(DataEntry[Concentration],E$7,DataEntry[Sex],"Male",DataEntry[Site],$A$17,DataEntry[Observation],$B19)</f>
        <v>0</v>
      </c>
      <c r="F19" s="10">
        <f>COUNTIFS(DataEntry[Concentration],F$7,DataEntry[Sex],"Male",DataEntry[Site],$A$17,DataEntry[Observation],$B19)</f>
        <v>0</v>
      </c>
      <c r="G19" s="10">
        <f>COUNTIFS(DataEntry[Concentration],G$7,DataEntry[Sex],"Male",DataEntry[Site],$A$17,DataEntry[Observation],$B19)</f>
        <v>0</v>
      </c>
      <c r="H19" s="10">
        <f>COUNTIFS(DataEntry[Concentration],H$7,DataEntry[Sex],"Male",DataEntry[Site],$A$17,DataEntry[Observation],$B19)</f>
        <v>0</v>
      </c>
      <c r="I19" s="41">
        <f>COUNTIFS(DataEntry[Concentration],I$7,DataEntry[Sex],"Male",DataEntry[Site],$A$17,DataEntry[Observation],$B19)</f>
        <v>0</v>
      </c>
    </row>
    <row r="20" spans="1:9" x14ac:dyDescent="0.35">
      <c r="B20" s="1" t="s">
        <v>14</v>
      </c>
      <c r="D20" s="1"/>
      <c r="E20" s="10">
        <f>COUNTIFS(DataEntry[Concentration],E$7,DataEntry[Sex],"Male",DataEntry[Site],$A$17,DataEntry[Observation],$B20)</f>
        <v>0</v>
      </c>
      <c r="F20" s="10">
        <f>COUNTIFS(DataEntry[Concentration],F$7,DataEntry[Sex],"Male",DataEntry[Site],$A$17,DataEntry[Observation],$B20)</f>
        <v>0</v>
      </c>
      <c r="G20" s="10">
        <f>COUNTIFS(DataEntry[Concentration],G$7,DataEntry[Sex],"Male",DataEntry[Site],$A$17,DataEntry[Observation],$B20)</f>
        <v>0</v>
      </c>
      <c r="H20" s="10">
        <f>COUNTIFS(DataEntry[Concentration],H$7,DataEntry[Sex],"Male",DataEntry[Site],$A$17,DataEntry[Observation],$B20)</f>
        <v>0</v>
      </c>
      <c r="I20" s="41">
        <f>COUNTIFS(DataEntry[Concentration],I$7,DataEntry[Sex],"Male",DataEntry[Site],$A$17,DataEntry[Observation],$B20)</f>
        <v>3</v>
      </c>
    </row>
    <row r="21" spans="1:9" x14ac:dyDescent="0.35">
      <c r="B21" s="1" t="s">
        <v>16</v>
      </c>
      <c r="D21" s="1"/>
      <c r="E21" s="10">
        <f>COUNTIFS(DataEntry[Concentration],E$7,DataEntry[Sex],"Male",DataEntry[Site],$A$17,DataEntry[Observation],$B21)</f>
        <v>0</v>
      </c>
      <c r="F21" s="10">
        <f>COUNTIFS(DataEntry[Concentration],F$7,DataEntry[Sex],"Male",DataEntry[Site],$A$17,DataEntry[Observation],$B21)</f>
        <v>0</v>
      </c>
      <c r="G21" s="10">
        <f>COUNTIFS(DataEntry[Concentration],G$7,DataEntry[Sex],"Male",DataEntry[Site],$A$17,DataEntry[Observation],$B21)</f>
        <v>0</v>
      </c>
      <c r="H21" s="10">
        <f>COUNTIFS(DataEntry[Concentration],H$7,DataEntry[Sex],"Male",DataEntry[Site],$A$17,DataEntry[Observation],$B21)</f>
        <v>0</v>
      </c>
      <c r="I21" s="41">
        <f>COUNTIFS(DataEntry[Concentration],I$7,DataEntry[Sex],"Male",DataEntry[Site],$A$17,DataEntry[Observation],$B21)</f>
        <v>0</v>
      </c>
    </row>
    <row r="22" spans="1:9" x14ac:dyDescent="0.35">
      <c r="B22" s="1" t="s">
        <v>17</v>
      </c>
      <c r="D22" s="1"/>
      <c r="E22" s="10">
        <f>COUNTIFS(DataEntry[Concentration],E$7,DataEntry[Sex],"Male",DataEntry[Site],$A$17,DataEntry[Observation],$B22)</f>
        <v>0</v>
      </c>
      <c r="F22" s="10">
        <f>COUNTIFS(DataEntry[Concentration],F$7,DataEntry[Sex],"Male",DataEntry[Site],$A$17,DataEntry[Observation],$B22)</f>
        <v>0</v>
      </c>
      <c r="G22" s="10">
        <f>COUNTIFS(DataEntry[Concentration],G$7,DataEntry[Sex],"Male",DataEntry[Site],$A$17,DataEntry[Observation],$B22)</f>
        <v>0</v>
      </c>
      <c r="H22" s="10">
        <f>COUNTIFS(DataEntry[Concentration],H$7,DataEntry[Sex],"Male",DataEntry[Site],$A$17,DataEntry[Observation],$B22)</f>
        <v>0</v>
      </c>
      <c r="I22" s="41">
        <f>COUNTIFS(DataEntry[Concentration],I$7,DataEntry[Sex],"Male",DataEntry[Site],$A$17,DataEntry[Observation],$B22)</f>
        <v>0</v>
      </c>
    </row>
    <row r="23" spans="1:9" x14ac:dyDescent="0.35">
      <c r="B23" s="21" t="s">
        <v>18</v>
      </c>
      <c r="D23" s="1"/>
      <c r="E23" s="10">
        <f>COUNTIFS(DataEntry[Concentration],E$7,DataEntry[Sex],"Male",DataEntry[Site],$A$17,DataEntry[Observation],$B23)</f>
        <v>0</v>
      </c>
      <c r="F23" s="10">
        <f>COUNTIFS(DataEntry[Concentration],F$7,DataEntry[Sex],"Male",DataEntry[Site],$A$17,DataEntry[Observation],$B23)</f>
        <v>0</v>
      </c>
      <c r="G23" s="10">
        <f>COUNTIFS(DataEntry[Concentration],G$7,DataEntry[Sex],"Male",DataEntry[Site],$A$17,DataEntry[Observation],$B23)</f>
        <v>0</v>
      </c>
      <c r="H23" s="10">
        <f>COUNTIFS(DataEntry[Concentration],H$7,DataEntry[Sex],"Male",DataEntry[Site],$A$17,DataEntry[Observation],$B23)</f>
        <v>0</v>
      </c>
      <c r="I23" s="41">
        <f>COUNTIFS(DataEntry[Concentration],I$7,DataEntry[Sex],"Male",DataEntry[Site],$A$17,DataEntry[Observation],$B23)</f>
        <v>0</v>
      </c>
    </row>
    <row r="24" spans="1:9" x14ac:dyDescent="0.35">
      <c r="B24" s="21" t="s">
        <v>97</v>
      </c>
      <c r="D24" s="1"/>
      <c r="E24" s="10">
        <f>COUNTIFS(DataEntry[Concentration],E$7,DataEntry[Sex],"Male",DataEntry[Site],$A$17,DataEntry[Observation],$B24)</f>
        <v>0</v>
      </c>
      <c r="F24" s="10">
        <f>COUNTIFS(DataEntry[Concentration],F$7,DataEntry[Sex],"Male",DataEntry[Site],$A$17,DataEntry[Observation],$B24)</f>
        <v>0</v>
      </c>
      <c r="G24" s="10">
        <f>COUNTIFS(DataEntry[Concentration],G$7,DataEntry[Sex],"Male",DataEntry[Site],$A$17,DataEntry[Observation],$B24)</f>
        <v>0</v>
      </c>
      <c r="H24" s="10">
        <f>COUNTIFS(DataEntry[Concentration],H$7,DataEntry[Sex],"Male",DataEntry[Site],$A$17,DataEntry[Observation],$B24)</f>
        <v>0</v>
      </c>
      <c r="I24" s="41">
        <f>COUNTIFS(DataEntry[Concentration],I$7,DataEntry[Sex],"Male",DataEntry[Site],$A$17,DataEntry[Observation],$B24)</f>
        <v>0</v>
      </c>
    </row>
    <row r="25" spans="1:9" x14ac:dyDescent="0.35">
      <c r="B25" s="15" t="s">
        <v>65</v>
      </c>
      <c r="D25" s="1"/>
      <c r="E25" s="10">
        <f>COUNTIFS(DataEntry[Concentration],E$7,DataEntry[Sex],"Male",DataEntry[Site],$A$17,DataEntry[Observation],$B25)</f>
        <v>1</v>
      </c>
      <c r="F25" s="10">
        <f>COUNTIFS(DataEntry[Concentration],F$7,DataEntry[Sex],"Male",DataEntry[Site],$A$17,DataEntry[Observation],$B25)</f>
        <v>0</v>
      </c>
      <c r="G25" s="10">
        <f>COUNTIFS(DataEntry[Concentration],G$7,DataEntry[Sex],"Male",DataEntry[Site],$A$17,DataEntry[Observation],$B25)</f>
        <v>0</v>
      </c>
      <c r="H25" s="10">
        <f>COUNTIFS(DataEntry[Concentration],H$7,DataEntry[Sex],"Male",DataEntry[Site],$A$17,DataEntry[Observation],$B25)</f>
        <v>0</v>
      </c>
      <c r="I25" s="41">
        <f>COUNTIFS(DataEntry[Concentration],I$7,DataEntry[Sex],"Male",DataEntry[Site],$A$17,DataEntry[Observation],$B25)</f>
        <v>0</v>
      </c>
    </row>
    <row r="26" spans="1:9" x14ac:dyDescent="0.35">
      <c r="B26" s="16" t="s">
        <v>62</v>
      </c>
      <c r="D26" s="1"/>
      <c r="E26" s="10">
        <f>COUNTIFS(DataEntry[Concentration],E$7,DataEntry[Sex],"Male",DataEntry[Site],$A$17,DataEntry[Observation],$B26)</f>
        <v>0</v>
      </c>
      <c r="F26" s="10">
        <f>COUNTIFS(DataEntry[Concentration],F$7,DataEntry[Sex],"Male",DataEntry[Site],$A$17,DataEntry[Observation],$B26)</f>
        <v>0</v>
      </c>
      <c r="G26" s="10">
        <f>COUNTIFS(DataEntry[Concentration],G$7,DataEntry[Sex],"Male",DataEntry[Site],$A$17,DataEntry[Observation],$B26)</f>
        <v>0</v>
      </c>
      <c r="H26" s="10">
        <f>COUNTIFS(DataEntry[Concentration],H$7,DataEntry[Sex],"Male",DataEntry[Site],$A$17,DataEntry[Observation],$B26)</f>
        <v>0</v>
      </c>
      <c r="I26" s="41">
        <f>COUNTIFS(DataEntry[Concentration],I$7,DataEntry[Sex],"Male",DataEntry[Site],$A$17,DataEntry[Observation],$B26)</f>
        <v>0</v>
      </c>
    </row>
    <row r="27" spans="1:9" x14ac:dyDescent="0.35">
      <c r="A27" s="1" t="s">
        <v>5</v>
      </c>
      <c r="B27" s="21"/>
      <c r="C27" s="21"/>
      <c r="D27" s="21"/>
      <c r="E27" s="1"/>
      <c r="F27" s="1"/>
      <c r="I27" s="38"/>
    </row>
    <row r="28" spans="1:9" x14ac:dyDescent="0.35">
      <c r="B28" s="21" t="s">
        <v>15</v>
      </c>
      <c r="C28" s="21"/>
      <c r="E28" s="10">
        <f>COUNTIFS(DataEntry[Concentration],E$7,DataEntry[Sex],"Male",DataEntry[Site],$A$27,DataEntry[Observation],$B28)</f>
        <v>2</v>
      </c>
      <c r="F28" s="10">
        <f>COUNTIFS(DataEntry[Concentration],F$7,DataEntry[Sex],"Male",DataEntry[Site],$A$27,DataEntry[Observation],$B28)</f>
        <v>2</v>
      </c>
      <c r="G28" s="10">
        <f>COUNTIFS(DataEntry[Concentration],G$7,DataEntry[Sex],"Male",DataEntry[Site],$A$27,DataEntry[Observation],$B28)</f>
        <v>4</v>
      </c>
      <c r="H28" s="10">
        <f>COUNTIFS(DataEntry[Concentration],H$7,DataEntry[Sex],"Male",DataEntry[Site],$A$27,DataEntry[Observation],$B28)</f>
        <v>2</v>
      </c>
      <c r="I28" s="41">
        <f>COUNTIFS(DataEntry[Concentration],I$7,DataEntry[Sex],"Male",DataEntry[Site],$A$27,DataEntry[Observation],$B28)</f>
        <v>45</v>
      </c>
    </row>
    <row r="29" spans="1:9" x14ac:dyDescent="0.35">
      <c r="B29" s="15" t="s">
        <v>24</v>
      </c>
      <c r="C29" s="21"/>
      <c r="E29" s="10">
        <f>COUNTIFS(DataEntry[Concentration],E$7,DataEntry[Sex],"Male",DataEntry[Site],$A$27,DataEntry[Observation],$B29)</f>
        <v>0</v>
      </c>
      <c r="F29" s="10">
        <f>COUNTIFS(DataEntry[Concentration],F$7,DataEntry[Sex],"Male",DataEntry[Site],$A$27,DataEntry[Observation],$B29)</f>
        <v>0</v>
      </c>
      <c r="G29" s="10">
        <f>COUNTIFS(DataEntry[Concentration],G$7,DataEntry[Sex],"Male",DataEntry[Site],$A$27,DataEntry[Observation],$B29)</f>
        <v>0</v>
      </c>
      <c r="H29" s="10">
        <f>COUNTIFS(DataEntry[Concentration],H$7,DataEntry[Sex],"Male",DataEntry[Site],$A$27,DataEntry[Observation],$B29)</f>
        <v>0</v>
      </c>
      <c r="I29" s="41">
        <f>COUNTIFS(DataEntry[Concentration],I$7,DataEntry[Sex],"Male",DataEntry[Site],$A$27,DataEntry[Observation],$B29)</f>
        <v>1</v>
      </c>
    </row>
    <row r="30" spans="1:9" x14ac:dyDescent="0.35">
      <c r="B30" s="21" t="s">
        <v>19</v>
      </c>
      <c r="C30" s="21"/>
      <c r="E30" s="10">
        <f>COUNTIFS(DataEntry[Concentration],E$7,DataEntry[Sex],"Male",DataEntry[Site],$A$27,DataEntry[Observation],$B30)</f>
        <v>0</v>
      </c>
      <c r="F30" s="10">
        <f>COUNTIFS(DataEntry[Concentration],F$7,DataEntry[Sex],"Male",DataEntry[Site],$A$27,DataEntry[Observation],$B30)</f>
        <v>1</v>
      </c>
      <c r="G30" s="10">
        <f>COUNTIFS(DataEntry[Concentration],G$7,DataEntry[Sex],"Male",DataEntry[Site],$A$27,DataEntry[Observation],$B30)</f>
        <v>1</v>
      </c>
      <c r="H30" s="10">
        <f>COUNTIFS(DataEntry[Concentration],H$7,DataEntry[Sex],"Male",DataEntry[Site],$A$27,DataEntry[Observation],$B30)</f>
        <v>1</v>
      </c>
      <c r="I30" s="41">
        <f>COUNTIFS(DataEntry[Concentration],I$7,DataEntry[Sex],"Male",DataEntry[Site],$A$27,DataEntry[Observation],$B30)</f>
        <v>1</v>
      </c>
    </row>
    <row r="31" spans="1:9" x14ac:dyDescent="0.35">
      <c r="B31" s="1" t="s">
        <v>63</v>
      </c>
      <c r="E31" s="10"/>
      <c r="F31" s="10"/>
      <c r="G31" s="10"/>
      <c r="H31" s="10"/>
      <c r="I31" s="41"/>
    </row>
    <row r="32" spans="1:9" x14ac:dyDescent="0.35">
      <c r="C32" s="1" t="s">
        <v>40</v>
      </c>
      <c r="E32" s="10"/>
      <c r="F32" s="10"/>
      <c r="G32" s="10"/>
      <c r="H32" s="10"/>
      <c r="I32" s="41"/>
    </row>
    <row r="33" spans="2:9" x14ac:dyDescent="0.35">
      <c r="C33" s="1"/>
      <c r="D33" t="s">
        <v>73</v>
      </c>
      <c r="E33" s="10">
        <f>COUNTIFS(DataEntry[Concentration],E$7,DataEntry[Sex],"Male",DataEntry[Number of Abdominal Testes],1)</f>
        <v>0</v>
      </c>
      <c r="F33" s="10">
        <f>COUNTIFS(DataEntry[Concentration],F$7,DataEntry[Sex],"Male",DataEntry[Number of Abdominal Testes],1)</f>
        <v>0</v>
      </c>
      <c r="G33" s="10">
        <f>COUNTIFS(DataEntry[Concentration],G$7,DataEntry[Sex],"Male",DataEntry[Number of Abdominal Testes],1)</f>
        <v>0</v>
      </c>
      <c r="H33" s="10">
        <f>COUNTIFS(DataEntry[Concentration],H$7,DataEntry[Sex],"Male",DataEntry[Number of Abdominal Testes],1)</f>
        <v>0</v>
      </c>
      <c r="I33" s="41">
        <f>COUNTIFS(DataEntry[Concentration],I$7,DataEntry[Sex],"Male",DataEntry[Number of Abdominal Testes],1)</f>
        <v>7</v>
      </c>
    </row>
    <row r="34" spans="2:9" x14ac:dyDescent="0.35">
      <c r="C34" s="1"/>
      <c r="D34" t="s">
        <v>74</v>
      </c>
      <c r="E34" s="10">
        <f>COUNTIFS(DataEntry[Concentration],E$7,DataEntry[Sex],"Male",DataEntry[Number of Abdominal Testes],2)</f>
        <v>1</v>
      </c>
      <c r="F34" s="10">
        <f>COUNTIFS(DataEntry[Concentration],F$7,DataEntry[Sex],"Male",DataEntry[Number of Abdominal Testes],2)</f>
        <v>0</v>
      </c>
      <c r="G34" s="10">
        <f>COUNTIFS(DataEntry[Concentration],G$7,DataEntry[Sex],"Male",DataEntry[Number of Abdominal Testes],2)</f>
        <v>0</v>
      </c>
      <c r="H34" s="10">
        <f>COUNTIFS(DataEntry[Concentration],H$7,DataEntry[Sex],"Male",DataEntry[Number of Abdominal Testes],2)</f>
        <v>0</v>
      </c>
      <c r="I34" s="41">
        <f>COUNTIFS(DataEntry[Concentration],I$7,DataEntry[Sex],"Male",DataEntry[Number of Abdominal Testes],2)</f>
        <v>12</v>
      </c>
    </row>
    <row r="35" spans="2:9" x14ac:dyDescent="0.35">
      <c r="C35" s="1" t="s">
        <v>41</v>
      </c>
      <c r="E35" s="10"/>
      <c r="F35" s="10"/>
      <c r="G35" s="10"/>
      <c r="H35" s="10"/>
      <c r="I35" s="41"/>
    </row>
    <row r="36" spans="2:9" x14ac:dyDescent="0.35">
      <c r="C36" s="1"/>
      <c r="D36" t="s">
        <v>73</v>
      </c>
      <c r="E36" s="10">
        <f>COUNTIFS(DataEntry[Concentration],E$7,DataEntry[Sex],"Male",DataEntry[Number of Inguinal Testes],1)</f>
        <v>0</v>
      </c>
      <c r="F36" s="10">
        <f>COUNTIFS(DataEntry[Concentration],F$7,DataEntry[Sex],"Male",DataEntry[Number of Inguinal Testes],1)</f>
        <v>0</v>
      </c>
      <c r="G36" s="10">
        <f>COUNTIFS(DataEntry[Concentration],G$7,DataEntry[Sex],"Male",DataEntry[Number of Inguinal Testes],1)</f>
        <v>0</v>
      </c>
      <c r="H36" s="10">
        <f>COUNTIFS(DataEntry[Concentration],H$7,DataEntry[Sex],"Male",DataEntry[Number of Inguinal Testes],1)</f>
        <v>0</v>
      </c>
      <c r="I36" s="41">
        <f>COUNTIFS(DataEntry[Concentration],I$7,DataEntry[Sex],"Male",DataEntry[Number of Inguinal Testes],1)</f>
        <v>1</v>
      </c>
    </row>
    <row r="37" spans="2:9" x14ac:dyDescent="0.35">
      <c r="C37" s="1"/>
      <c r="D37" t="s">
        <v>74</v>
      </c>
      <c r="E37" s="10">
        <f>COUNTIFS(DataEntry[Concentration],E$7,DataEntry[Sex],"Male",DataEntry[Number of Inguinal Testes],2)</f>
        <v>0</v>
      </c>
      <c r="F37" s="10">
        <f>COUNTIFS(DataEntry[Concentration],F$7,DataEntry[Sex],"Male",DataEntry[Number of Inguinal Testes],2)</f>
        <v>1</v>
      </c>
      <c r="G37" s="10">
        <f>COUNTIFS(DataEntry[Concentration],G$7,DataEntry[Sex],"Male",DataEntry[Number of Inguinal Testes],2)</f>
        <v>1</v>
      </c>
      <c r="H37" s="10">
        <f>COUNTIFS(DataEntry[Concentration],H$7,DataEntry[Sex],"Male",DataEntry[Number of Inguinal Testes],2)</f>
        <v>0</v>
      </c>
      <c r="I37" s="41">
        <f>COUNTIFS(DataEntry[Concentration],I$7,DataEntry[Sex],"Male",DataEntry[Number of Inguinal Testes],2)</f>
        <v>3</v>
      </c>
    </row>
    <row r="38" spans="2:9" x14ac:dyDescent="0.35">
      <c r="C38" s="1" t="s">
        <v>20</v>
      </c>
      <c r="E38" s="10"/>
      <c r="F38" s="10"/>
      <c r="G38" s="10"/>
      <c r="H38" s="10"/>
      <c r="I38" s="41"/>
    </row>
    <row r="39" spans="2:9" x14ac:dyDescent="0.35">
      <c r="C39" s="1"/>
      <c r="D39" t="s">
        <v>73</v>
      </c>
      <c r="E39" s="10">
        <f>COUNTIFS(DataEntry[Concentration],E$7,DataEntry[Sex],"Male",DataEntry[Number of Ectopic Testes],1)</f>
        <v>0</v>
      </c>
      <c r="F39" s="10">
        <f>COUNTIFS(DataEntry[Concentration],F$7,DataEntry[Sex],"Male",DataEntry[Number of Ectopic Testes],1)</f>
        <v>0</v>
      </c>
      <c r="G39" s="10">
        <f>COUNTIFS(DataEntry[Concentration],G$7,DataEntry[Sex],"Male",DataEntry[Number of Ectopic Testes],1)</f>
        <v>0</v>
      </c>
      <c r="H39" s="10">
        <f>COUNTIFS(DataEntry[Concentration],H$7,DataEntry[Sex],"Male",DataEntry[Number of Ectopic Testes],1)</f>
        <v>0</v>
      </c>
      <c r="I39" s="41">
        <f>COUNTIFS(DataEntry[Concentration],I$7,DataEntry[Sex],"Male",DataEntry[Number of Ectopic Testes],1)</f>
        <v>0</v>
      </c>
    </row>
    <row r="40" spans="2:9" x14ac:dyDescent="0.35">
      <c r="C40" s="1"/>
      <c r="D40" t="s">
        <v>74</v>
      </c>
      <c r="E40" s="10">
        <f>COUNTIFS(DataEntry[Concentration],E$7,DataEntry[Sex],"Male",DataEntry[Number of Ectopic Testes],2)</f>
        <v>0</v>
      </c>
      <c r="F40" s="10">
        <f>COUNTIFS(DataEntry[Concentration],F$7,DataEntry[Sex],"Male",DataEntry[Number of Ectopic Testes],2)</f>
        <v>0</v>
      </c>
      <c r="G40" s="10">
        <f>COUNTIFS(DataEntry[Concentration],G$7,DataEntry[Sex],"Male",DataEntry[Number of Ectopic Testes],2)</f>
        <v>0</v>
      </c>
      <c r="H40" s="10">
        <f>COUNTIFS(DataEntry[Concentration],H$7,DataEntry[Sex],"Male",DataEntry[Number of Ectopic Testes],2)</f>
        <v>0</v>
      </c>
      <c r="I40" s="41">
        <f>COUNTIFS(DataEntry[Concentration],I$7,DataEntry[Sex],"Male",DataEntry[Number of Ectopic Testes],2)</f>
        <v>0</v>
      </c>
    </row>
    <row r="41" spans="2:9" s="51" customFormat="1" x14ac:dyDescent="0.35">
      <c r="B41" s="38" t="s">
        <v>110</v>
      </c>
      <c r="C41" s="52"/>
      <c r="E41" s="54">
        <f>COUNTIFS(DataEntry[Concentration],E$7,DataEntry[Sex],"Male",DataEntry[Site],$A$27,DataEntry[Observation],$B41)</f>
        <v>0</v>
      </c>
      <c r="F41" s="54">
        <f>COUNTIFS(DataEntry[Concentration],F$7,DataEntry[Sex],"Male",DataEntry[Site],$A$27,DataEntry[Observation],$B41)</f>
        <v>0</v>
      </c>
      <c r="G41" s="54">
        <f>COUNTIFS(DataEntry[Concentration],G$7,DataEntry[Sex],"Male",DataEntry[Site],$A$27,DataEntry[Observation],$B41)</f>
        <v>0</v>
      </c>
      <c r="H41" s="54">
        <f>COUNTIFS(DataEntry[Concentration],H$7,DataEntry[Sex],"Male",DataEntry[Site],$A$27,DataEntry[Observation],$B41)</f>
        <v>0</v>
      </c>
      <c r="I41" s="54">
        <f>COUNTIFS(DataEntry[Concentration],I$7,DataEntry[Sex],"Male",DataEntry[Site],$A$27,DataEntry[Observation],$B41)</f>
        <v>5</v>
      </c>
    </row>
    <row r="42" spans="2:9" x14ac:dyDescent="0.35">
      <c r="B42" s="15" t="s">
        <v>65</v>
      </c>
      <c r="C42" s="1"/>
      <c r="E42" s="10">
        <f>COUNTIFS(DataEntry[Concentration],E$7,DataEntry[Sex],"Male",DataEntry[Site],$A$27,DataEntry[Observation],$B42)</f>
        <v>0</v>
      </c>
      <c r="F42" s="54">
        <f>COUNTIFS(DataEntry[Concentration],F$7,DataEntry[Sex],"Male",DataEntry[Site],$A$27,DataEntry[Observation],$B42)</f>
        <v>0</v>
      </c>
      <c r="G42" s="54">
        <f>COUNTIFS(DataEntry[Concentration],G$7,DataEntry[Sex],"Male",DataEntry[Site],$A$27,DataEntry[Observation],$B42)</f>
        <v>0</v>
      </c>
      <c r="H42" s="54">
        <f>COUNTIFS(DataEntry[Concentration],H$7,DataEntry[Sex],"Male",DataEntry[Site],$A$27,DataEntry[Observation],$B42)</f>
        <v>0</v>
      </c>
      <c r="I42" s="54">
        <f>COUNTIFS(DataEntry[Concentration],I$7,DataEntry[Sex],"Male",DataEntry[Site],$A$27,DataEntry[Observation],$B42)</f>
        <v>0</v>
      </c>
    </row>
    <row r="43" spans="2:9" x14ac:dyDescent="0.35">
      <c r="B43" s="15" t="s">
        <v>62</v>
      </c>
      <c r="C43" s="1"/>
      <c r="E43" s="10">
        <f>COUNTIFS(DataEntry[Concentration],E$7,DataEntry[Sex],"Male",DataEntry[Site],$A$27,DataEntry[Observation],$B43)</f>
        <v>0</v>
      </c>
      <c r="F43" s="41">
        <f>COUNTIFS(DataEntry[Concentration],F$7,DataEntry[Sex],"Male",DataEntry[Site],$A$27,DataEntry[Observation],$B43)</f>
        <v>0</v>
      </c>
      <c r="G43" s="41">
        <f>COUNTIFS(DataEntry[Concentration],G$7,DataEntry[Sex],"Male",DataEntry[Site],$A$27,DataEntry[Observation],$B43)</f>
        <v>0</v>
      </c>
      <c r="H43" s="41">
        <f>COUNTIFS(DataEntry[Concentration],H$7,DataEntry[Sex],"Male",DataEntry[Site],$A$27,DataEntry[Observation],$B43)</f>
        <v>0</v>
      </c>
      <c r="I43" s="41">
        <f>COUNTIFS(DataEntry[Concentration],I$7,DataEntry[Sex],"Male",DataEntry[Site],$A$27,DataEntry[Observation],$B43)</f>
        <v>1</v>
      </c>
    </row>
    <row r="44" spans="2:9" s="51" customFormat="1" x14ac:dyDescent="0.35">
      <c r="B44" s="15"/>
      <c r="C44" s="52"/>
      <c r="E44" s="54"/>
      <c r="F44" s="54"/>
      <c r="G44" s="54"/>
      <c r="H44" s="54"/>
      <c r="I44" s="54"/>
    </row>
    <row r="45" spans="2:9" s="51" customFormat="1" x14ac:dyDescent="0.35">
      <c r="B45" s="15"/>
      <c r="C45" s="52"/>
      <c r="E45" s="54"/>
      <c r="F45" s="54"/>
      <c r="G45" s="54"/>
      <c r="H45" s="54"/>
      <c r="I45" s="54"/>
    </row>
    <row r="46" spans="2:9" s="51" customFormat="1" x14ac:dyDescent="0.35">
      <c r="B46" s="15"/>
      <c r="C46" s="52"/>
      <c r="E46" s="54"/>
      <c r="F46" s="54"/>
      <c r="G46" s="54"/>
      <c r="H46" s="54"/>
      <c r="I46" s="54"/>
    </row>
    <row r="47" spans="2:9" s="51" customFormat="1" x14ac:dyDescent="0.35">
      <c r="B47" s="15"/>
      <c r="C47" s="52"/>
      <c r="E47" s="54"/>
      <c r="F47" s="54"/>
      <c r="G47" s="54"/>
      <c r="H47" s="54"/>
      <c r="I47" s="54"/>
    </row>
    <row r="48" spans="2:9" s="51" customFormat="1" x14ac:dyDescent="0.35">
      <c r="B48" s="15"/>
      <c r="C48" s="52"/>
      <c r="E48" s="54"/>
      <c r="F48" s="54"/>
      <c r="G48" s="54"/>
      <c r="H48" s="54"/>
      <c r="I48" s="54"/>
    </row>
    <row r="49" spans="1:9" s="51" customFormat="1" x14ac:dyDescent="0.35">
      <c r="B49" s="15"/>
      <c r="C49" s="52"/>
      <c r="E49" s="54"/>
      <c r="F49" s="54"/>
      <c r="G49" s="54"/>
      <c r="H49" s="54"/>
      <c r="I49" s="54"/>
    </row>
    <row r="50" spans="1:9" x14ac:dyDescent="0.35">
      <c r="A50" s="15" t="s">
        <v>6</v>
      </c>
      <c r="B50" s="21"/>
      <c r="C50" s="21"/>
      <c r="D50" s="1"/>
      <c r="E50" s="1"/>
      <c r="F50" s="1"/>
      <c r="I50" s="38"/>
    </row>
    <row r="51" spans="1:9" x14ac:dyDescent="0.35">
      <c r="A51" s="16"/>
      <c r="B51" s="21" t="s">
        <v>15</v>
      </c>
      <c r="C51" s="2"/>
      <c r="E51" s="10">
        <f>COUNTIFS(DataEntry[Concentration],E$7,DataEntry[Sex],"Male",DataEntry[Site],$A$50,DataEntry[Observation],$B51)</f>
        <v>0</v>
      </c>
      <c r="F51" s="10">
        <f>COUNTIFS(DataEntry[Concentration],F$7,DataEntry[Sex],"Male",DataEntry[Site],$A$50,DataEntry[Observation],$B51)</f>
        <v>0</v>
      </c>
      <c r="G51" s="10">
        <f>COUNTIFS(DataEntry[Concentration],G$7,DataEntry[Sex],"Male",DataEntry[Site],$A$50,DataEntry[Observation],$B51)</f>
        <v>2</v>
      </c>
      <c r="H51" s="10">
        <f>COUNTIFS(DataEntry[Concentration],H$7,DataEntry[Sex],"Male",DataEntry[Site],$A$50,DataEntry[Observation],$B51)</f>
        <v>0</v>
      </c>
      <c r="I51" s="41">
        <f>COUNTIFS(DataEntry[Concentration],I$7,DataEntry[Sex],"Male",DataEntry[Site],$A$50,DataEntry[Observation],$B51)</f>
        <v>14</v>
      </c>
    </row>
    <row r="52" spans="1:9" x14ac:dyDescent="0.35">
      <c r="A52" s="16"/>
      <c r="B52" s="15" t="s">
        <v>24</v>
      </c>
      <c r="C52" s="15"/>
      <c r="E52" s="10">
        <f>COUNTIFS(DataEntry[Concentration],E$7,DataEntry[Sex],"Male",DataEntry[Site],$A$50,DataEntry[Observation],$B52)</f>
        <v>0</v>
      </c>
      <c r="F52" s="10">
        <f>COUNTIFS(DataEntry[Concentration],F$7,DataEntry[Sex],"Male",DataEntry[Site],$A$50,DataEntry[Observation],$B52)</f>
        <v>0</v>
      </c>
      <c r="G52" s="10">
        <f>COUNTIFS(DataEntry[Concentration],G$7,DataEntry[Sex],"Male",DataEntry[Site],$A$50,DataEntry[Observation],$B52)</f>
        <v>0</v>
      </c>
      <c r="H52" s="10">
        <f>COUNTIFS(DataEntry[Concentration],H$7,DataEntry[Sex],"Male",DataEntry[Site],$A$50,DataEntry[Observation],$B52)</f>
        <v>0</v>
      </c>
      <c r="I52" s="41">
        <f>COUNTIFS(DataEntry[Concentration],I$7,DataEntry[Sex],"Male",DataEntry[Site],$A$50,DataEntry[Observation],$B52)</f>
        <v>0</v>
      </c>
    </row>
    <row r="53" spans="1:9" x14ac:dyDescent="0.35">
      <c r="B53" s="52" t="s">
        <v>19</v>
      </c>
      <c r="C53" s="2"/>
      <c r="E53" s="10">
        <f>COUNTIFS(DataEntry[Concentration],E$7,DataEntry[Sex],"Male",DataEntry[Site],$A$50,DataEntry[Observation],$B53)</f>
        <v>0</v>
      </c>
      <c r="F53" s="54">
        <f>COUNTIFS(DataEntry[Concentration],F$7,DataEntry[Sex],"Male",DataEntry[Site],$A$50,DataEntry[Observation],$B53)</f>
        <v>0</v>
      </c>
      <c r="G53" s="54">
        <f>COUNTIFS(DataEntry[Concentration],G$7,DataEntry[Sex],"Male",DataEntry[Site],$A$50,DataEntry[Observation],$B53)</f>
        <v>0</v>
      </c>
      <c r="H53" s="54">
        <f>COUNTIFS(DataEntry[Concentration],H$7,DataEntry[Sex],"Male",DataEntry[Site],$A$50,DataEntry[Observation],$B53)</f>
        <v>1</v>
      </c>
      <c r="I53" s="54">
        <f>COUNTIFS(DataEntry[Concentration],I$7,DataEntry[Sex],"Male",DataEntry[Site],$A$50,DataEntry[Observation],$B53)</f>
        <v>0</v>
      </c>
    </row>
    <row r="54" spans="1:9" x14ac:dyDescent="0.35">
      <c r="B54" s="1" t="s">
        <v>66</v>
      </c>
      <c r="C54" s="2"/>
      <c r="E54" s="2"/>
      <c r="F54" s="2"/>
      <c r="I54" s="38"/>
    </row>
    <row r="55" spans="1:9" x14ac:dyDescent="0.35">
      <c r="C55" s="1" t="s">
        <v>56</v>
      </c>
      <c r="E55" s="10"/>
      <c r="F55" s="10"/>
      <c r="G55" s="10"/>
      <c r="H55" s="10"/>
      <c r="I55" s="41"/>
    </row>
    <row r="56" spans="1:9" x14ac:dyDescent="0.35">
      <c r="C56" s="1"/>
      <c r="D56" t="s">
        <v>73</v>
      </c>
      <c r="E56" s="10">
        <f>COUNTIFS(DataEntry[Concentration],E$7,DataEntry[Sex],"Male",DataEntry[Number of Epididymides Agenesis Cauda],1)</f>
        <v>0</v>
      </c>
      <c r="F56" s="10">
        <f>COUNTIFS(DataEntry[Concentration],F$7,DataEntry[Sex],"Male",DataEntry[Number of Epididymides Agenesis Cauda],1)</f>
        <v>0</v>
      </c>
      <c r="G56" s="10">
        <f>COUNTIFS(DataEntry[Concentration],G$7,DataEntry[Sex],"Male",DataEntry[Number of Epididymides Agenesis Cauda],1)</f>
        <v>0</v>
      </c>
      <c r="H56" s="10">
        <f>COUNTIFS(DataEntry[Concentration],H$7,DataEntry[Sex],"Male",DataEntry[Number of Epididymides Agenesis Cauda],1)</f>
        <v>0</v>
      </c>
      <c r="I56" s="41">
        <f>COUNTIFS(DataEntry[Concentration],I$7,DataEntry[Sex],"Male",DataEntry[Number of Epididymides Agenesis Cauda],1)</f>
        <v>2</v>
      </c>
    </row>
    <row r="57" spans="1:9" x14ac:dyDescent="0.35">
      <c r="C57" s="1"/>
      <c r="D57" t="s">
        <v>74</v>
      </c>
      <c r="E57" s="10">
        <f>COUNTIFS(DataEntry[Concentration],E$7,DataEntry[Sex],"Male",DataEntry[Number of Epididymides Agenesis Cauda],2)</f>
        <v>0</v>
      </c>
      <c r="F57" s="10">
        <f>COUNTIFS(DataEntry[Concentration],F$7,DataEntry[Sex],"Male",DataEntry[Number of Epididymides Agenesis Cauda],2)</f>
        <v>0</v>
      </c>
      <c r="G57" s="10">
        <f>COUNTIFS(DataEntry[Concentration],G$7,DataEntry[Sex],"Male",DataEntry[Number of Epididymides Agenesis Cauda],2)</f>
        <v>0</v>
      </c>
      <c r="H57" s="10">
        <f>COUNTIFS(DataEntry[Concentration],H$7,DataEntry[Sex],"Male",DataEntry[Number of Epididymides Agenesis Cauda],2)</f>
        <v>0</v>
      </c>
      <c r="I57" s="41">
        <f>COUNTIFS(DataEntry[Concentration],I$7,DataEntry[Sex],"Male",DataEntry[Number of Epididymides Agenesis Cauda],2)</f>
        <v>0</v>
      </c>
    </row>
    <row r="58" spans="1:9" x14ac:dyDescent="0.35">
      <c r="C58" s="1" t="s">
        <v>57</v>
      </c>
      <c r="E58" s="10"/>
      <c r="F58" s="10"/>
      <c r="G58" s="10"/>
      <c r="H58" s="10"/>
      <c r="I58" s="41"/>
    </row>
    <row r="59" spans="1:9" x14ac:dyDescent="0.35">
      <c r="C59" s="1"/>
      <c r="D59" t="s">
        <v>73</v>
      </c>
      <c r="E59" s="10">
        <f>COUNTIFS(DataEntry[Concentration],E$7,DataEntry[Sex],"Male",DataEntry[Number of Epididymides Agenesis Corpus],1)</f>
        <v>0</v>
      </c>
      <c r="F59" s="10">
        <f>COUNTIFS(DataEntry[Concentration],F$7,DataEntry[Sex],"Male",DataEntry[Number of Epididymides Agenesis Corpus],1)</f>
        <v>0</v>
      </c>
      <c r="G59" s="10">
        <f>COUNTIFS(DataEntry[Concentration],G$7,DataEntry[Sex],"Male",DataEntry[Number of Epididymides Agenesis Corpus],1)</f>
        <v>0</v>
      </c>
      <c r="H59" s="10">
        <f>COUNTIFS(DataEntry[Concentration],H$7,DataEntry[Sex],"Male",DataEntry[Number of Epididymides Agenesis Corpus],1)</f>
        <v>0</v>
      </c>
      <c r="I59" s="41">
        <f>COUNTIFS(DataEntry[Concentration],I$7,DataEntry[Sex],"Male",DataEntry[Number of Epididymides Agenesis Corpus],1)</f>
        <v>3</v>
      </c>
    </row>
    <row r="60" spans="1:9" x14ac:dyDescent="0.35">
      <c r="C60" s="1"/>
      <c r="D60" t="s">
        <v>74</v>
      </c>
      <c r="E60" s="10">
        <f>COUNTIFS(DataEntry[Concentration],E$7,DataEntry[Sex],"Male",DataEntry[Number of Epididymides Agenesis Corpus],2)</f>
        <v>0</v>
      </c>
      <c r="F60" s="41">
        <f>COUNTIFS(DataEntry[Concentration],F$7,DataEntry[Sex],"Male",DataEntry[Number of Epididymides Agenesis Corpus],2)</f>
        <v>0</v>
      </c>
      <c r="G60" s="41">
        <f>COUNTIFS(DataEntry[Concentration],G$7,DataEntry[Sex],"Male",DataEntry[Number of Epididymides Agenesis Corpus],2)</f>
        <v>0</v>
      </c>
      <c r="H60" s="41">
        <f>COUNTIFS(DataEntry[Concentration],H$7,DataEntry[Sex],"Male",DataEntry[Number of Epididymides Agenesis Corpus],2)</f>
        <v>0</v>
      </c>
      <c r="I60" s="41">
        <f>COUNTIFS(DataEntry[Concentration],I$7,DataEntry[Sex],"Male",DataEntry[Number of Epididymides Agenesis Corpus],2)</f>
        <v>0</v>
      </c>
    </row>
    <row r="61" spans="1:9" x14ac:dyDescent="0.35">
      <c r="C61" s="1" t="s">
        <v>58</v>
      </c>
      <c r="E61" s="10"/>
      <c r="F61" s="10"/>
      <c r="G61" s="10"/>
      <c r="H61" s="10"/>
      <c r="I61" s="41"/>
    </row>
    <row r="62" spans="1:9" x14ac:dyDescent="0.35">
      <c r="C62" s="1"/>
      <c r="D62" t="s">
        <v>73</v>
      </c>
      <c r="E62" s="10">
        <f>COUNTIFS(DataEntry[Concentration],E$7,DataEntry[Sex],"Male",DataEntry[Number of Epididymides Agenesis Caput],1)</f>
        <v>0</v>
      </c>
      <c r="F62" s="10">
        <f>COUNTIFS(DataEntry[Concentration],F$7,DataEntry[Sex],"Male",DataEntry[Number of Epididymides Agenesis Caput],1)</f>
        <v>0</v>
      </c>
      <c r="G62" s="10">
        <f>COUNTIFS(DataEntry[Concentration],G$7,DataEntry[Sex],"Male",DataEntry[Number of Epididymides Agenesis Caput],1)</f>
        <v>0</v>
      </c>
      <c r="H62" s="10">
        <f>COUNTIFS(DataEntry[Concentration],H$7,DataEntry[Sex],"Male",DataEntry[Number of Epididymides Agenesis Caput],1)</f>
        <v>0</v>
      </c>
      <c r="I62" s="41">
        <f>COUNTIFS(DataEntry[Concentration],I$7,DataEntry[Sex],"Male",DataEntry[Number of Epididymides Agenesis Caput],1)</f>
        <v>3</v>
      </c>
    </row>
    <row r="63" spans="1:9" x14ac:dyDescent="0.35">
      <c r="C63" s="1"/>
      <c r="D63" t="s">
        <v>74</v>
      </c>
      <c r="E63" s="10">
        <f>COUNTIFS(DataEntry[Concentration],E$7,DataEntry[Sex],"Male",DataEntry[Number of Epididymides Agenesis Caput],2)</f>
        <v>0</v>
      </c>
      <c r="F63" s="10">
        <f>COUNTIFS(DataEntry[Concentration],F$7,DataEntry[Sex],"Male",DataEntry[Number of Epididymides Agenesis Caput],2)</f>
        <v>0</v>
      </c>
      <c r="G63" s="10">
        <f>COUNTIFS(DataEntry[Concentration],G$7,DataEntry[Sex],"Male",DataEntry[Number of Epididymides Agenesis Caput],2)</f>
        <v>0</v>
      </c>
      <c r="H63" s="10">
        <f>COUNTIFS(DataEntry[Concentration],H$7,DataEntry[Sex],"Male",DataEntry[Number of Epididymides Agenesis Caput],2)</f>
        <v>0</v>
      </c>
      <c r="I63" s="41">
        <f>COUNTIFS(DataEntry[Concentration],I$7,DataEntry[Sex],"Male",DataEntry[Number of Epididymides Agenesis Caput],2)</f>
        <v>1</v>
      </c>
    </row>
    <row r="64" spans="1:9" x14ac:dyDescent="0.35">
      <c r="B64" s="15" t="s">
        <v>65</v>
      </c>
      <c r="C64" s="1"/>
      <c r="E64" s="10">
        <f>COUNTIFS(DataEntry[Concentration],E$7,DataEntry[Sex],"Male",DataEntry[Site],$A$50,DataEntry[Observation],$B64)</f>
        <v>0</v>
      </c>
      <c r="F64" s="10">
        <f>COUNTIFS(DataEntry[Concentration],F$7,DataEntry[Sex],"Male",DataEntry[Site],$A$50,DataEntry[Observation],$B64)</f>
        <v>0</v>
      </c>
      <c r="G64" s="10">
        <f>COUNTIFS(DataEntry[Concentration],G$7,DataEntry[Sex],"Male",DataEntry[Site],$A$50,DataEntry[Observation],$B64)</f>
        <v>0</v>
      </c>
      <c r="H64" s="10">
        <f>COUNTIFS(DataEntry[Concentration],H$7,DataEntry[Sex],"Male",DataEntry[Site],$A$50,DataEntry[Observation],$B64)</f>
        <v>0</v>
      </c>
      <c r="I64" s="41">
        <f>COUNTIFS(DataEntry[Concentration],I$7,DataEntry[Sex],"Male",DataEntry[Site],$A$50,DataEntry[Observation],$B64)</f>
        <v>0</v>
      </c>
    </row>
    <row r="65" spans="1:9" x14ac:dyDescent="0.35">
      <c r="B65" s="15" t="s">
        <v>62</v>
      </c>
      <c r="C65" s="1"/>
      <c r="E65" s="10">
        <f>COUNTIFS(DataEntry[Concentration],E$7,DataEntry[Sex],"Male",DataEntry[Site],$A$50,DataEntry[Observation],$B65)</f>
        <v>0</v>
      </c>
      <c r="F65" s="10">
        <f>COUNTIFS(DataEntry[Concentration],F$7,DataEntry[Sex],"Male",DataEntry[Site],$A$50,DataEntry[Observation],$B65)</f>
        <v>0</v>
      </c>
      <c r="G65" s="10">
        <f>COUNTIFS(DataEntry[Concentration],G$7,DataEntry[Sex],"Male",DataEntry[Site],$A$50,DataEntry[Observation],$B65)</f>
        <v>0</v>
      </c>
      <c r="H65" s="10">
        <f>COUNTIFS(DataEntry[Concentration],H$7,DataEntry[Sex],"Male",DataEntry[Site],$A$50,DataEntry[Observation],$B65)</f>
        <v>0</v>
      </c>
      <c r="I65" s="41">
        <f>COUNTIFS(DataEntry[Concentration],I$7,DataEntry[Sex],"Male",DataEntry[Site],$A$50,DataEntry[Observation],$B65)</f>
        <v>1</v>
      </c>
    </row>
    <row r="66" spans="1:9" x14ac:dyDescent="0.35">
      <c r="A66" s="1" t="s">
        <v>8</v>
      </c>
      <c r="B66" s="1"/>
      <c r="C66" s="1"/>
      <c r="D66" s="1"/>
      <c r="E66" s="1"/>
      <c r="F66" s="1"/>
      <c r="I66" s="38"/>
    </row>
    <row r="67" spans="1:9" x14ac:dyDescent="0.35">
      <c r="B67" s="1" t="s">
        <v>19</v>
      </c>
      <c r="D67" s="2"/>
      <c r="E67" s="10"/>
      <c r="F67" s="10"/>
      <c r="G67" s="10"/>
      <c r="H67" s="10"/>
      <c r="I67" s="41"/>
    </row>
    <row r="68" spans="1:9" x14ac:dyDescent="0.35">
      <c r="B68" s="1"/>
      <c r="D68" t="s">
        <v>73</v>
      </c>
      <c r="E68" s="10">
        <f>COUNTIFS(DataEntry[Concentration],E$7,DataEntry[Sex],"Male",DataEntry[Number of Vas Deferens Fluid or Blood Filled],1)</f>
        <v>0</v>
      </c>
      <c r="F68" s="10">
        <f>COUNTIFS(DataEntry[Concentration],F$7,DataEntry[Sex],"Male",DataEntry[Number of Vas Deferens Fluid or Blood Filled],1)</f>
        <v>0</v>
      </c>
      <c r="G68" s="10">
        <f>COUNTIFS(DataEntry[Concentration],G$7,DataEntry[Sex],"Male",DataEntry[Number of Vas Deferens Fluid or Blood Filled],1)</f>
        <v>0</v>
      </c>
      <c r="H68" s="10">
        <f>COUNTIFS(DataEntry[Concentration],H$7,DataEntry[Sex],"Male",DataEntry[Number of Vas Deferens Fluid or Blood Filled],1)</f>
        <v>0</v>
      </c>
      <c r="I68" s="41">
        <f>COUNTIFS(DataEntry[Concentration],I$7,DataEntry[Sex],"Male",DataEntry[Number of Vas Deferens Fluid or Blood Filled],1)</f>
        <v>0</v>
      </c>
    </row>
    <row r="69" spans="1:9" x14ac:dyDescent="0.35">
      <c r="B69" s="1"/>
      <c r="D69" t="s">
        <v>74</v>
      </c>
      <c r="E69" s="10">
        <f>COUNTIFS(DataEntry[Concentration],E$7,DataEntry[Sex],"Male",DataEntry[Number of Vas Deferens Fluid or Blood Filled],2)</f>
        <v>0</v>
      </c>
      <c r="F69" s="10">
        <f>COUNTIFS(DataEntry[Concentration],F$7,DataEntry[Sex],"Male",DataEntry[Number of Vas Deferens Fluid or Blood Filled],2)</f>
        <v>0</v>
      </c>
      <c r="G69" s="10">
        <f>COUNTIFS(DataEntry[Concentration],G$7,DataEntry[Sex],"Male",DataEntry[Number of Vas Deferens Fluid or Blood Filled],2)</f>
        <v>0</v>
      </c>
      <c r="H69" s="10">
        <f>COUNTIFS(DataEntry[Concentration],H$7,DataEntry[Sex],"Male",DataEntry[Number of Vas Deferens Fluid or Blood Filled],2)</f>
        <v>0</v>
      </c>
      <c r="I69" s="41">
        <f>COUNTIFS(DataEntry[Concentration],I$7,DataEntry[Sex],"Male",DataEntry[Number of Vas Deferens Fluid or Blood Filled],2)</f>
        <v>0</v>
      </c>
    </row>
    <row r="70" spans="1:9" x14ac:dyDescent="0.35">
      <c r="B70" s="1" t="s">
        <v>20</v>
      </c>
      <c r="D70" s="2"/>
      <c r="E70" s="10"/>
      <c r="F70" s="10"/>
      <c r="G70" s="10"/>
      <c r="H70" s="10"/>
      <c r="I70" s="41"/>
    </row>
    <row r="71" spans="1:9" x14ac:dyDescent="0.35">
      <c r="B71" s="1"/>
      <c r="D71" t="s">
        <v>73</v>
      </c>
      <c r="E71" s="10">
        <f>COUNTIFS(DataEntry[Concentration],E$7,DataEntry[Sex],"Male",DataEntry[Number of Vas Deferens Ectopic],1)</f>
        <v>0</v>
      </c>
      <c r="F71" s="10">
        <f>COUNTIFS(DataEntry[Concentration],F$7,DataEntry[Sex],"Male",DataEntry[Number of Vas Deferens Ectopic],1)</f>
        <v>0</v>
      </c>
      <c r="G71" s="10">
        <f>COUNTIFS(DataEntry[Concentration],G$7,DataEntry[Sex],"Male",DataEntry[Number of Vas Deferens Ectopic],1)</f>
        <v>0</v>
      </c>
      <c r="H71" s="10">
        <f>COUNTIFS(DataEntry[Concentration],H$7,DataEntry[Sex],"Male",DataEntry[Number of Vas Deferens Ectopic],1)</f>
        <v>0</v>
      </c>
      <c r="I71" s="41">
        <f>COUNTIFS(DataEntry[Concentration],I$7,DataEntry[Sex],"Male",DataEntry[Number of Vas Deferens Ectopic],1)</f>
        <v>0</v>
      </c>
    </row>
    <row r="72" spans="1:9" x14ac:dyDescent="0.35">
      <c r="B72" s="1"/>
      <c r="D72" t="s">
        <v>74</v>
      </c>
      <c r="E72" s="10">
        <f>COUNTIFS(DataEntry[Concentration],E$7,DataEntry[Sex],"Male",DataEntry[Number of Vas Deferens Ectopic],2)</f>
        <v>0</v>
      </c>
      <c r="F72" s="10">
        <f>COUNTIFS(DataEntry[Concentration],F$7,DataEntry[Sex],"Male",DataEntry[Number of Vas Deferens Ectopic],2)</f>
        <v>0</v>
      </c>
      <c r="G72" s="10">
        <f>COUNTIFS(DataEntry[Concentration],G$7,DataEntry[Sex],"Male",DataEntry[Number of Vas Deferens Ectopic],2)</f>
        <v>0</v>
      </c>
      <c r="H72" s="10">
        <f>COUNTIFS(DataEntry[Concentration],H$7,DataEntry[Sex],"Male",DataEntry[Number of Vas Deferens Ectopic],2)</f>
        <v>0</v>
      </c>
      <c r="I72" s="41">
        <f>COUNTIFS(DataEntry[Concentration],I$7,DataEntry[Sex],"Male",DataEntry[Number of Vas Deferens Ectopic],2)</f>
        <v>0</v>
      </c>
    </row>
    <row r="73" spans="1:9" x14ac:dyDescent="0.35">
      <c r="B73" s="15" t="s">
        <v>65</v>
      </c>
      <c r="D73" s="2"/>
      <c r="E73" s="10">
        <f>COUNTIFS(DataEntry[Concentration],E$7,DataEntry[Sex],"Male",DataEntry[Site],$A$66,DataEntry[Observation],$B73)</f>
        <v>0</v>
      </c>
      <c r="F73" s="10">
        <f>COUNTIFS(DataEntry[Concentration],F$7,DataEntry[Sex],"Male",DataEntry[Site],$A$66,DataEntry[Observation],$B73)</f>
        <v>0</v>
      </c>
      <c r="G73" s="10">
        <f>COUNTIFS(DataEntry[Concentration],G$7,DataEntry[Sex],"Male",DataEntry[Site],$A$66,DataEntry[Observation],$B73)</f>
        <v>0</v>
      </c>
      <c r="H73" s="10">
        <f>COUNTIFS(DataEntry[Concentration],H$7,DataEntry[Sex],"Male",DataEntry[Site],$A$66,DataEntry[Observation],$B73)</f>
        <v>0</v>
      </c>
      <c r="I73" s="41">
        <f>COUNTIFS(DataEntry[Concentration],I$7,DataEntry[Sex],"Male",DataEntry[Site],$A$66,DataEntry[Observation],$B73)</f>
        <v>0</v>
      </c>
    </row>
    <row r="74" spans="1:9" x14ac:dyDescent="0.35">
      <c r="B74" s="15" t="s">
        <v>62</v>
      </c>
      <c r="D74" s="2"/>
      <c r="E74" s="10">
        <f>COUNTIFS(DataEntry[Concentration],E$7,DataEntry[Sex],"Male",DataEntry[Site],$A$66,DataEntry[Observation],$B74)</f>
        <v>0</v>
      </c>
      <c r="F74" s="10">
        <f>COUNTIFS(DataEntry[Concentration],F$7,DataEntry[Sex],"Male",DataEntry[Site],$A$66,DataEntry[Observation],$B74)</f>
        <v>0</v>
      </c>
      <c r="G74" s="10">
        <f>COUNTIFS(DataEntry[Concentration],G$7,DataEntry[Sex],"Male",DataEntry[Site],$A$66,DataEntry[Observation],$B74)</f>
        <v>0</v>
      </c>
      <c r="H74" s="10">
        <f>COUNTIFS(DataEntry[Concentration],H$7,DataEntry[Sex],"Male",DataEntry[Site],$A$66,DataEntry[Observation],$B74)</f>
        <v>0</v>
      </c>
      <c r="I74" s="41">
        <f>COUNTIFS(DataEntry[Concentration],I$7,DataEntry[Sex],"Male",DataEntry[Site],$A$66,DataEntry[Observation],$B74)</f>
        <v>0</v>
      </c>
    </row>
    <row r="75" spans="1:9" x14ac:dyDescent="0.35">
      <c r="A75" t="s">
        <v>9</v>
      </c>
      <c r="I75" s="38"/>
    </row>
    <row r="76" spans="1:9" x14ac:dyDescent="0.35">
      <c r="B76" s="2" t="s">
        <v>15</v>
      </c>
      <c r="C76" s="2"/>
      <c r="E76" s="10">
        <f>COUNTIFS(DataEntry[Concentration],E$7,DataEntry[Sex],"Male",DataEntry[Site],$A$75,DataEntry[Observation],$B76)</f>
        <v>0</v>
      </c>
      <c r="F76" s="10">
        <f>COUNTIFS(DataEntry[Concentration],F$7,DataEntry[Sex],"Male",DataEntry[Site],$A$75,DataEntry[Observation],$B76)</f>
        <v>0</v>
      </c>
      <c r="G76" s="10">
        <f>COUNTIFS(DataEntry[Concentration],G$7,DataEntry[Sex],"Male",DataEntry[Site],$A$75,DataEntry[Observation],$B76)</f>
        <v>0</v>
      </c>
      <c r="H76" s="10">
        <f>COUNTIFS(DataEntry[Concentration],H$7,DataEntry[Sex],"Male",DataEntry[Site],$A$75,DataEntry[Observation],$B76)</f>
        <v>0</v>
      </c>
      <c r="I76" s="41">
        <f>COUNTIFS(DataEntry[Concentration],I$7,DataEntry[Sex],"Male",DataEntry[Site],$A$75,DataEntry[Observation],$B76)</f>
        <v>1</v>
      </c>
    </row>
    <row r="77" spans="1:9" x14ac:dyDescent="0.35">
      <c r="B77" s="2" t="s">
        <v>24</v>
      </c>
      <c r="C77" s="2"/>
      <c r="E77" s="10">
        <f>COUNTIFS(DataEntry[Concentration],E$7,DataEntry[Sex],"Male",DataEntry[Site],$A$75,DataEntry[Observation],$B77)</f>
        <v>0</v>
      </c>
      <c r="F77" s="10">
        <f>COUNTIFS(DataEntry[Concentration],F$7,DataEntry[Sex],"Male",DataEntry[Site],$A$75,DataEntry[Observation],$B77)</f>
        <v>1</v>
      </c>
      <c r="G77" s="10">
        <f>COUNTIFS(DataEntry[Concentration],G$7,DataEntry[Sex],"Male",DataEntry[Site],$A$75,DataEntry[Observation],$B77)</f>
        <v>0</v>
      </c>
      <c r="H77" s="10">
        <f>COUNTIFS(DataEntry[Concentration],H$7,DataEntry[Sex],"Male",DataEntry[Site],$A$75,DataEntry[Observation],$B77)</f>
        <v>0</v>
      </c>
      <c r="I77" s="41">
        <f>COUNTIFS(DataEntry[Concentration],I$7,DataEntry[Sex],"Male",DataEntry[Site],$A$75,DataEntry[Observation],$B77)</f>
        <v>1</v>
      </c>
    </row>
    <row r="78" spans="1:9" x14ac:dyDescent="0.35">
      <c r="B78" s="2" t="s">
        <v>19</v>
      </c>
      <c r="C78" s="2"/>
      <c r="E78" s="10">
        <f>COUNTIFS(DataEntry[Concentration],E$7,DataEntry[Sex],"Male",DataEntry[Site],$A$75,DataEntry[Observation],$B78)</f>
        <v>0</v>
      </c>
      <c r="F78" s="10">
        <f>COUNTIFS(DataEntry[Concentration],F$7,DataEntry[Sex],"Male",DataEntry[Site],$A$75,DataEntry[Observation],$B78)</f>
        <v>0</v>
      </c>
      <c r="G78" s="10">
        <f>COUNTIFS(DataEntry[Concentration],G$7,DataEntry[Sex],"Male",DataEntry[Site],$A$75,DataEntry[Observation],$B78)</f>
        <v>0</v>
      </c>
      <c r="H78" s="10">
        <f>COUNTIFS(DataEntry[Concentration],H$7,DataEntry[Sex],"Male",DataEntry[Site],$A$75,DataEntry[Observation],$B78)</f>
        <v>0</v>
      </c>
      <c r="I78" s="41">
        <f>COUNTIFS(DataEntry[Concentration],I$7,DataEntry[Sex],"Male",DataEntry[Site],$A$75,DataEntry[Observation],$B78)</f>
        <v>0</v>
      </c>
    </row>
    <row r="79" spans="1:9" x14ac:dyDescent="0.35">
      <c r="B79" s="15" t="s">
        <v>66</v>
      </c>
      <c r="I79" s="38"/>
    </row>
    <row r="80" spans="1:9" x14ac:dyDescent="0.35">
      <c r="B80" s="16"/>
      <c r="C80" s="2" t="s">
        <v>49</v>
      </c>
      <c r="E80" s="10"/>
      <c r="F80" s="10"/>
      <c r="G80" s="10"/>
      <c r="H80" s="10"/>
      <c r="I80" s="41"/>
    </row>
    <row r="81" spans="1:9" x14ac:dyDescent="0.35">
      <c r="B81" s="16"/>
      <c r="C81" s="2"/>
      <c r="D81" t="s">
        <v>73</v>
      </c>
      <c r="E81" s="10">
        <f>COUNTIFS(DataEntry[Concentration],E$7,DataEntry[Sex],"Male",DataEntry[Number of Prostate Agenesis Ventral],1)</f>
        <v>0</v>
      </c>
      <c r="F81" s="10">
        <f>COUNTIFS(DataEntry[Concentration],F$7,DataEntry[Sex],"Male",DataEntry[Number of Prostate Agenesis Ventral],1)</f>
        <v>0</v>
      </c>
      <c r="G81" s="10">
        <f>COUNTIFS(DataEntry[Concentration],G$7,DataEntry[Sex],"Male",DataEntry[Number of Prostate Agenesis Ventral],1)</f>
        <v>0</v>
      </c>
      <c r="H81" s="10">
        <f>COUNTIFS(DataEntry[Concentration],H$7,DataEntry[Sex],"Male",DataEntry[Number of Prostate Agenesis Ventral],1)</f>
        <v>0</v>
      </c>
      <c r="I81" s="41">
        <f>COUNTIFS(DataEntry[Concentration],I$7,DataEntry[Sex],"Male",DataEntry[Number of Prostate Agenesis Ventral],1)</f>
        <v>0</v>
      </c>
    </row>
    <row r="82" spans="1:9" x14ac:dyDescent="0.35">
      <c r="B82" s="16"/>
      <c r="C82" s="2"/>
      <c r="D82" t="s">
        <v>74</v>
      </c>
      <c r="E82" s="10">
        <f>COUNTIFS(DataEntry[Concentration],E$7,DataEntry[Sex],"Male",DataEntry[Number of Prostate Agenesis Ventral],2)</f>
        <v>0</v>
      </c>
      <c r="F82" s="10">
        <f>COUNTIFS(DataEntry[Concentration],F$7,DataEntry[Sex],"Male",DataEntry[Number of Prostate Agenesis Ventral],2)</f>
        <v>0</v>
      </c>
      <c r="G82" s="10">
        <f>COUNTIFS(DataEntry[Concentration],G$7,DataEntry[Sex],"Male",DataEntry[Number of Prostate Agenesis Ventral],2)</f>
        <v>0</v>
      </c>
      <c r="H82" s="10">
        <f>COUNTIFS(DataEntry[Concentration],H$7,DataEntry[Sex],"Male",DataEntry[Number of Prostate Agenesis Ventral],2)</f>
        <v>0</v>
      </c>
      <c r="I82" s="41">
        <f>COUNTIFS(DataEntry[Concentration],I$7,DataEntry[Sex],"Male",DataEntry[Number of Prostate Agenesis Ventral],2)</f>
        <v>0</v>
      </c>
    </row>
    <row r="83" spans="1:9" x14ac:dyDescent="0.35">
      <c r="B83" s="16"/>
      <c r="C83" s="2" t="s">
        <v>50</v>
      </c>
      <c r="E83" s="10"/>
      <c r="F83" s="10"/>
      <c r="G83" s="10"/>
      <c r="H83" s="10"/>
      <c r="I83" s="41"/>
    </row>
    <row r="84" spans="1:9" x14ac:dyDescent="0.35">
      <c r="B84" s="16"/>
      <c r="C84" s="2"/>
      <c r="D84" t="s">
        <v>73</v>
      </c>
      <c r="E84" s="10">
        <f>COUNTIFS(DataEntry[Concentration],E$7,DataEntry[Sex],"Male",DataEntry[Number of Prostate Agenesis Lateral],1)</f>
        <v>0</v>
      </c>
      <c r="F84" s="10">
        <f>COUNTIFS(DataEntry[Concentration],F$7,DataEntry[Sex],"Male",DataEntry[Number of Prostate Agenesis Lateral],1)</f>
        <v>0</v>
      </c>
      <c r="G84" s="10">
        <f>COUNTIFS(DataEntry[Concentration],G$7,DataEntry[Sex],"Male",DataEntry[Number of Prostate Agenesis Lateral],1)</f>
        <v>0</v>
      </c>
      <c r="H84" s="10">
        <f>COUNTIFS(DataEntry[Concentration],H$7,DataEntry[Sex],"Male",DataEntry[Number of Prostate Agenesis Lateral],1)</f>
        <v>0</v>
      </c>
      <c r="I84" s="41">
        <f>COUNTIFS(DataEntry[Concentration],I$7,DataEntry[Sex],"Male",DataEntry[Number of Prostate Agenesis Lateral],1)</f>
        <v>0</v>
      </c>
    </row>
    <row r="85" spans="1:9" x14ac:dyDescent="0.35">
      <c r="B85" s="16"/>
      <c r="C85" s="2"/>
      <c r="D85" t="s">
        <v>74</v>
      </c>
      <c r="E85" s="10">
        <f>COUNTIFS(DataEntry[Concentration],E$7,DataEntry[Sex],"Male",DataEntry[Number of Prostate Agenesis Lateral],2)</f>
        <v>0</v>
      </c>
      <c r="F85" s="10">
        <f>COUNTIFS(DataEntry[Concentration],F$7,DataEntry[Sex],"Male",DataEntry[Number of Prostate Agenesis Lateral],2)</f>
        <v>0</v>
      </c>
      <c r="G85" s="10">
        <f>COUNTIFS(DataEntry[Concentration],G$7,DataEntry[Sex],"Male",DataEntry[Number of Prostate Agenesis Lateral],2)</f>
        <v>0</v>
      </c>
      <c r="H85" s="10">
        <f>COUNTIFS(DataEntry[Concentration],H$7,DataEntry[Sex],"Male",DataEntry[Number of Prostate Agenesis Lateral],2)</f>
        <v>0</v>
      </c>
      <c r="I85" s="41">
        <f>COUNTIFS(DataEntry[Concentration],I$7,DataEntry[Sex],"Male",DataEntry[Number of Prostate Agenesis Lateral],2)</f>
        <v>0</v>
      </c>
    </row>
    <row r="86" spans="1:9" x14ac:dyDescent="0.35">
      <c r="B86" s="16"/>
      <c r="C86" s="2" t="s">
        <v>64</v>
      </c>
      <c r="E86" s="10"/>
      <c r="F86" s="10"/>
      <c r="G86" s="10"/>
      <c r="H86" s="10"/>
      <c r="I86" s="41"/>
    </row>
    <row r="87" spans="1:9" x14ac:dyDescent="0.35">
      <c r="B87" s="16"/>
      <c r="C87" s="2"/>
      <c r="D87" t="s">
        <v>73</v>
      </c>
      <c r="E87" s="10">
        <f>COUNTIFS(DataEntry[Concentration],E$7,DataEntry[Sex],"Male",DataEntry[Number of Prostate Agenesis Dorsal],1)</f>
        <v>0</v>
      </c>
      <c r="F87" s="10">
        <f>COUNTIFS(DataEntry[Concentration],F$7,DataEntry[Sex],"Male",DataEntry[Number of Prostate Agenesis Dorsal],1)</f>
        <v>0</v>
      </c>
      <c r="G87" s="10">
        <f>COUNTIFS(DataEntry[Concentration],G$7,DataEntry[Sex],"Male",DataEntry[Number of Prostate Agenesis Dorsal],1)</f>
        <v>0</v>
      </c>
      <c r="H87" s="10">
        <f>COUNTIFS(DataEntry[Concentration],H$7,DataEntry[Sex],"Male",DataEntry[Number of Prostate Agenesis Dorsal],1)</f>
        <v>0</v>
      </c>
      <c r="I87" s="41">
        <f>COUNTIFS(DataEntry[Concentration],I$7,DataEntry[Sex],"Male",DataEntry[Number of Prostate Agenesis Dorsal],1)</f>
        <v>0</v>
      </c>
    </row>
    <row r="88" spans="1:9" x14ac:dyDescent="0.35">
      <c r="B88" s="16"/>
      <c r="C88" s="2"/>
      <c r="D88" t="s">
        <v>74</v>
      </c>
      <c r="E88" s="10">
        <f>COUNTIFS(DataEntry[Concentration],E$7,DataEntry[Sex],"Male",DataEntry[Number of Prostate Agenesis Dorsal],2)</f>
        <v>0</v>
      </c>
      <c r="F88" s="41">
        <f>COUNTIFS(DataEntry[Concentration],F$7,DataEntry[Sex],"Male",DataEntry[Number of Prostate Agenesis Dorsal],2)</f>
        <v>0</v>
      </c>
      <c r="G88" s="41">
        <f>COUNTIFS(DataEntry[Concentration],G$7,DataEntry[Sex],"Male",DataEntry[Number of Prostate Agenesis Dorsal],2)</f>
        <v>0</v>
      </c>
      <c r="H88" s="41">
        <f>COUNTIFS(DataEntry[Concentration],H$7,DataEntry[Sex],"Male",DataEntry[Number of Prostate Agenesis Dorsal],2)</f>
        <v>0</v>
      </c>
      <c r="I88" s="41">
        <f>COUNTIFS(DataEntry[Concentration],I$7,DataEntry[Sex],"Male",DataEntry[Number of Prostate Agenesis Dorsal],2)</f>
        <v>0</v>
      </c>
    </row>
    <row r="89" spans="1:9" x14ac:dyDescent="0.35">
      <c r="B89" s="15" t="s">
        <v>65</v>
      </c>
      <c r="C89" s="2"/>
      <c r="E89" s="10">
        <f>COUNTIFS(DataEntry[Concentration],E$7,DataEntry[Sex],"Male",DataEntry[Site],$A$75,DataEntry[Observation],$B89)</f>
        <v>0</v>
      </c>
      <c r="F89" s="10">
        <f>COUNTIFS(DataEntry[Unique Animal Number],F$7,DataEntry[Concentration],"Male",DataEntry[Side],$A$75,DataEntry[Location],$B89)</f>
        <v>0</v>
      </c>
      <c r="G89" s="10">
        <f>COUNTIFS(DataEntry[Number Gubernaculum Measurements],G$7,DataEntry[Unique Animal Number],"Male",DataEntry[Observation],$A$75,DataEntry[Measurement],$B89)</f>
        <v>0</v>
      </c>
      <c r="H89" s="10">
        <f>COUNTIFS(DataEntry[Animal Number],H$7,DataEntry[Number Gubernaculum Measurements],"Male",DataEntry[Location],$A$75,DataEntry[Sex],$B89)</f>
        <v>0</v>
      </c>
      <c r="I89" s="41">
        <f>COUNTIFS(DataEntry[Animal Number],I$7,DataEntry[Number Gubernaculum Measurements],"Male",DataEntry[Location],$A$75,DataEntry[Sex],$B89)</f>
        <v>0</v>
      </c>
    </row>
    <row r="90" spans="1:9" x14ac:dyDescent="0.35">
      <c r="B90" s="15" t="s">
        <v>62</v>
      </c>
      <c r="C90" s="2"/>
      <c r="E90" s="10">
        <f>COUNTIFS(DataEntry[Concentration],E$7,DataEntry[Sex],"Male",DataEntry[Site],$A$75,DataEntry[Observation],$B90)</f>
        <v>0</v>
      </c>
      <c r="F90" s="10">
        <f>COUNTIFS(DataEntry[Unique Animal Number],F$7,DataEntry[Concentration],"Male",DataEntry[Side],$A$75,DataEntry[Location],$B90)</f>
        <v>0</v>
      </c>
      <c r="G90" s="10">
        <f>COUNTIFS(DataEntry[Number Gubernaculum Measurements],G$7,DataEntry[Unique Animal Number],"Male",DataEntry[Observation],$A$75,DataEntry[Measurement],$B90)</f>
        <v>0</v>
      </c>
      <c r="H90" s="10">
        <f>COUNTIFS(DataEntry[Animal Number],H$7,DataEntry[Number Gubernaculum Measurements],"Male",DataEntry[Location],$A$75,DataEntry[Sex],$B90)</f>
        <v>0</v>
      </c>
      <c r="I90" s="41">
        <f>COUNTIFS(DataEntry[Animal Number],I$7,DataEntry[Number Gubernaculum Measurements],"Male",DataEntry[Location],$A$75,DataEntry[Sex],$B90)</f>
        <v>0</v>
      </c>
    </row>
    <row r="91" spans="1:9" s="51" customFormat="1" x14ac:dyDescent="0.35">
      <c r="B91" s="57" t="s">
        <v>107</v>
      </c>
      <c r="C91" s="53"/>
      <c r="E91" s="54">
        <f>COUNTIFS(DataEntry[Concentration],E$7,DataEntry[Sex],"Male",DataEntry[Site],$A$75,DataEntry[Observation],$B91)</f>
        <v>0</v>
      </c>
      <c r="F91" s="54">
        <f>COUNTIFS(DataEntry[Concentration],F$7,DataEntry[Sex],"Male",DataEntry[Site],$A$75,DataEntry[Observation],$B91)</f>
        <v>0</v>
      </c>
      <c r="G91" s="54">
        <f>COUNTIFS(DataEntry[Concentration],G$7,DataEntry[Sex],"Male",DataEntry[Site],$A$75,DataEntry[Observation],$B91)</f>
        <v>0</v>
      </c>
      <c r="H91" s="54">
        <f>COUNTIFS(DataEntry[Concentration],H$7,DataEntry[Sex],"Male",DataEntry[Site],$A$75,DataEntry[Observation],$B91)</f>
        <v>0</v>
      </c>
      <c r="I91" s="54">
        <f>COUNTIFS(DataEntry[Concentration],I$7,DataEntry[Sex],"Male",DataEntry[Site],$A$75,DataEntry[Observation],$B91)</f>
        <v>1</v>
      </c>
    </row>
    <row r="92" spans="1:9" x14ac:dyDescent="0.35">
      <c r="A92" s="26" t="s">
        <v>10</v>
      </c>
      <c r="B92" s="1"/>
      <c r="C92" s="1"/>
      <c r="D92" s="1"/>
      <c r="E92" s="1"/>
      <c r="F92" s="1"/>
      <c r="I92" s="38"/>
    </row>
    <row r="93" spans="1:9" x14ac:dyDescent="0.35">
      <c r="B93" s="1" t="s">
        <v>15</v>
      </c>
      <c r="D93" s="2"/>
      <c r="E93" s="10">
        <f>COUNTIFS(DataEntry[Concentration],E$7,DataEntry[Sex],"Male",DataEntry[Site],$A$92,DataEntry[Observation],$B93)</f>
        <v>1</v>
      </c>
      <c r="F93" s="10">
        <f>COUNTIFS(DataEntry[Concentration],F$7,DataEntry[Sex],"Male",DataEntry[Site],$A$92,DataEntry[Observation],$B93)</f>
        <v>0</v>
      </c>
      <c r="G93" s="10">
        <f>COUNTIFS(DataEntry[Concentration],G$7,DataEntry[Sex],"Male",DataEntry[Site],$A$92,DataEntry[Observation],$B93)</f>
        <v>1</v>
      </c>
      <c r="H93" s="10">
        <f>COUNTIFS(DataEntry[Concentration],H$7,DataEntry[Sex],"Male",DataEntry[Site],$A$92,DataEntry[Observation],$B93)</f>
        <v>1</v>
      </c>
      <c r="I93" s="41">
        <f>COUNTIFS(DataEntry[Concentration],I$7,DataEntry[Sex],"Male",DataEntry[Site],$A$92,DataEntry[Observation],$B93)</f>
        <v>8</v>
      </c>
    </row>
    <row r="94" spans="1:9" x14ac:dyDescent="0.35">
      <c r="B94" s="1" t="s">
        <v>24</v>
      </c>
      <c r="D94" s="2"/>
      <c r="E94" s="10">
        <f>COUNTIFS(DataEntry[Concentration],E$7,DataEntry[Sex],"Male",DataEntry[Site],$A$92,DataEntry[Observation],$B94)</f>
        <v>0</v>
      </c>
      <c r="F94" s="10">
        <f>COUNTIFS(DataEntry[Concentration],F$7,DataEntry[Sex],"Male",DataEntry[Site],$A$92,DataEntry[Observation],$B94)</f>
        <v>0</v>
      </c>
      <c r="G94" s="10">
        <f>COUNTIFS(DataEntry[Concentration],G$7,DataEntry[Sex],"Male",DataEntry[Site],$A$92,DataEntry[Observation],$B94)</f>
        <v>0</v>
      </c>
      <c r="H94" s="10">
        <f>COUNTIFS(DataEntry[Concentration],H$7,DataEntry[Sex],"Male",DataEntry[Site],$A$92,DataEntry[Observation],$B94)</f>
        <v>0</v>
      </c>
      <c r="I94" s="41">
        <f>COUNTIFS(DataEntry[Concentration],I$7,DataEntry[Sex],"Male",DataEntry[Site],$A$92,DataEntry[Observation],$B94)</f>
        <v>0</v>
      </c>
    </row>
    <row r="95" spans="1:9" x14ac:dyDescent="0.35">
      <c r="B95" s="1" t="s">
        <v>19</v>
      </c>
      <c r="D95" s="2"/>
      <c r="E95" s="10">
        <f>COUNTIFS(DataEntry[Concentration],E$7,DataEntry[Sex],"Male",DataEntry[Site],$A$92,DataEntry[Observation],$B95)</f>
        <v>0</v>
      </c>
      <c r="F95" s="10">
        <f>COUNTIFS(DataEntry[Concentration],F$7,DataEntry[Sex],"Male",DataEntry[Site],$A$92,DataEntry[Observation],$B95)</f>
        <v>0</v>
      </c>
      <c r="G95" s="10">
        <f>COUNTIFS(DataEntry[Concentration],G$7,DataEntry[Sex],"Male",DataEntry[Site],$A$92,DataEntry[Observation],$B95)</f>
        <v>0</v>
      </c>
      <c r="H95" s="10">
        <f>COUNTIFS(DataEntry[Concentration],H$7,DataEntry[Sex],"Male",DataEntry[Site],$A$92,DataEntry[Observation],$B95)</f>
        <v>0</v>
      </c>
      <c r="I95" s="41">
        <f>COUNTIFS(DataEntry[Concentration],I$7,DataEntry[Sex],"Male",DataEntry[Site],$A$92,DataEntry[Observation],$B95)</f>
        <v>0</v>
      </c>
    </row>
    <row r="96" spans="1:9" x14ac:dyDescent="0.35">
      <c r="B96" s="15" t="s">
        <v>65</v>
      </c>
      <c r="D96" s="2"/>
      <c r="E96" s="10">
        <f>COUNTIFS(DataEntry[Concentration],E$7,DataEntry[Sex],"Male",DataEntry[Site],$A$92,DataEntry[Observation],$B96)</f>
        <v>0</v>
      </c>
      <c r="F96" s="41">
        <f>COUNTIFS(DataEntry[Concentration],F$7,DataEntry[Sex],"Male",DataEntry[Site],$A$92,DataEntry[Observation],$B96)</f>
        <v>0</v>
      </c>
      <c r="G96" s="41">
        <f>COUNTIFS(DataEntry[Concentration],G$7,DataEntry[Sex],"Male",DataEntry[Site],$A$92,DataEntry[Observation],$B96)</f>
        <v>0</v>
      </c>
      <c r="H96" s="41">
        <f>COUNTIFS(DataEntry[Concentration],H$7,DataEntry[Sex],"Male",DataEntry[Site],$A$92,DataEntry[Observation],$B96)</f>
        <v>0</v>
      </c>
      <c r="I96" s="41">
        <f>COUNTIFS(DataEntry[Concentration],I$7,DataEntry[Sex],"Male",DataEntry[Site],$A$92,DataEntry[Observation],$B96)</f>
        <v>0</v>
      </c>
    </row>
    <row r="97" spans="1:9" x14ac:dyDescent="0.35">
      <c r="B97" s="15" t="s">
        <v>62</v>
      </c>
      <c r="D97" s="2"/>
      <c r="E97" s="10">
        <f>COUNTIFS(DataEntry[Concentration],E$7,DataEntry[Sex],"Male",DataEntry[Site],$A$92,DataEntry[Observation],$B97)</f>
        <v>0</v>
      </c>
      <c r="F97" s="41">
        <f>COUNTIFS(DataEntry[Concentration],F$7,DataEntry[Sex],"Male",DataEntry[Site],$A$92,DataEntry[Observation],$B97)</f>
        <v>0</v>
      </c>
      <c r="G97" s="41">
        <f>COUNTIFS(DataEntry[Concentration],G$7,DataEntry[Sex],"Male",DataEntry[Site],$A$92,DataEntry[Observation],$B97)</f>
        <v>0</v>
      </c>
      <c r="H97" s="41">
        <f>COUNTIFS(DataEntry[Concentration],H$7,DataEntry[Sex],"Male",DataEntry[Site],$A$92,DataEntry[Observation],$B97)</f>
        <v>0</v>
      </c>
      <c r="I97" s="41">
        <f>COUNTIFS(DataEntry[Concentration],I$7,DataEntry[Sex],"Male",DataEntry[Site],$A$92,DataEntry[Observation],$B97)</f>
        <v>0</v>
      </c>
    </row>
    <row r="98" spans="1:9" x14ac:dyDescent="0.35">
      <c r="A98" t="s">
        <v>11</v>
      </c>
      <c r="C98" s="1"/>
      <c r="D98" s="2"/>
      <c r="E98" s="10"/>
      <c r="F98" s="10"/>
      <c r="G98" s="10"/>
      <c r="H98" s="10"/>
      <c r="I98" s="41"/>
    </row>
    <row r="99" spans="1:9" x14ac:dyDescent="0.35">
      <c r="B99" s="1" t="s">
        <v>15</v>
      </c>
      <c r="D99" s="2"/>
      <c r="E99" s="10"/>
      <c r="F99" s="10"/>
      <c r="G99" s="10"/>
      <c r="H99" s="10"/>
      <c r="I99" s="41"/>
    </row>
    <row r="100" spans="1:9" x14ac:dyDescent="0.35">
      <c r="B100" s="1"/>
      <c r="D100" s="2" t="s">
        <v>73</v>
      </c>
      <c r="E100" s="10">
        <f>COUNTIFS(DataEntry[Concentration],E$7,DataEntry[Sex],"Male",DataEntry[Number of Cowper''s Glands Size, Small],1)</f>
        <v>0</v>
      </c>
      <c r="F100" s="10">
        <f>COUNTIFS(DataEntry[Concentration],F$7,DataEntry[Sex],"Male",DataEntry[Number of Cowper''s Glands Size, Small],1)</f>
        <v>0</v>
      </c>
      <c r="G100" s="10">
        <f>COUNTIFS(DataEntry[Concentration],G$7,DataEntry[Sex],"Male",DataEntry[Number of Cowper''s Glands Size, Small],1)</f>
        <v>0</v>
      </c>
      <c r="H100" s="10">
        <f>COUNTIFS(DataEntry[Concentration],H$7,DataEntry[Sex],"Male",DataEntry[Number of Cowper''s Glands Size, Small],1)</f>
        <v>0</v>
      </c>
      <c r="I100" s="41">
        <f>COUNTIFS(DataEntry[Concentration],I$7,DataEntry[Sex],"Male",DataEntry[Number of Cowper''s Glands Size, Small],1)</f>
        <v>0</v>
      </c>
    </row>
    <row r="101" spans="1:9" x14ac:dyDescent="0.35">
      <c r="B101" s="1"/>
      <c r="D101" s="2" t="s">
        <v>74</v>
      </c>
      <c r="E101" s="10">
        <f>COUNTIFS(DataEntry[Concentration],E$7,DataEntry[Sex],"Male",DataEntry[Number of Cowper''s Glands Size, Small],2)</f>
        <v>0</v>
      </c>
      <c r="F101" s="10">
        <f>COUNTIFS(DataEntry[Concentration],F$7,DataEntry[Sex],"Male",DataEntry[Number of Cowper''s Glands Size, Small],2)</f>
        <v>0</v>
      </c>
      <c r="G101" s="10">
        <f>COUNTIFS(DataEntry[Concentration],G$7,DataEntry[Sex],"Male",DataEntry[Number of Cowper''s Glands Size, Small],2)</f>
        <v>0</v>
      </c>
      <c r="H101" s="10">
        <f>COUNTIFS(DataEntry[Concentration],H$7,DataEntry[Sex],"Male",DataEntry[Number of Cowper''s Glands Size, Small],2)</f>
        <v>0</v>
      </c>
      <c r="I101" s="41">
        <f>COUNTIFS(DataEntry[Concentration],I$7,DataEntry[Sex],"Male",DataEntry[Number of Cowper''s Glands Size, Small],2)</f>
        <v>1</v>
      </c>
    </row>
    <row r="102" spans="1:9" x14ac:dyDescent="0.35">
      <c r="B102" s="15" t="s">
        <v>24</v>
      </c>
      <c r="D102" s="2"/>
      <c r="E102" s="10">
        <f>COUNTIFS(DataEntry[Concentration],E$7,DataEntry[Sex],"Male",DataEntry[Site],$A$98,DataEntry[Observation],$B102)</f>
        <v>0</v>
      </c>
      <c r="F102" s="10">
        <f>COUNTIFS(DataEntry[Concentration],F$7,DataEntry[Sex],"Male",DataEntry[Site],$A$98,DataEntry[Observation],$B102)</f>
        <v>0</v>
      </c>
      <c r="G102" s="10">
        <f>COUNTIFS(DataEntry[Concentration],G$7,DataEntry[Sex],"Male",DataEntry[Site],$A$98,DataEntry[Observation],$B102)</f>
        <v>0</v>
      </c>
      <c r="H102" s="10">
        <f>COUNTIFS(DataEntry[Concentration],H$7,DataEntry[Sex],"Male",DataEntry[Site],$A$98,DataEntry[Observation],$B102)</f>
        <v>0</v>
      </c>
      <c r="I102" s="41">
        <f>COUNTIFS(DataEntry[Concentration],I$7,DataEntry[Sex],"Male",DataEntry[Site],$A$98,DataEntry[Observation],$B102)</f>
        <v>0</v>
      </c>
    </row>
    <row r="103" spans="1:9" x14ac:dyDescent="0.35">
      <c r="B103" s="1" t="s">
        <v>19</v>
      </c>
      <c r="D103" s="2"/>
      <c r="E103" s="10">
        <f>COUNTIFS(DataEntry[Concentration],E$7,DataEntry[Sex],"Male",DataEntry[Site],$A$98,DataEntry[Observation],$B103)</f>
        <v>0</v>
      </c>
      <c r="F103" s="10">
        <f>COUNTIFS(DataEntry[Concentration],F$7,DataEntry[Sex],"Male",DataEntry[Site],$A$98,DataEntry[Observation],$B103)</f>
        <v>0</v>
      </c>
      <c r="G103" s="10">
        <f>COUNTIFS(DataEntry[Concentration],G$7,DataEntry[Sex],"Male",DataEntry[Site],$A$98,DataEntry[Observation],$B103)</f>
        <v>0</v>
      </c>
      <c r="H103" s="10">
        <f>COUNTIFS(DataEntry[Concentration],H$7,DataEntry[Sex],"Male",DataEntry[Site],$A$98,DataEntry[Observation],$B103)</f>
        <v>0</v>
      </c>
      <c r="I103" s="41">
        <f>COUNTIFS(DataEntry[Concentration],I$7,DataEntry[Sex],"Male",DataEntry[Site],$A$98,DataEntry[Observation],$B103)</f>
        <v>0</v>
      </c>
    </row>
    <row r="104" spans="1:9" x14ac:dyDescent="0.35">
      <c r="B104" s="15" t="s">
        <v>65</v>
      </c>
      <c r="D104" s="2"/>
      <c r="E104" s="10">
        <f>COUNTIFS(DataEntry[Concentration],E$7,DataEntry[Sex],"Male",DataEntry[Site],$A$98,DataEntry[Observation],$B104)</f>
        <v>0</v>
      </c>
      <c r="F104" s="41">
        <f>COUNTIFS(DataEntry[Concentration],F$7,DataEntry[Sex],"Male",DataEntry[Site],$A$98,DataEntry[Observation],$B104)</f>
        <v>0</v>
      </c>
      <c r="G104" s="41">
        <f>COUNTIFS(DataEntry[Concentration],G$7,DataEntry[Sex],"Male",DataEntry[Site],$A$98,DataEntry[Observation],$B104)</f>
        <v>0</v>
      </c>
      <c r="H104" s="41">
        <f>COUNTIFS(DataEntry[Concentration],H$7,DataEntry[Sex],"Male",DataEntry[Site],$A$98,DataEntry[Observation],$B104)</f>
        <v>0</v>
      </c>
      <c r="I104" s="41">
        <f>COUNTIFS(DataEntry[Concentration],I$7,DataEntry[Sex],"Male",DataEntry[Site],$A$98,DataEntry[Observation],$B104)</f>
        <v>0</v>
      </c>
    </row>
    <row r="105" spans="1:9" x14ac:dyDescent="0.35">
      <c r="B105" s="15" t="s">
        <v>62</v>
      </c>
      <c r="D105" s="2"/>
      <c r="E105" s="10">
        <f>COUNTIFS(DataEntry[Concentration],E$7,DataEntry[Sex],"Male",DataEntry[Site],$A$98,DataEntry[Observation],$B105)</f>
        <v>0</v>
      </c>
      <c r="F105" s="41">
        <f>COUNTIFS(DataEntry[Concentration],F$7,DataEntry[Sex],"Male",DataEntry[Site],$A$98,DataEntry[Observation],$B105)</f>
        <v>0</v>
      </c>
      <c r="G105" s="41">
        <f>COUNTIFS(DataEntry[Concentration],G$7,DataEntry[Sex],"Male",DataEntry[Site],$A$98,DataEntry[Observation],$B105)</f>
        <v>0</v>
      </c>
      <c r="H105" s="41">
        <f>COUNTIFS(DataEntry[Concentration],H$7,DataEntry[Sex],"Male",DataEntry[Site],$A$98,DataEntry[Observation],$B105)</f>
        <v>0</v>
      </c>
      <c r="I105" s="41">
        <f>COUNTIFS(DataEntry[Concentration],I$7,DataEntry[Sex],"Male",DataEntry[Site],$A$98,DataEntry[Observation],$B105)</f>
        <v>0</v>
      </c>
    </row>
    <row r="106" spans="1:9" x14ac:dyDescent="0.35">
      <c r="A106" s="1" t="s">
        <v>12</v>
      </c>
      <c r="B106" s="2"/>
      <c r="C106" s="2"/>
      <c r="D106" s="2"/>
      <c r="E106" s="2"/>
      <c r="F106" s="2"/>
      <c r="I106" s="38"/>
    </row>
    <row r="107" spans="1:9" x14ac:dyDescent="0.35">
      <c r="B107" s="1" t="s">
        <v>15</v>
      </c>
      <c r="D107" s="2"/>
      <c r="E107" s="10">
        <f>COUNTIFS(DataEntry[Concentration],E$7,DataEntry[Sex],"Male",DataEntry[Site],$A$106,DataEntry[Observation],$B107)</f>
        <v>0</v>
      </c>
      <c r="F107" s="10">
        <f>COUNTIFS(DataEntry[Concentration],F$7,DataEntry[Sex],"Male",DataEntry[Site],$A$106,DataEntry[Observation],$B107)</f>
        <v>0</v>
      </c>
      <c r="G107" s="10">
        <f>COUNTIFS(DataEntry[Concentration],G$7,DataEntry[Sex],"Male",DataEntry[Site],$A$106,DataEntry[Observation],$B107)</f>
        <v>0</v>
      </c>
      <c r="H107" s="10">
        <f>COUNTIFS(DataEntry[Concentration],H$7,DataEntry[Sex],"Male",DataEntry[Site],$A$106,DataEntry[Observation],$B107)</f>
        <v>0</v>
      </c>
      <c r="I107" s="41">
        <f>COUNTIFS(DataEntry[Concentration],I$7,DataEntry[Sex],"Male",DataEntry[Site],$A$106,DataEntry[Observation],$B107)</f>
        <v>2</v>
      </c>
    </row>
    <row r="108" spans="1:9" x14ac:dyDescent="0.35">
      <c r="B108" s="15" t="s">
        <v>24</v>
      </c>
      <c r="D108" s="2"/>
      <c r="E108" s="10">
        <f>COUNTIFS(DataEntry[Concentration],E$7,DataEntry[Sex],"Male",DataEntry[Site],$A$106,DataEntry[Observation],$B108)</f>
        <v>0</v>
      </c>
      <c r="F108" s="10">
        <f>COUNTIFS(DataEntry[Concentration],F$7,DataEntry[Sex],"Male",DataEntry[Site],$A$106,DataEntry[Observation],$B108)</f>
        <v>0</v>
      </c>
      <c r="G108" s="10">
        <f>COUNTIFS(DataEntry[Concentration],G$7,DataEntry[Sex],"Male",DataEntry[Site],$A$106,DataEntry[Observation],$B108)</f>
        <v>0</v>
      </c>
      <c r="H108" s="10">
        <f>COUNTIFS(DataEntry[Concentration],H$7,DataEntry[Sex],"Male",DataEntry[Site],$A$106,DataEntry[Observation],$B108)</f>
        <v>0</v>
      </c>
      <c r="I108" s="41">
        <f>COUNTIFS(DataEntry[Concentration],I$7,DataEntry[Sex],"Male",DataEntry[Site],$A$106,DataEntry[Observation],$B108)</f>
        <v>0</v>
      </c>
    </row>
    <row r="109" spans="1:9" x14ac:dyDescent="0.35">
      <c r="B109" s="15" t="s">
        <v>65</v>
      </c>
      <c r="D109" s="2"/>
      <c r="E109" s="10">
        <f>COUNTIFS(DataEntry[Concentration],E$7,DataEntry[Sex],"Male",DataEntry[Site],$A$106,DataEntry[Observation],$B109)</f>
        <v>0</v>
      </c>
      <c r="F109" s="41">
        <f>COUNTIFS(DataEntry[Concentration],F$7,DataEntry[Sex],"Male",DataEntry[Site],$A$106,DataEntry[Observation],$B109)</f>
        <v>0</v>
      </c>
      <c r="G109" s="41">
        <f>COUNTIFS(DataEntry[Concentration],G$7,DataEntry[Sex],"Male",DataEntry[Site],$A$106,DataEntry[Observation],$B109)</f>
        <v>0</v>
      </c>
      <c r="H109" s="41">
        <f>COUNTIFS(DataEntry[Concentration],H$7,DataEntry[Sex],"Male",DataEntry[Site],$A$106,DataEntry[Observation],$B109)</f>
        <v>0</v>
      </c>
      <c r="I109" s="41">
        <f>COUNTIFS(DataEntry[Concentration],I$7,DataEntry[Sex],"Male",DataEntry[Site],$A$106,DataEntry[Observation],$B109)</f>
        <v>0</v>
      </c>
    </row>
    <row r="110" spans="1:9" x14ac:dyDescent="0.35">
      <c r="B110" s="15" t="s">
        <v>62</v>
      </c>
      <c r="D110" s="2"/>
      <c r="E110" s="10">
        <f>COUNTIFS(DataEntry[Concentration],E$7,DataEntry[Sex],"Male",DataEntry[Site],$A$106,DataEntry[Observation],$B110)</f>
        <v>0</v>
      </c>
      <c r="F110" s="41">
        <f>COUNTIFS(DataEntry[Concentration],F$7,DataEntry[Sex],"Male",DataEntry[Site],$A$106,DataEntry[Observation],$B110)</f>
        <v>0</v>
      </c>
      <c r="G110" s="41">
        <f>COUNTIFS(DataEntry[Concentration],G$7,DataEntry[Sex],"Male",DataEntry[Site],$A$106,DataEntry[Observation],$B110)</f>
        <v>0</v>
      </c>
      <c r="H110" s="41">
        <f>COUNTIFS(DataEntry[Concentration],H$7,DataEntry[Sex],"Male",DataEntry[Site],$A$106,DataEntry[Observation],$B110)</f>
        <v>0</v>
      </c>
      <c r="I110" s="41">
        <f>COUNTIFS(DataEntry[Concentration],I$7,DataEntry[Sex],"Male",DataEntry[Site],$A$106,DataEntry[Observation],$B110)</f>
        <v>0</v>
      </c>
    </row>
    <row r="111" spans="1:9" x14ac:dyDescent="0.35">
      <c r="A111" s="1" t="s">
        <v>13</v>
      </c>
      <c r="B111" s="1"/>
      <c r="C111" s="1"/>
      <c r="D111" s="1"/>
      <c r="E111" s="1"/>
      <c r="F111" s="1"/>
      <c r="I111" s="38"/>
    </row>
    <row r="112" spans="1:9" x14ac:dyDescent="0.35">
      <c r="B112" s="1" t="s">
        <v>27</v>
      </c>
      <c r="D112" s="3"/>
      <c r="E112" s="10">
        <f>COUNTIFS(DataEntry[Concentration],E$7,DataEntry[Sex],"Male",DataEntry[Site],$A$111,DataEntry[Observation],$B112)</f>
        <v>0</v>
      </c>
      <c r="F112" s="10">
        <f>COUNTIFS(DataEntry[Concentration],F$7,DataEntry[Sex],"Male",DataEntry[Site],$A$111,DataEntry[Observation],$B112)</f>
        <v>0</v>
      </c>
      <c r="G112" s="10">
        <f>COUNTIFS(DataEntry[Concentration],G$7,DataEntry[Sex],"Male",DataEntry[Site],$A$111,DataEntry[Observation],$B112)</f>
        <v>0</v>
      </c>
      <c r="H112" s="10">
        <f>COUNTIFS(DataEntry[Concentration],H$7,DataEntry[Sex],"Male",DataEntry[Site],$A$111,DataEntry[Observation],$B112)</f>
        <v>0</v>
      </c>
      <c r="I112" s="41">
        <f>COUNTIFS(DataEntry[Concentration],I$7,DataEntry[Sex],"Male",DataEntry[Site],$A$111,DataEntry[Observation],$B112)</f>
        <v>0</v>
      </c>
    </row>
    <row r="113" spans="1:9" x14ac:dyDescent="0.35">
      <c r="B113" s="15" t="s">
        <v>28</v>
      </c>
      <c r="D113" s="3"/>
      <c r="E113" s="10">
        <f>COUNTIFS(DataEntry[Concentration],E$7,DataEntry[Sex],"Male",DataEntry[Site],$A$111,DataEntry[Observation],$B113)</f>
        <v>0</v>
      </c>
      <c r="F113" s="10">
        <f>COUNTIFS(DataEntry[Concentration],F$7,DataEntry[Sex],"Male",DataEntry[Site],$A$111,DataEntry[Observation],$B113)</f>
        <v>1</v>
      </c>
      <c r="G113" s="10">
        <f>COUNTIFS(DataEntry[Concentration],G$7,DataEntry[Sex],"Male",DataEntry[Site],$A$111,DataEntry[Observation],$B113)</f>
        <v>0</v>
      </c>
      <c r="H113" s="10">
        <f>COUNTIFS(DataEntry[Concentration],H$7,DataEntry[Sex],"Male",DataEntry[Site],$A$111,DataEntry[Observation],$B113)</f>
        <v>0</v>
      </c>
      <c r="I113" s="41">
        <f>COUNTIFS(DataEntry[Concentration],I$7,DataEntry[Sex],"Male",DataEntry[Site],$A$111,DataEntry[Observation],$B113)</f>
        <v>1</v>
      </c>
    </row>
    <row r="114" spans="1:9" x14ac:dyDescent="0.35">
      <c r="B114" s="1" t="s">
        <v>25</v>
      </c>
      <c r="D114" s="1"/>
      <c r="E114" s="10"/>
      <c r="F114" s="10"/>
      <c r="G114" s="10"/>
      <c r="H114" s="10"/>
      <c r="I114" s="41"/>
    </row>
    <row r="115" spans="1:9" x14ac:dyDescent="0.35">
      <c r="B115" s="1"/>
      <c r="D115" s="2" t="s">
        <v>73</v>
      </c>
      <c r="E115" s="10">
        <f>COUNTIFS(DataEntry[Concentration],E$7,DataEntry[Sex],"Male",DataEntry[Number of Urinary Tract Hydronephrosis],1)</f>
        <v>0</v>
      </c>
      <c r="F115" s="10">
        <f>COUNTIFS(DataEntry[Concentration],F$7,DataEntry[Sex],"Male",DataEntry[Number of Urinary Tract Hydronephrosis],1)</f>
        <v>0</v>
      </c>
      <c r="G115" s="10">
        <f>COUNTIFS(DataEntry[Concentration],G$7,DataEntry[Sex],"Male",DataEntry[Number of Urinary Tract Hydronephrosis],1)</f>
        <v>0</v>
      </c>
      <c r="H115" s="10">
        <f>COUNTIFS(DataEntry[Concentration],H$7,DataEntry[Sex],"Male",DataEntry[Number of Urinary Tract Hydronephrosis],1)</f>
        <v>0</v>
      </c>
      <c r="I115" s="41">
        <f>COUNTIFS(DataEntry[Concentration],I$7,DataEntry[Sex],"Male",DataEntry[Number of Urinary Tract Hydronephrosis],1)</f>
        <v>0</v>
      </c>
    </row>
    <row r="116" spans="1:9" x14ac:dyDescent="0.35">
      <c r="B116" s="1"/>
      <c r="D116" s="2" t="s">
        <v>74</v>
      </c>
      <c r="E116" s="10">
        <f>COUNTIFS(DataEntry[Concentration],E$7,DataEntry[Sex],"Male",DataEntry[Number of Urinary Tract Hydronephrosis],2)</f>
        <v>0</v>
      </c>
      <c r="F116" s="10">
        <f>COUNTIFS(DataEntry[Concentration],F$7,DataEntry[Sex],"Male",DataEntry[Number of Urinary Tract Hydronephrosis],2)</f>
        <v>0</v>
      </c>
      <c r="G116" s="10">
        <f>COUNTIFS(DataEntry[Concentration],G$7,DataEntry[Sex],"Male",DataEntry[Number of Urinary Tract Hydronephrosis],2)</f>
        <v>0</v>
      </c>
      <c r="H116" s="10">
        <f>COUNTIFS(DataEntry[Concentration],H$7,DataEntry[Sex],"Male",DataEntry[Number of Urinary Tract Hydronephrosis],2)</f>
        <v>0</v>
      </c>
      <c r="I116" s="41">
        <f>COUNTIFS(DataEntry[Concentration],I$7,DataEntry[Sex],"Male",DataEntry[Number of Urinary Tract Hydronephrosis],2)</f>
        <v>0</v>
      </c>
    </row>
    <row r="117" spans="1:9" x14ac:dyDescent="0.35">
      <c r="B117" t="s">
        <v>26</v>
      </c>
      <c r="E117" s="10"/>
      <c r="F117" s="10"/>
      <c r="G117" s="10"/>
      <c r="H117" s="10"/>
      <c r="I117" s="41"/>
    </row>
    <row r="118" spans="1:9" x14ac:dyDescent="0.35">
      <c r="D118" s="2" t="s">
        <v>73</v>
      </c>
      <c r="E118" s="10">
        <f>COUNTIFS(DataEntry[Concentration],E$7,DataEntry[Sex],"Male",DataEntry[Number of Uriinary Tract Hydroureter],1)</f>
        <v>0</v>
      </c>
      <c r="F118" s="10">
        <f>COUNTIFS(DataEntry[Concentration],F$7,DataEntry[Sex],"Male",DataEntry[Number of Uriinary Tract Hydroureter],1)</f>
        <v>0</v>
      </c>
      <c r="G118" s="10">
        <f>COUNTIFS(DataEntry[Concentration],G$7,DataEntry[Sex],"Male",DataEntry[Number of Uriinary Tract Hydroureter],1)</f>
        <v>0</v>
      </c>
      <c r="H118" s="10">
        <f>COUNTIFS(DataEntry[Concentration],H$7,DataEntry[Sex],"Male",DataEntry[Number of Uriinary Tract Hydroureter],1)</f>
        <v>0</v>
      </c>
      <c r="I118" s="41">
        <f>COUNTIFS(DataEntry[Concentration],I$7,DataEntry[Sex],"Male",DataEntry[Number of Uriinary Tract Hydroureter],1)</f>
        <v>0</v>
      </c>
    </row>
    <row r="119" spans="1:9" x14ac:dyDescent="0.35">
      <c r="D119" s="2" t="s">
        <v>74</v>
      </c>
      <c r="E119" s="10">
        <f>COUNTIFS(DataEntry[Concentration],E$7,DataEntry[Sex],"Male",DataEntry[Number of Uriinary Tract Hydroureter],2)</f>
        <v>0</v>
      </c>
      <c r="F119" s="41">
        <f>COUNTIFS(DataEntry[Concentration],F$7,DataEntry[Sex],"Male",DataEntry[Number of Uriinary Tract Hydroureter],2)</f>
        <v>0</v>
      </c>
      <c r="G119" s="41">
        <f>COUNTIFS(DataEntry[Concentration],G$7,DataEntry[Sex],"Male",DataEntry[Number of Uriinary Tract Hydroureter],2)</f>
        <v>0</v>
      </c>
      <c r="H119" s="41">
        <f>COUNTIFS(DataEntry[Concentration],H$7,DataEntry[Sex],"Male",DataEntry[Number of Uriinary Tract Hydroureter],2)</f>
        <v>0</v>
      </c>
      <c r="I119" s="41">
        <f>COUNTIFS(DataEntry[Concentration],I$7,DataEntry[Sex],"Male",DataEntry[Number of Uriinary Tract Hydroureter],2)</f>
        <v>0</v>
      </c>
    </row>
    <row r="120" spans="1:9" x14ac:dyDescent="0.35">
      <c r="B120" s="15" t="s">
        <v>65</v>
      </c>
      <c r="D120" s="3"/>
      <c r="E120" s="10">
        <f>COUNTIFS(DataEntry[Concentration],E$7,DataEntry[Sex],"Male",DataEntry[Site],$A$111,DataEntry[Observation],$B120)</f>
        <v>0</v>
      </c>
      <c r="F120" s="41">
        <f>COUNTIFS(DataEntry[Concentration],F$7,DataEntry[Sex],"Male",DataEntry[Site],$A$111,DataEntry[Observation],$B120)</f>
        <v>0</v>
      </c>
      <c r="G120" s="41">
        <f>COUNTIFS(DataEntry[Concentration],G$7,DataEntry[Sex],"Male",DataEntry[Site],$A$111,DataEntry[Observation],$B120)</f>
        <v>0</v>
      </c>
      <c r="H120" s="41">
        <f>COUNTIFS(DataEntry[Concentration],H$7,DataEntry[Sex],"Male",DataEntry[Site],$A$111,DataEntry[Observation],$B120)</f>
        <v>0</v>
      </c>
      <c r="I120" s="41">
        <f>COUNTIFS(DataEntry[Concentration],I$7,DataEntry[Sex],"Male",DataEntry[Site],$A$111,DataEntry[Observation],$B120)</f>
        <v>0</v>
      </c>
    </row>
    <row r="121" spans="1:9" x14ac:dyDescent="0.35">
      <c r="B121" s="15" t="s">
        <v>62</v>
      </c>
      <c r="D121" s="3"/>
      <c r="E121" s="10">
        <f>COUNTIFS(DataEntry[Concentration],E$7,DataEntry[Sex],"Male",DataEntry[Site],$A$111,DataEntry[Observation],$B121)</f>
        <v>0</v>
      </c>
      <c r="F121" s="41">
        <f>COUNTIFS(DataEntry[Concentration],F$7,DataEntry[Sex],"Male",DataEntry[Site],$A$111,DataEntry[Observation],$B121)</f>
        <v>0</v>
      </c>
      <c r="G121" s="41">
        <f>COUNTIFS(DataEntry[Concentration],G$7,DataEntry[Sex],"Male",DataEntry[Site],$A$111,DataEntry[Observation],$B121)</f>
        <v>0</v>
      </c>
      <c r="H121" s="41">
        <f>COUNTIFS(DataEntry[Concentration],H$7,DataEntry[Sex],"Male",DataEntry[Site],$A$111,DataEntry[Observation],$B121)</f>
        <v>0</v>
      </c>
      <c r="I121" s="41">
        <f>COUNTIFS(DataEntry[Concentration],I$7,DataEntry[Sex],"Male",DataEntry[Site],$A$111,DataEntry[Observation],$B121)</f>
        <v>0</v>
      </c>
    </row>
    <row r="122" spans="1:9" x14ac:dyDescent="0.35">
      <c r="A122" s="16" t="s">
        <v>7</v>
      </c>
      <c r="C122" s="1"/>
      <c r="I122" s="38"/>
    </row>
    <row r="123" spans="1:9" x14ac:dyDescent="0.35">
      <c r="A123" s="16"/>
      <c r="B123" t="s">
        <v>70</v>
      </c>
      <c r="E123" s="10">
        <f>COUNTIFS(DataEntry[Concentration],E$7,DataEntry[Sex],"Male",DataEntry[Number Gubernaculum Measurements],"&gt;"&amp;0)</f>
        <v>47</v>
      </c>
      <c r="F123" s="10">
        <f>COUNTIFS(DataEntry[Concentration],F$7,DataEntry[Sex],"Male",DataEntry[Number Gubernaculum Measurements],"&gt;"&amp;0)</f>
        <v>49</v>
      </c>
      <c r="G123" s="10">
        <f>COUNTIFS(DataEntry[Concentration],G$7,DataEntry[Sex],"Male",DataEntry[Number Gubernaculum Measurements],"&gt;"&amp;0)</f>
        <v>49</v>
      </c>
      <c r="H123" s="10">
        <f>COUNTIFS(DataEntry[Concentration],H$7,DataEntry[Sex],"Male",DataEntry[Number Gubernaculum Measurements],"&gt;"&amp;0)</f>
        <v>50</v>
      </c>
      <c r="I123" s="41">
        <f>COUNTIFS(DataEntry[Concentration],I$7,DataEntry[Sex],"Male",DataEntry[Number Gubernaculum Measurements],"&gt;"&amp;0)</f>
        <v>29</v>
      </c>
    </row>
    <row r="124" spans="1:9" x14ac:dyDescent="0.35">
      <c r="A124" s="16"/>
      <c r="B124" t="s">
        <v>71</v>
      </c>
      <c r="E124" s="10"/>
      <c r="F124" s="10"/>
      <c r="G124" s="10"/>
      <c r="H124" s="10"/>
      <c r="I124" s="41"/>
    </row>
    <row r="125" spans="1:9" x14ac:dyDescent="0.35">
      <c r="A125" s="16"/>
      <c r="B125" s="1"/>
      <c r="D125" s="1" t="s">
        <v>73</v>
      </c>
      <c r="E125" s="32">
        <f>COUNTIFS(DataEntry[Concentration],E$7,DataEntry[Sex],"Male",DataEntry[Number of Gubernaculum &gt;20],1)</f>
        <v>2</v>
      </c>
      <c r="F125" s="32">
        <f>COUNTIFS(DataEntry[Concentration],F$7,DataEntry[Sex],"Male",DataEntry[Number of Gubernaculum &gt;20],1)</f>
        <v>3</v>
      </c>
      <c r="G125" s="32">
        <f>COUNTIFS(DataEntry[Concentration],G$7,DataEntry[Sex],"Male",DataEntry[Number of Gubernaculum &gt;20],1)</f>
        <v>2</v>
      </c>
      <c r="H125" s="32">
        <f>COUNTIFS(DataEntry[Concentration],H$7,DataEntry[Sex],"Male",DataEntry[Number of Gubernaculum &gt;20],1)</f>
        <v>3</v>
      </c>
      <c r="I125" s="49">
        <f>COUNTIFS(DataEntry[Concentration],I$7,DataEntry[Sex],"Male",DataEntry[Number of Gubernaculum &gt;20],1)</f>
        <v>3</v>
      </c>
    </row>
    <row r="126" spans="1:9" x14ac:dyDescent="0.35">
      <c r="A126" s="16"/>
      <c r="B126" s="1"/>
      <c r="D126" s="31" t="s">
        <v>74</v>
      </c>
      <c r="E126" s="32">
        <f>COUNTIFS(DataEntry[Concentration],E$7,DataEntry[Sex],"Male",DataEntry[Number of Gubernaculum &gt;20],2)</f>
        <v>3</v>
      </c>
      <c r="F126" s="32">
        <f>COUNTIFS(DataEntry[Concentration],F$7,DataEntry[Sex],"Male",DataEntry[Number of Gubernaculum &gt;20],2)</f>
        <v>2</v>
      </c>
      <c r="G126" s="32">
        <f>COUNTIFS(DataEntry[Concentration],G$7,DataEntry[Sex],"Male",DataEntry[Number of Gubernaculum &gt;20],2)</f>
        <v>0</v>
      </c>
      <c r="H126" s="32">
        <f>COUNTIFS(DataEntry[Concentration],H$7,DataEntry[Sex],"Male",DataEntry[Number of Gubernaculum &gt;20],2)</f>
        <v>2</v>
      </c>
      <c r="I126" s="49">
        <f>COUNTIFS(DataEntry[Concentration],I$7,DataEntry[Sex],"Male",DataEntry[Number of Gubernaculum &gt;20],2)</f>
        <v>8</v>
      </c>
    </row>
    <row r="127" spans="1:9" x14ac:dyDescent="0.35">
      <c r="A127" s="16"/>
      <c r="B127" s="1"/>
      <c r="D127" s="31"/>
      <c r="E127" s="32"/>
      <c r="F127" s="32"/>
      <c r="G127" s="32"/>
      <c r="H127" s="32"/>
    </row>
    <row r="128" spans="1:9" x14ac:dyDescent="0.35">
      <c r="A128" s="16"/>
      <c r="B128" s="1"/>
      <c r="D128" s="24"/>
    </row>
    <row r="129" spans="1:8" x14ac:dyDescent="0.35">
      <c r="A129" s="16"/>
      <c r="B129" s="1"/>
      <c r="D129" s="24"/>
    </row>
    <row r="130" spans="1:8" x14ac:dyDescent="0.35">
      <c r="A130" s="16"/>
      <c r="B130" s="1"/>
      <c r="D130" s="25"/>
    </row>
    <row r="131" spans="1:8" x14ac:dyDescent="0.35">
      <c r="A131" s="16"/>
      <c r="B131" s="1"/>
      <c r="D131" s="25"/>
      <c r="E131" s="10"/>
      <c r="F131" s="10"/>
      <c r="G131" s="10"/>
      <c r="H131" s="10"/>
    </row>
    <row r="132" spans="1:8" x14ac:dyDescent="0.35">
      <c r="A132" s="16"/>
      <c r="B132" s="1"/>
      <c r="D132" s="25"/>
      <c r="E132" s="10"/>
      <c r="F132" s="10"/>
      <c r="G132" s="10"/>
      <c r="H132" s="10"/>
    </row>
    <row r="133" spans="1:8" x14ac:dyDescent="0.35">
      <c r="A133" s="16"/>
      <c r="B133" s="1"/>
      <c r="D133" s="25"/>
    </row>
    <row r="134" spans="1:8" x14ac:dyDescent="0.35">
      <c r="A134" s="16"/>
      <c r="B134" s="1"/>
      <c r="D134" s="24"/>
      <c r="E134" s="27"/>
      <c r="F134" s="27"/>
      <c r="G134" s="27"/>
      <c r="H134" s="27"/>
    </row>
    <row r="135" spans="1:8" x14ac:dyDescent="0.35">
      <c r="A135" s="16"/>
      <c r="B135" s="1"/>
      <c r="D135" s="25"/>
      <c r="E135" s="27"/>
      <c r="F135" s="27"/>
      <c r="G135" s="27"/>
      <c r="H135" s="27"/>
    </row>
    <row r="136" spans="1:8" x14ac:dyDescent="0.35">
      <c r="B136" s="1"/>
      <c r="D136" s="24"/>
    </row>
    <row r="137" spans="1:8" x14ac:dyDescent="0.35">
      <c r="A137" s="1"/>
      <c r="B137" s="1"/>
      <c r="D137" s="24"/>
    </row>
    <row r="138" spans="1:8" x14ac:dyDescent="0.35">
      <c r="A138" s="1"/>
      <c r="B138" s="1"/>
      <c r="D138" s="25"/>
    </row>
    <row r="139" spans="1:8" x14ac:dyDescent="0.35">
      <c r="A139" s="1"/>
      <c r="B139" s="1"/>
      <c r="D139" s="25"/>
      <c r="E139" s="10"/>
      <c r="F139" s="10"/>
      <c r="G139" s="10"/>
      <c r="H139" s="10"/>
    </row>
    <row r="140" spans="1:8" x14ac:dyDescent="0.35">
      <c r="A140" s="1"/>
      <c r="B140" s="1"/>
      <c r="D140" s="25"/>
      <c r="E140" s="10"/>
      <c r="F140" s="10"/>
      <c r="G140" s="10"/>
      <c r="H140" s="10"/>
    </row>
    <row r="141" spans="1:8" x14ac:dyDescent="0.35">
      <c r="A141" s="1"/>
      <c r="B141" s="1"/>
      <c r="D141" s="25"/>
    </row>
    <row r="142" spans="1:8" x14ac:dyDescent="0.35">
      <c r="A142" s="1"/>
      <c r="D142" s="24"/>
      <c r="E142" s="27"/>
      <c r="F142" s="27"/>
      <c r="G142" s="27"/>
      <c r="H142" s="27"/>
    </row>
    <row r="143" spans="1:8" x14ac:dyDescent="0.35">
      <c r="A143" s="1"/>
      <c r="D143" s="25"/>
      <c r="E143" s="27"/>
      <c r="F143" s="27"/>
      <c r="G143" s="27"/>
      <c r="H143" s="27"/>
    </row>
    <row r="144" spans="1:8" x14ac:dyDescent="0.35">
      <c r="A144" s="1"/>
      <c r="D144" s="24"/>
    </row>
    <row r="145" spans="1:4" x14ac:dyDescent="0.35">
      <c r="A145" s="1"/>
      <c r="D145" s="24"/>
    </row>
    <row r="146" spans="1:4" x14ac:dyDescent="0.35">
      <c r="A146" s="1"/>
    </row>
    <row r="147" spans="1:4" x14ac:dyDescent="0.35">
      <c r="A147" s="1"/>
    </row>
    <row r="148" spans="1:4" x14ac:dyDescent="0.35">
      <c r="A148" s="1"/>
    </row>
    <row r="149" spans="1:4" x14ac:dyDescent="0.35">
      <c r="A149" s="1"/>
    </row>
    <row r="150" spans="1:4" x14ac:dyDescent="0.35">
      <c r="A150" s="1"/>
    </row>
    <row r="151" spans="1:4" x14ac:dyDescent="0.35">
      <c r="A151" s="1"/>
    </row>
  </sheetData>
  <mergeCells count="1">
    <mergeCell ref="A5:H5"/>
  </mergeCells>
  <printOptions horizontalCentered="1"/>
  <pageMargins left="0.75" right="0.75" top="0.75" bottom="0.75" header="0.3" footer="0.3"/>
  <pageSetup scale="91" fitToHeight="0" orientation="portrait" r:id="rId1"/>
  <headerFooter differentFirst="1">
    <oddFooter>&amp;CPage &amp;P of &amp;N</oddFooter>
    <firstFooter>&amp;LGenerated by:___________________&amp;CPage &amp;P of &amp;N&amp;RQC Review:_____________________
TR Review:_____________________</firstFooter>
  </headerFooter>
  <rowBreaks count="2" manualBreakCount="2">
    <brk id="49" max="16383" man="1"/>
    <brk id="8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21"/>
  <sheetViews>
    <sheetView zoomScaleNormal="100" workbookViewId="0">
      <pane ySplit="7" topLeftCell="A8" activePane="bottomLeft" state="frozen"/>
      <selection activeCell="B1" sqref="B1"/>
      <selection pane="bottomLeft" activeCell="A8" sqref="A8"/>
    </sheetView>
  </sheetViews>
  <sheetFormatPr defaultColWidth="8.81640625" defaultRowHeight="14.5" x14ac:dyDescent="0.35"/>
  <cols>
    <col min="1" max="3" width="2.81640625" customWidth="1"/>
    <col min="4" max="4" width="31.6328125" customWidth="1"/>
    <col min="5" max="8" width="10" customWidth="1"/>
  </cols>
  <sheetData>
    <row r="1" spans="1:9" x14ac:dyDescent="0.35">
      <c r="A1" s="33" t="str">
        <f>Information!A1&amp;" "&amp;Information!B1</f>
        <v>Study Number: G823563-B</v>
      </c>
    </row>
    <row r="2" spans="1:9" x14ac:dyDescent="0.35">
      <c r="A2" s="33" t="str">
        <f>Information!A2&amp;" "&amp;Information!B2</f>
        <v>Test Article: DI(2-ETHYLHEXYL) PHTHALATE (DEHP, C10188)</v>
      </c>
    </row>
    <row r="3" spans="1:9" x14ac:dyDescent="0.35">
      <c r="A3" s="33" t="str">
        <f>Information!A3&amp;" "&amp;Information!B3</f>
        <v>Species: Rat/Harlan Sprague Dawley</v>
      </c>
    </row>
    <row r="4" spans="1:9" ht="4.5" customHeight="1" x14ac:dyDescent="0.35"/>
    <row r="5" spans="1:9" x14ac:dyDescent="0.35">
      <c r="A5" s="62" t="s">
        <v>104</v>
      </c>
      <c r="B5" s="62"/>
      <c r="C5" s="62"/>
      <c r="D5" s="62"/>
      <c r="E5" s="62"/>
      <c r="F5" s="62"/>
      <c r="G5" s="62"/>
      <c r="H5" s="62"/>
    </row>
    <row r="6" spans="1:9" ht="5.25" customHeight="1" x14ac:dyDescent="0.35"/>
    <row r="7" spans="1:9" x14ac:dyDescent="0.35">
      <c r="A7" s="30" t="s">
        <v>101</v>
      </c>
      <c r="B7" s="30"/>
      <c r="C7" s="30"/>
      <c r="D7" s="30"/>
      <c r="E7" s="48">
        <v>0</v>
      </c>
      <c r="F7" s="48">
        <v>300</v>
      </c>
      <c r="G7" s="48">
        <v>1000</v>
      </c>
      <c r="H7" s="34">
        <v>3000</v>
      </c>
      <c r="I7" s="48">
        <v>10000</v>
      </c>
    </row>
    <row r="8" spans="1:9" x14ac:dyDescent="0.35">
      <c r="A8" t="s">
        <v>99</v>
      </c>
      <c r="B8" s="11"/>
      <c r="C8" s="11"/>
      <c r="D8" s="11"/>
      <c r="E8" s="22">
        <f>COUNTIFS(DataEntry[Unique Animal Number],1,DataEntry[Concentration],E$7,DataEntry[Sex],"Female")-COUNTIFS(DataEntry[Observation],"No GU Data Collected", DataEntry[Concentration], E$7,DataEntry[Sex],"Female")</f>
        <v>50</v>
      </c>
      <c r="F8" s="44">
        <f>COUNTIFS(DataEntry[Unique Animal Number],1,DataEntry[Concentration],F$7,DataEntry[Sex],"Female")-COUNTIFS(DataEntry[Observation],"No GU Data Collected", DataEntry[Concentration], F$7,DataEntry[Sex],"Female")</f>
        <v>50</v>
      </c>
      <c r="G8" s="44">
        <f>COUNTIFS(DataEntry[Unique Animal Number],1,DataEntry[Concentration],G$7,DataEntry[Sex],"Female")-COUNTIFS(DataEntry[Observation],"No GU Data Collected", DataEntry[Concentration], G$7,DataEntry[Sex],"Female")</f>
        <v>50</v>
      </c>
      <c r="H8" s="44">
        <f>COUNTIFS(DataEntry[Unique Animal Number],1,DataEntry[Concentration],H$7,DataEntry[Sex],"Female")-COUNTIFS(DataEntry[Observation],"No GU Data Collected", DataEntry[Concentration], H$7,DataEntry[Sex],"Female")</f>
        <v>50</v>
      </c>
      <c r="I8" s="44">
        <f>COUNTIFS(DataEntry[Unique Animal Number],1,DataEntry[Concentration],I$7,DataEntry[Sex],"Female")-COUNTIFS(DataEntry[Observation],"No GU Data Collected", DataEntry[Concentration], I$7,DataEntry[Sex],"Female")</f>
        <v>48</v>
      </c>
    </row>
    <row r="9" spans="1:9" ht="16.5" x14ac:dyDescent="0.35">
      <c r="A9" t="s">
        <v>117</v>
      </c>
      <c r="B9" s="11"/>
      <c r="C9" s="11"/>
      <c r="D9" s="11"/>
      <c r="E9" s="22">
        <f>E8-COUNTIFS(DataEntry[Concentration],E$7,DataEntry[Sex],"Female",DataEntry[Observation],"No Abnormalities")</f>
        <v>8</v>
      </c>
      <c r="F9" s="22">
        <f>F8-COUNTIFS(DataEntry[Concentration],F$7,DataEntry[Sex],"Female",DataEntry[Observation],"No Abnormalities")</f>
        <v>9</v>
      </c>
      <c r="G9" s="22">
        <f>G8-COUNTIFS(DataEntry[Concentration],G$7,DataEntry[Sex],"Female",DataEntry[Observation],"No Abnormalities")</f>
        <v>8</v>
      </c>
      <c r="H9" s="22">
        <f>H8-COUNTIFS(DataEntry[Concentration],H$7,DataEntry[Sex],"Female",DataEntry[Observation],"No Abnormalities")</f>
        <v>4</v>
      </c>
      <c r="I9" s="44">
        <f>I8-COUNTIFS(DataEntry[Concentration],I$7,DataEntry[Sex],"Female",DataEntry[Observation],"No Abnormalities")</f>
        <v>17</v>
      </c>
    </row>
    <row r="10" spans="1:9" x14ac:dyDescent="0.35">
      <c r="A10" t="s">
        <v>98</v>
      </c>
      <c r="B10" s="11"/>
      <c r="C10" s="11"/>
      <c r="D10" s="11"/>
      <c r="E10" s="29">
        <f>E9/E8</f>
        <v>0.16</v>
      </c>
      <c r="F10" s="29">
        <f t="shared" ref="F10:H10" si="0">F9/F8</f>
        <v>0.18</v>
      </c>
      <c r="G10" s="29">
        <f t="shared" si="0"/>
        <v>0.16</v>
      </c>
      <c r="H10" s="29">
        <f t="shared" si="0"/>
        <v>0.08</v>
      </c>
      <c r="I10" s="47">
        <f t="shared" ref="I10" si="1">I9/I8</f>
        <v>0.35416666666666669</v>
      </c>
    </row>
    <row r="11" spans="1:9" x14ac:dyDescent="0.35">
      <c r="A11" s="11"/>
      <c r="B11" s="11"/>
      <c r="C11" s="11"/>
      <c r="D11" s="11"/>
      <c r="E11" s="22"/>
      <c r="F11" s="22"/>
      <c r="G11" s="22"/>
      <c r="H11" s="22"/>
      <c r="I11" s="44"/>
    </row>
    <row r="12" spans="1:9" x14ac:dyDescent="0.35">
      <c r="A12" t="s">
        <v>4</v>
      </c>
      <c r="E12" s="22"/>
      <c r="F12" s="22"/>
      <c r="G12" s="22"/>
      <c r="H12" s="22"/>
      <c r="I12" s="44"/>
    </row>
    <row r="13" spans="1:9" x14ac:dyDescent="0.35">
      <c r="B13" s="1" t="s">
        <v>15</v>
      </c>
      <c r="E13" s="28">
        <f>COUNTIFS(DataEntry[Concentration],E$7,DataEntry[Sex],"Female",DataEntry[Site],$A$12,DataEntry[Observation],$B13)</f>
        <v>0</v>
      </c>
      <c r="F13" s="28">
        <f>COUNTIFS(DataEntry[Concentration],F$7,DataEntry[Sex],"Female",DataEntry[Site],$A$12,DataEntry[Observation],$B13)</f>
        <v>0</v>
      </c>
      <c r="G13" s="28">
        <f>COUNTIFS(DataEntry[Concentration],G$7,DataEntry[Sex],"Female",DataEntry[Site],$A$12,DataEntry[Observation],$B13)</f>
        <v>0</v>
      </c>
      <c r="H13" s="28">
        <f>COUNTIFS(DataEntry[Concentration],H$7,DataEntry[Sex],"Female",DataEntry[Site],$A$12,DataEntry[Observation],$B13)</f>
        <v>0</v>
      </c>
      <c r="I13" s="46">
        <f>COUNTIFS(DataEntry[Concentration],I$7,DataEntry[Sex],"Female",DataEntry[Site],$A$12,DataEntry[Observation],$B13)</f>
        <v>0</v>
      </c>
    </row>
    <row r="14" spans="1:9" x14ac:dyDescent="0.35">
      <c r="B14" s="15" t="s">
        <v>24</v>
      </c>
      <c r="E14" s="28">
        <f>COUNTIFS(DataEntry[Concentration],E$7,DataEntry[Sex],"Female",DataEntry[Site],$A$12,DataEntry[Observation],$B14)</f>
        <v>0</v>
      </c>
      <c r="F14" s="28">
        <f>COUNTIFS(DataEntry[Concentration],F$7,DataEntry[Sex],"Female",DataEntry[Site],$A$12,DataEntry[Observation],$B14)</f>
        <v>0</v>
      </c>
      <c r="G14" s="28">
        <f>COUNTIFS(DataEntry[Concentration],G$7,DataEntry[Sex],"Female",DataEntry[Site],$A$12,DataEntry[Observation],$B14)</f>
        <v>0</v>
      </c>
      <c r="H14" s="28">
        <f>COUNTIFS(DataEntry[Concentration],H$7,DataEntry[Sex],"Female",DataEntry[Site],$A$12,DataEntry[Observation],$B14)</f>
        <v>0</v>
      </c>
      <c r="I14" s="46">
        <f>COUNTIFS(DataEntry[Concentration],I$7,DataEntry[Sex],"Female",DataEntry[Site],$A$12,DataEntry[Observation],$B14)</f>
        <v>0</v>
      </c>
    </row>
    <row r="15" spans="1:9" x14ac:dyDescent="0.35">
      <c r="B15" s="1" t="s">
        <v>14</v>
      </c>
      <c r="E15" s="28">
        <f>COUNTIFS(DataEntry[Concentration],E$7,DataEntry[Sex],"Female",DataEntry[Site],$A$12,DataEntry[Observation],$B15)</f>
        <v>0</v>
      </c>
      <c r="F15" s="28">
        <f>COUNTIFS(DataEntry[Concentration],F$7,DataEntry[Sex],"Female",DataEntry[Site],$A$12,DataEntry[Observation],$B15)</f>
        <v>0</v>
      </c>
      <c r="G15" s="28">
        <f>COUNTIFS(DataEntry[Concentration],G$7,DataEntry[Sex],"Female",DataEntry[Site],$A$12,DataEntry[Observation],$B15)</f>
        <v>0</v>
      </c>
      <c r="H15" s="28">
        <f>COUNTIFS(DataEntry[Concentration],H$7,DataEntry[Sex],"Female",DataEntry[Site],$A$12,DataEntry[Observation],$B15)</f>
        <v>2</v>
      </c>
      <c r="I15" s="46">
        <f>COUNTIFS(DataEntry[Concentration],I$7,DataEntry[Sex],"Female",DataEntry[Site],$A$12,DataEntry[Observation],$B15)</f>
        <v>1</v>
      </c>
    </row>
    <row r="16" spans="1:9" x14ac:dyDescent="0.35">
      <c r="B16" s="15" t="s">
        <v>65</v>
      </c>
      <c r="E16" s="28">
        <f>COUNTIFS(DataEntry[Concentration],E$7,DataEntry[Sex],"Female",DataEntry[Site],$A$12,DataEntry[Observation],$B16)</f>
        <v>7</v>
      </c>
      <c r="F16" s="28">
        <f>COUNTIFS(DataEntry[Concentration],F$7,DataEntry[Sex],"Female",DataEntry[Site],$A$12,DataEntry[Observation],$B16)</f>
        <v>1</v>
      </c>
      <c r="G16" s="28">
        <f>COUNTIFS(DataEntry[Concentration],G$7,DataEntry[Sex],"Female",DataEntry[Site],$A$12,DataEntry[Observation],$B16)</f>
        <v>3</v>
      </c>
      <c r="H16" s="28">
        <f>COUNTIFS(DataEntry[Concentration],H$7,DataEntry[Sex],"Female",DataEntry[Site],$A$12,DataEntry[Observation],$B16)</f>
        <v>1</v>
      </c>
      <c r="I16" s="46">
        <f>COUNTIFS(DataEntry[Concentration],I$7,DataEntry[Sex],"Female",DataEntry[Site],$A$12,DataEntry[Observation],$B16)</f>
        <v>0</v>
      </c>
    </row>
    <row r="17" spans="1:9" x14ac:dyDescent="0.35">
      <c r="B17" s="21" t="s">
        <v>62</v>
      </c>
      <c r="E17" s="28">
        <f>COUNTIFS(DataEntry[Concentration],E$7,DataEntry[Sex],"Female",DataEntry[Site],$A$12,DataEntry[Observation],$B17)</f>
        <v>0</v>
      </c>
      <c r="F17" s="28">
        <f>COUNTIFS(DataEntry[Concentration],F$7,DataEntry[Sex],"Female",DataEntry[Site],$A$12,DataEntry[Observation],$B17)</f>
        <v>0</v>
      </c>
      <c r="G17" s="28">
        <f>COUNTIFS(DataEntry[Concentration],G$7,DataEntry[Sex],"Female",DataEntry[Site],$A$12,DataEntry[Observation],$B17)</f>
        <v>0</v>
      </c>
      <c r="H17" s="28">
        <f>COUNTIFS(DataEntry[Concentration],H$7,DataEntry[Sex],"Female",DataEntry[Site],$A$12,DataEntry[Observation],$B17)</f>
        <v>0</v>
      </c>
      <c r="I17" s="46">
        <f>COUNTIFS(DataEntry[Concentration],I$7,DataEntry[Sex],"Female",DataEntry[Site],$A$12,DataEntry[Observation],$B17)</f>
        <v>0</v>
      </c>
    </row>
    <row r="18" spans="1:9" x14ac:dyDescent="0.35">
      <c r="A18" t="s">
        <v>29</v>
      </c>
      <c r="D18" s="1"/>
      <c r="E18" s="28"/>
      <c r="F18" s="28"/>
      <c r="G18" s="28"/>
      <c r="H18" s="28"/>
      <c r="I18" s="46"/>
    </row>
    <row r="19" spans="1:9" x14ac:dyDescent="0.35">
      <c r="B19" s="1" t="s">
        <v>15</v>
      </c>
      <c r="E19" s="28">
        <f>COUNTIFS(DataEntry[Concentration],E$7,DataEntry[Sex],"Female",DataEntry[Site],$A$18,DataEntry[Observation],$B19)</f>
        <v>0</v>
      </c>
      <c r="F19" s="28">
        <f>COUNTIFS(DataEntry[Concentration],F$7,DataEntry[Sex],"Female",DataEntry[Site],$A$18,DataEntry[Observation],$B19)</f>
        <v>0</v>
      </c>
      <c r="G19" s="28">
        <f>COUNTIFS(DataEntry[Concentration],G$7,DataEntry[Sex],"Female",DataEntry[Site],$A$18,DataEntry[Observation],$B19)</f>
        <v>0</v>
      </c>
      <c r="H19" s="28">
        <f>COUNTIFS(DataEntry[Concentration],H$7,DataEntry[Sex],"Female",DataEntry[Site],$A$18,DataEntry[Observation],$B19)</f>
        <v>0</v>
      </c>
      <c r="I19" s="46">
        <f>COUNTIFS(DataEntry[Concentration],I$7,DataEntry[Sex],"Female",DataEntry[Site],$A$18,DataEntry[Observation],$B19)</f>
        <v>0</v>
      </c>
    </row>
    <row r="20" spans="1:9" x14ac:dyDescent="0.35">
      <c r="B20" s="1" t="s">
        <v>32</v>
      </c>
      <c r="E20" s="28">
        <f>COUNTIFS(DataEntry[Concentration],E$7,DataEntry[Sex],"Female",DataEntry[Site],$A$18,DataEntry[Observation],$B20)</f>
        <v>0</v>
      </c>
      <c r="F20" s="28">
        <f>COUNTIFS(DataEntry[Concentration],F$7,DataEntry[Sex],"Female",DataEntry[Site],$A$18,DataEntry[Observation],$B20)</f>
        <v>0</v>
      </c>
      <c r="G20" s="28">
        <f>COUNTIFS(DataEntry[Concentration],G$7,DataEntry[Sex],"Female",DataEntry[Site],$A$18,DataEntry[Observation],$B20)</f>
        <v>0</v>
      </c>
      <c r="H20" s="28">
        <f>COUNTIFS(DataEntry[Concentration],H$7,DataEntry[Sex],"Female",DataEntry[Site],$A$18,DataEntry[Observation],$B20)</f>
        <v>0</v>
      </c>
      <c r="I20" s="46">
        <f>COUNTIFS(DataEntry[Concentration],I$7,DataEntry[Sex],"Female",DataEntry[Site],$A$18,DataEntry[Observation],$B20)</f>
        <v>0</v>
      </c>
    </row>
    <row r="21" spans="1:9" x14ac:dyDescent="0.35">
      <c r="B21" s="1" t="s">
        <v>61</v>
      </c>
      <c r="E21" s="28">
        <f>COUNTIFS(DataEntry[Concentration],E$7,DataEntry[Sex],"Female",DataEntry[Site],$A$18,DataEntry[Observation],$B21)</f>
        <v>0</v>
      </c>
      <c r="F21" s="28">
        <f>COUNTIFS(DataEntry[Concentration],F$7,DataEntry[Sex],"Female",DataEntry[Site],$A$18,DataEntry[Observation],$B21)</f>
        <v>0</v>
      </c>
      <c r="G21" s="28">
        <f>COUNTIFS(DataEntry[Concentration],G$7,DataEntry[Sex],"Female",DataEntry[Site],$A$18,DataEntry[Observation],$B21)</f>
        <v>0</v>
      </c>
      <c r="H21" s="28">
        <f>COUNTIFS(DataEntry[Concentration],H$7,DataEntry[Sex],"Female",DataEntry[Site],$A$18,DataEntry[Observation],$B21)</f>
        <v>0</v>
      </c>
      <c r="I21" s="46">
        <f>COUNTIFS(DataEntry[Concentration],I$7,DataEntry[Sex],"Female",DataEntry[Site],$A$18,DataEntry[Observation],$B21)</f>
        <v>5</v>
      </c>
    </row>
    <row r="22" spans="1:9" x14ac:dyDescent="0.35">
      <c r="B22" s="15" t="s">
        <v>65</v>
      </c>
      <c r="E22" s="28">
        <f>COUNTIFS(DataEntry[Concentration],E$7,DataEntry[Sex],"Female",DataEntry[Site],$A$18,DataEntry[Observation],$B22)</f>
        <v>8</v>
      </c>
      <c r="F22" s="28">
        <f>COUNTIFS(DataEntry[Concentration],F$7,DataEntry[Sex],"Female",DataEntry[Site],$A$18,DataEntry[Observation],$B22)</f>
        <v>1</v>
      </c>
      <c r="G22" s="28">
        <f>COUNTIFS(DataEntry[Concentration],G$7,DataEntry[Sex],"Female",DataEntry[Site],$A$18,DataEntry[Observation],$B22)</f>
        <v>3</v>
      </c>
      <c r="H22" s="28">
        <f>COUNTIFS(DataEntry[Concentration],H$7,DataEntry[Sex],"Female",DataEntry[Site],$A$18,DataEntry[Observation],$B22)</f>
        <v>1</v>
      </c>
      <c r="I22" s="46">
        <f>COUNTIFS(DataEntry[Concentration],I$7,DataEntry[Sex],"Female",DataEntry[Site],$A$18,DataEntry[Observation],$B22)</f>
        <v>0</v>
      </c>
    </row>
    <row r="23" spans="1:9" x14ac:dyDescent="0.35">
      <c r="B23" s="21" t="s">
        <v>62</v>
      </c>
      <c r="E23" s="28">
        <f>COUNTIFS(DataEntry[Concentration],E$7,DataEntry[Sex],"Female",DataEntry[Site],$A$18,DataEntry[Observation],$B23)</f>
        <v>0</v>
      </c>
      <c r="F23" s="28">
        <f>COUNTIFS(DataEntry[Concentration],F$7,DataEntry[Sex],"Female",DataEntry[Site],$A$18,DataEntry[Observation],$B23)</f>
        <v>0</v>
      </c>
      <c r="G23" s="28">
        <f>COUNTIFS(DataEntry[Concentration],G$7,DataEntry[Sex],"Female",DataEntry[Site],$A$18,DataEntry[Observation],$B23)</f>
        <v>0</v>
      </c>
      <c r="H23" s="28">
        <f>COUNTIFS(DataEntry[Concentration],H$7,DataEntry[Sex],"Female",DataEntry[Site],$A$18,DataEntry[Observation],$B23)</f>
        <v>0</v>
      </c>
      <c r="I23" s="46">
        <f>COUNTIFS(DataEntry[Concentration],I$7,DataEntry[Sex],"Female",DataEntry[Site],$A$18,DataEntry[Observation],$B23)</f>
        <v>0</v>
      </c>
    </row>
    <row r="24" spans="1:9" x14ac:dyDescent="0.35">
      <c r="A24" t="s">
        <v>30</v>
      </c>
      <c r="C24" s="16"/>
      <c r="D24" s="1"/>
      <c r="E24" s="28"/>
      <c r="F24" s="28"/>
      <c r="G24" s="28"/>
      <c r="H24" s="28"/>
      <c r="I24" s="46"/>
    </row>
    <row r="25" spans="1:9" x14ac:dyDescent="0.35">
      <c r="B25" s="21" t="s">
        <v>51</v>
      </c>
      <c r="E25" s="28">
        <f>COUNTIFS(DataEntry[Concentration],E$7,DataEntry[Sex],"Female",DataEntry[Site],$A$24,DataEntry[Observation],$B25)</f>
        <v>0</v>
      </c>
      <c r="F25" s="28">
        <f>COUNTIFS(DataEntry[Concentration],F$7,DataEntry[Sex],"Female",DataEntry[Site],$A$24,DataEntry[Observation],$B25)</f>
        <v>0</v>
      </c>
      <c r="G25" s="28">
        <f>COUNTIFS(DataEntry[Concentration],G$7,DataEntry[Sex],"Female",DataEntry[Site],$A$24,DataEntry[Observation],$B25)</f>
        <v>0</v>
      </c>
      <c r="H25" s="28">
        <f>COUNTIFS(DataEntry[Concentration],H$7,DataEntry[Sex],"Female",DataEntry[Site],$A$24,DataEntry[Observation],$B25)</f>
        <v>0</v>
      </c>
      <c r="I25" s="46">
        <f>COUNTIFS(DataEntry[Concentration],I$7,DataEntry[Sex],"Female",DataEntry[Site],$A$24,DataEntry[Observation],$B25)</f>
        <v>0</v>
      </c>
    </row>
    <row r="26" spans="1:9" x14ac:dyDescent="0.35">
      <c r="A26" s="1"/>
      <c r="B26" s="16" t="s">
        <v>15</v>
      </c>
      <c r="E26" s="28">
        <f>COUNTIFS(DataEntry[Concentration],E$7,DataEntry[Sex],"Female",DataEntry[Site],$A$24,DataEntry[Observation],$B26)</f>
        <v>0</v>
      </c>
      <c r="F26" s="28">
        <f>COUNTIFS(DataEntry[Concentration],F$7,DataEntry[Sex],"Female",DataEntry[Site],$A$24,DataEntry[Observation],$B26)</f>
        <v>0</v>
      </c>
      <c r="G26" s="28">
        <f>COUNTIFS(DataEntry[Concentration],G$7,DataEntry[Sex],"Female",DataEntry[Site],$A$24,DataEntry[Observation],$B26)</f>
        <v>1</v>
      </c>
      <c r="H26" s="28">
        <f>COUNTIFS(DataEntry[Concentration],H$7,DataEntry[Sex],"Female",DataEntry[Site],$A$24,DataEntry[Observation],$B26)</f>
        <v>0</v>
      </c>
      <c r="I26" s="46">
        <f>COUNTIFS(DataEntry[Concentration],I$7,DataEntry[Sex],"Female",DataEntry[Site],$A$24,DataEntry[Observation],$B26)</f>
        <v>0</v>
      </c>
    </row>
    <row r="27" spans="1:9" x14ac:dyDescent="0.35">
      <c r="B27" s="15" t="s">
        <v>24</v>
      </c>
      <c r="E27" s="28">
        <f>COUNTIFS(DataEntry[Concentration],E$7,DataEntry[Sex],"Female",DataEntry[Site],$A$24,DataEntry[Observation],$B27)</f>
        <v>4</v>
      </c>
      <c r="F27" s="28">
        <f>COUNTIFS(DataEntry[Concentration],F$7,DataEntry[Sex],"Female",DataEntry[Site],$A$24,DataEntry[Observation],$B27)</f>
        <v>3</v>
      </c>
      <c r="G27" s="28">
        <f>COUNTIFS(DataEntry[Concentration],G$7,DataEntry[Sex],"Female",DataEntry[Site],$A$24,DataEntry[Observation],$B27)</f>
        <v>2</v>
      </c>
      <c r="H27" s="28">
        <f>COUNTIFS(DataEntry[Concentration],H$7,DataEntry[Sex],"Female",DataEntry[Site],$A$24,DataEntry[Observation],$B27)</f>
        <v>1</v>
      </c>
      <c r="I27" s="46">
        <f>COUNTIFS(DataEntry[Concentration],I$7,DataEntry[Sex],"Female",DataEntry[Site],$A$24,DataEntry[Observation],$B27)</f>
        <v>8</v>
      </c>
    </row>
    <row r="28" spans="1:9" x14ac:dyDescent="0.35">
      <c r="B28" s="21" t="s">
        <v>52</v>
      </c>
      <c r="E28" s="28">
        <f>COUNTIFS(DataEntry[Concentration],E$7,DataEntry[Sex],"Female",DataEntry[Site],$A$24,DataEntry[Observation],$B28)</f>
        <v>2</v>
      </c>
      <c r="F28" s="28">
        <f>COUNTIFS(DataEntry[Concentration],F$7,DataEntry[Sex],"Female",DataEntry[Site],$A$24,DataEntry[Observation],$B28)</f>
        <v>0</v>
      </c>
      <c r="G28" s="28">
        <f>COUNTIFS(DataEntry[Concentration],G$7,DataEntry[Sex],"Female",DataEntry[Site],$A$24,DataEntry[Observation],$B28)</f>
        <v>0</v>
      </c>
      <c r="H28" s="28">
        <f>COUNTIFS(DataEntry[Concentration],H$7,DataEntry[Sex],"Female",DataEntry[Site],$A$24,DataEntry[Observation],$B28)</f>
        <v>0</v>
      </c>
      <c r="I28" s="46">
        <f>COUNTIFS(DataEntry[Concentration],I$7,DataEntry[Sex],"Female",DataEntry[Site],$A$24,DataEntry[Observation],$B28)</f>
        <v>1</v>
      </c>
    </row>
    <row r="29" spans="1:9" x14ac:dyDescent="0.35">
      <c r="B29" s="15" t="s">
        <v>65</v>
      </c>
      <c r="E29" s="28">
        <f>COUNTIFS(DataEntry[Concentration],E$7,DataEntry[Sex],"Female",DataEntry[Site],$A$24,DataEntry[Observation],$B29)</f>
        <v>1</v>
      </c>
      <c r="F29" s="28">
        <f>COUNTIFS(DataEntry[Concentration],F$7,DataEntry[Sex],"Female",DataEntry[Site],$A$24,DataEntry[Observation],$B29)</f>
        <v>0</v>
      </c>
      <c r="G29" s="28">
        <f>COUNTIFS(DataEntry[Concentration],G$7,DataEntry[Sex],"Female",DataEntry[Site],$A$24,DataEntry[Observation],$B29)</f>
        <v>0</v>
      </c>
      <c r="H29" s="28">
        <f>COUNTIFS(DataEntry[Concentration],H$7,DataEntry[Sex],"Female",DataEntry[Site],$A$24,DataEntry[Observation],$B29)</f>
        <v>0</v>
      </c>
      <c r="I29" s="46">
        <f>COUNTIFS(DataEntry[Concentration],I$7,DataEntry[Sex],"Female",DataEntry[Site],$A$24,DataEntry[Observation],$B29)</f>
        <v>0</v>
      </c>
    </row>
    <row r="30" spans="1:9" x14ac:dyDescent="0.35">
      <c r="B30" s="14" t="s">
        <v>62</v>
      </c>
      <c r="E30" s="28">
        <f>COUNTIFS(DataEntry[Concentration],E$7,DataEntry[Sex],"Female",DataEntry[Site],$A$24,DataEntry[Observation],$B30)</f>
        <v>0</v>
      </c>
      <c r="F30" s="28">
        <f>COUNTIFS(DataEntry[Concentration],F$7,DataEntry[Sex],"Female",DataEntry[Site],$A$24,DataEntry[Observation],$B30)</f>
        <v>0</v>
      </c>
      <c r="G30" s="28">
        <f>COUNTIFS(DataEntry[Concentration],G$7,DataEntry[Sex],"Female",DataEntry[Site],$A$24,DataEntry[Observation],$B30)</f>
        <v>0</v>
      </c>
      <c r="H30" s="28">
        <f>COUNTIFS(DataEntry[Concentration],H$7,DataEntry[Sex],"Female",DataEntry[Site],$A$24,DataEntry[Observation],$B30)</f>
        <v>0</v>
      </c>
      <c r="I30" s="46">
        <f>COUNTIFS(DataEntry[Concentration],I$7,DataEntry[Sex],"Female",DataEntry[Site],$A$24,DataEntry[Observation],$B30)</f>
        <v>0</v>
      </c>
    </row>
    <row r="31" spans="1:9" s="51" customFormat="1" x14ac:dyDescent="0.35">
      <c r="B31" s="56"/>
      <c r="E31" s="59"/>
      <c r="F31" s="59"/>
      <c r="G31" s="59"/>
      <c r="H31" s="59"/>
      <c r="I31" s="59"/>
    </row>
    <row r="32" spans="1:9" s="51" customFormat="1" x14ac:dyDescent="0.35">
      <c r="B32" s="56"/>
      <c r="E32" s="59"/>
      <c r="F32" s="59"/>
      <c r="G32" s="59"/>
      <c r="H32" s="59"/>
      <c r="I32" s="59"/>
    </row>
    <row r="33" spans="1:9" s="51" customFormat="1" x14ac:dyDescent="0.35">
      <c r="B33" s="56"/>
      <c r="E33" s="59"/>
      <c r="F33" s="59"/>
      <c r="G33" s="59"/>
      <c r="H33" s="59"/>
      <c r="I33" s="59"/>
    </row>
    <row r="34" spans="1:9" s="51" customFormat="1" x14ac:dyDescent="0.35">
      <c r="B34" s="56"/>
      <c r="E34" s="59"/>
      <c r="F34" s="59"/>
      <c r="G34" s="59"/>
      <c r="H34" s="59"/>
      <c r="I34" s="59"/>
    </row>
    <row r="35" spans="1:9" s="51" customFormat="1" x14ac:dyDescent="0.35">
      <c r="B35" s="56"/>
      <c r="E35" s="59"/>
      <c r="F35" s="59"/>
      <c r="G35" s="59"/>
      <c r="H35" s="59"/>
      <c r="I35" s="59"/>
    </row>
    <row r="36" spans="1:9" s="51" customFormat="1" x14ac:dyDescent="0.35">
      <c r="B36" s="56"/>
      <c r="E36" s="59"/>
      <c r="F36" s="59"/>
      <c r="G36" s="59"/>
      <c r="H36" s="59"/>
      <c r="I36" s="59"/>
    </row>
    <row r="37" spans="1:9" s="51" customFormat="1" x14ac:dyDescent="0.35">
      <c r="B37" s="56"/>
      <c r="E37" s="59"/>
      <c r="F37" s="59"/>
      <c r="G37" s="59"/>
      <c r="H37" s="59"/>
      <c r="I37" s="59"/>
    </row>
    <row r="38" spans="1:9" x14ac:dyDescent="0.35">
      <c r="A38" t="s">
        <v>31</v>
      </c>
      <c r="C38" s="16"/>
      <c r="D38" s="1"/>
      <c r="E38" s="10"/>
      <c r="F38" s="10"/>
      <c r="G38" s="10"/>
      <c r="H38" s="10"/>
    </row>
    <row r="39" spans="1:9" x14ac:dyDescent="0.35">
      <c r="B39" s="21" t="s">
        <v>15</v>
      </c>
      <c r="E39" s="28">
        <f>COUNTIFS(DataEntry[Concentration],E$7,DataEntry[Sex],"Female",DataEntry[Site],$A$38,DataEntry[Observation],$B39)</f>
        <v>0</v>
      </c>
      <c r="F39" s="28">
        <f>COUNTIFS(DataEntry[Concentration],F$7,DataEntry[Sex],"Female",DataEntry[Site],$A$38,DataEntry[Observation],$B39)</f>
        <v>0</v>
      </c>
      <c r="G39" s="28">
        <f>COUNTIFS(DataEntry[Concentration],G$7,DataEntry[Sex],"Female",DataEntry[Site],$A$38,DataEntry[Observation],$B39)</f>
        <v>0</v>
      </c>
      <c r="H39" s="28">
        <f>COUNTIFS(DataEntry[Concentration],H$7,DataEntry[Sex],"Female",DataEntry[Site],$A$38,DataEntry[Observation],$B39)</f>
        <v>0</v>
      </c>
      <c r="I39" s="46">
        <f>COUNTIFS(DataEntry[Concentration],I$7,DataEntry[Sex],"Female",DataEntry[Site],$A$38,DataEntry[Observation],$B39)</f>
        <v>0</v>
      </c>
    </row>
    <row r="40" spans="1:9" x14ac:dyDescent="0.35">
      <c r="B40" s="15" t="s">
        <v>24</v>
      </c>
      <c r="E40" s="28">
        <f>COUNTIFS(DataEntry[Concentration],E$7,DataEntry[Sex],"Female",DataEntry[Site],$A$38,DataEntry[Observation],$B40)</f>
        <v>0</v>
      </c>
      <c r="F40" s="28">
        <f>COUNTIFS(DataEntry[Concentration],F$7,DataEntry[Sex],"Female",DataEntry[Site],$A$38,DataEntry[Observation],$B40)</f>
        <v>2</v>
      </c>
      <c r="G40" s="28">
        <f>COUNTIFS(DataEntry[Concentration],G$7,DataEntry[Sex],"Female",DataEntry[Site],$A$38,DataEntry[Observation],$B40)</f>
        <v>0</v>
      </c>
      <c r="H40" s="28">
        <f>COUNTIFS(DataEntry[Concentration],H$7,DataEntry[Sex],"Female",DataEntry[Site],$A$38,DataEntry[Observation],$B40)</f>
        <v>1</v>
      </c>
      <c r="I40" s="46">
        <f>COUNTIFS(DataEntry[Concentration],I$7,DataEntry[Sex],"Female",DataEntry[Site],$A$38,DataEntry[Observation],$B40)</f>
        <v>0</v>
      </c>
    </row>
    <row r="41" spans="1:9" x14ac:dyDescent="0.35">
      <c r="B41" s="21" t="s">
        <v>36</v>
      </c>
      <c r="E41" s="28">
        <f>COUNTIFS(DataEntry[Concentration],E$7,DataEntry[Sex],"Female",DataEntry[Site],$A$38,DataEntry[Observation],$B41)</f>
        <v>4</v>
      </c>
      <c r="F41" s="28">
        <f>COUNTIFS(DataEntry[Concentration],F$7,DataEntry[Sex],"Female",DataEntry[Site],$A$38,DataEntry[Observation],$B41)</f>
        <v>4</v>
      </c>
      <c r="G41" s="28">
        <f>COUNTIFS(DataEntry[Concentration],G$7,DataEntry[Sex],"Female",DataEntry[Site],$A$38,DataEntry[Observation],$B41)</f>
        <v>6</v>
      </c>
      <c r="H41" s="28">
        <f>COUNTIFS(DataEntry[Concentration],H$7,DataEntry[Sex],"Female",DataEntry[Site],$A$38,DataEntry[Observation],$B41)</f>
        <v>1</v>
      </c>
      <c r="I41" s="46">
        <f>COUNTIFS(DataEntry[Concentration],I$7,DataEntry[Sex],"Female",DataEntry[Site],$A$38,DataEntry[Observation],$B41)</f>
        <v>3</v>
      </c>
    </row>
    <row r="42" spans="1:9" x14ac:dyDescent="0.35">
      <c r="B42" s="1" t="s">
        <v>72</v>
      </c>
      <c r="I42" s="38"/>
    </row>
    <row r="43" spans="1:9" x14ac:dyDescent="0.35">
      <c r="C43" s="1" t="s">
        <v>5</v>
      </c>
      <c r="I43" s="38"/>
    </row>
    <row r="44" spans="1:9" x14ac:dyDescent="0.35">
      <c r="D44" s="1" t="s">
        <v>73</v>
      </c>
      <c r="E44">
        <f>COUNTIFS(DataEntry[Concentration],E$7,DataEntry[Sex],"Female",DataEntry[Number of Ovaries Presence Testes],1)</f>
        <v>0</v>
      </c>
      <c r="F44">
        <f>COUNTIFS(DataEntry[Concentration],F$7,DataEntry[Sex],"Female",DataEntry[Number of Ovaries Presence Testes],1)</f>
        <v>0</v>
      </c>
      <c r="G44">
        <f>COUNTIFS(DataEntry[Concentration],G$7,DataEntry[Sex],"Female",DataEntry[Number of Ovaries Presence Testes],1)</f>
        <v>0</v>
      </c>
      <c r="H44">
        <f>COUNTIFS(DataEntry[Concentration],H$7,DataEntry[Sex],"Female",DataEntry[Number of Ovaries Presence Testes],1)</f>
        <v>0</v>
      </c>
      <c r="I44" s="38">
        <f>COUNTIFS(DataEntry[Concentration],I$7,DataEntry[Sex],"Female",DataEntry[Number of Ovaries Presence Testes],1)</f>
        <v>0</v>
      </c>
    </row>
    <row r="45" spans="1:9" x14ac:dyDescent="0.35">
      <c r="D45" s="1" t="s">
        <v>74</v>
      </c>
      <c r="E45">
        <f>COUNTIFS(DataEntry[Concentration],E$7,DataEntry[Sex],"Female",DataEntry[Number of Ovaries Presence Testes],2)</f>
        <v>0</v>
      </c>
      <c r="F45">
        <f>COUNTIFS(DataEntry[Concentration],F$7,DataEntry[Sex],"Female",DataEntry[Number of Ovaries Presence Testes],2)</f>
        <v>0</v>
      </c>
      <c r="G45">
        <f>COUNTIFS(DataEntry[Concentration],G$7,DataEntry[Sex],"Female",DataEntry[Number of Ovaries Presence Testes],2)</f>
        <v>0</v>
      </c>
      <c r="H45">
        <f>COUNTIFS(DataEntry[Concentration],H$7,DataEntry[Sex],"Female",DataEntry[Number of Ovaries Presence Testes],2)</f>
        <v>0</v>
      </c>
      <c r="I45" s="38">
        <f>COUNTIFS(DataEntry[Concentration],I$7,DataEntry[Sex],"Female",DataEntry[Number of Ovaries Presence Testes],2)</f>
        <v>0</v>
      </c>
    </row>
    <row r="46" spans="1:9" x14ac:dyDescent="0.35">
      <c r="C46" s="1" t="s">
        <v>34</v>
      </c>
      <c r="I46" s="38"/>
    </row>
    <row r="47" spans="1:9" x14ac:dyDescent="0.35">
      <c r="D47" s="1" t="s">
        <v>73</v>
      </c>
      <c r="E47">
        <f>COUNTIFS(DataEntry[Concentration],E$7,DataEntry[Sex],"Female",DataEntry[Number of Ovaries Presence Ovotestes],1)</f>
        <v>0</v>
      </c>
      <c r="F47">
        <f>COUNTIFS(DataEntry[Concentration],F$7,DataEntry[Sex],"Female",DataEntry[Number of Ovaries Presence Ovotestes],1)</f>
        <v>0</v>
      </c>
      <c r="G47">
        <f>COUNTIFS(DataEntry[Concentration],G$7,DataEntry[Sex],"Female",DataEntry[Number of Ovaries Presence Ovotestes],1)</f>
        <v>0</v>
      </c>
      <c r="H47">
        <f>COUNTIFS(DataEntry[Concentration],H$7,DataEntry[Sex],"Female",DataEntry[Number of Ovaries Presence Ovotestes],1)</f>
        <v>0</v>
      </c>
      <c r="I47" s="38">
        <f>COUNTIFS(DataEntry[Concentration],I$7,DataEntry[Sex],"Female",DataEntry[Number of Ovaries Presence Ovotestes],1)</f>
        <v>0</v>
      </c>
    </row>
    <row r="48" spans="1:9" x14ac:dyDescent="0.35">
      <c r="D48" s="1" t="s">
        <v>74</v>
      </c>
      <c r="E48" s="38">
        <f>COUNTIFS(DataEntry[Concentration],E$7,DataEntry[Sex],"Female",DataEntry[Number of Ovaries Presence Ovotestes],2)</f>
        <v>0</v>
      </c>
      <c r="F48" s="38">
        <f>COUNTIFS(DataEntry[Concentration],F$7,DataEntry[Sex],"Female",DataEntry[Number of Ovaries Presence Ovotestes],2)</f>
        <v>0</v>
      </c>
      <c r="G48" s="38">
        <f>COUNTIFS(DataEntry[Concentration],G$7,DataEntry[Sex],"Female",DataEntry[Number of Ovaries Presence Ovotestes],2)</f>
        <v>0</v>
      </c>
      <c r="H48" s="38">
        <f>COUNTIFS(DataEntry[Concentration],H$7,DataEntry[Sex],"Female",DataEntry[Number of Ovaries Presence Ovotestes],2)</f>
        <v>0</v>
      </c>
      <c r="I48" s="38">
        <f>COUNTIFS(DataEntry[Concentration],I$7,DataEntry[Sex],"Female",DataEntry[Number of Ovaries Presence Ovotestes],2)</f>
        <v>0</v>
      </c>
    </row>
    <row r="49" spans="1:9" x14ac:dyDescent="0.35">
      <c r="C49" s="1" t="s">
        <v>53</v>
      </c>
      <c r="I49" s="38"/>
    </row>
    <row r="50" spans="1:9" x14ac:dyDescent="0.35">
      <c r="D50" s="1" t="s">
        <v>73</v>
      </c>
      <c r="E50">
        <f>COUNTIFS(DataEntry[Concentration],E$7,DataEntry[Sex],"Female",DataEntry[Number of Ovaries Presence Epididymus],1)</f>
        <v>0</v>
      </c>
      <c r="F50">
        <f>COUNTIFS(DataEntry[Concentration],F$7,DataEntry[Sex],"Female",DataEntry[Number of Ovaries Presence Epididymus],1)</f>
        <v>0</v>
      </c>
      <c r="G50">
        <f>COUNTIFS(DataEntry[Concentration],G$7,DataEntry[Sex],"Female",DataEntry[Number of Ovaries Presence Epididymus],1)</f>
        <v>0</v>
      </c>
      <c r="H50">
        <f>COUNTIFS(DataEntry[Concentration],H$7,DataEntry[Sex],"Female",DataEntry[Number of Ovaries Presence Epididymus],1)</f>
        <v>0</v>
      </c>
      <c r="I50" s="38">
        <f>COUNTIFS(DataEntry[Concentration],I$7,DataEntry[Sex],"Female",DataEntry[Number of Ovaries Presence Epididymus],1)</f>
        <v>0</v>
      </c>
    </row>
    <row r="51" spans="1:9" x14ac:dyDescent="0.35">
      <c r="D51" s="1" t="s">
        <v>74</v>
      </c>
      <c r="E51">
        <f>COUNTIFS(DataEntry[Concentration],E$7,DataEntry[Sex],"Female",DataEntry[Number of Ovaries Presence Epididymus],2)</f>
        <v>0</v>
      </c>
      <c r="F51">
        <f>COUNTIFS(DataEntry[Concentration],F$7,DataEntry[Sex],"Female",DataEntry[Number of Ovaries Presence Epididymus],2)</f>
        <v>0</v>
      </c>
      <c r="G51">
        <f>COUNTIFS(DataEntry[Concentration],G$7,DataEntry[Sex],"Female",DataEntry[Number of Ovaries Presence Epididymus],2)</f>
        <v>0</v>
      </c>
      <c r="H51">
        <f>COUNTIFS(DataEntry[Concentration],H$7,DataEntry[Sex],"Female",DataEntry[Number of Ovaries Presence Epididymus],2)</f>
        <v>0</v>
      </c>
      <c r="I51" s="38">
        <f>COUNTIFS(DataEntry[Concentration],I$7,DataEntry[Sex],"Female",DataEntry[Number of Ovaries Presence Epididymus],2)</f>
        <v>0</v>
      </c>
    </row>
    <row r="52" spans="1:9" x14ac:dyDescent="0.35">
      <c r="B52" s="1" t="s">
        <v>35</v>
      </c>
      <c r="E52" s="28"/>
      <c r="F52" s="28"/>
      <c r="G52" s="28"/>
      <c r="H52" s="28"/>
      <c r="I52" s="46"/>
    </row>
    <row r="53" spans="1:9" x14ac:dyDescent="0.35">
      <c r="B53" s="1"/>
      <c r="D53" s="39" t="s">
        <v>73</v>
      </c>
      <c r="E53" s="28">
        <f>COUNTIFS(DataEntry[Concentration],E$7,DataEntry[Sex],"Female",DataEntry[Number of Ovaries Corpora Albicans],1)</f>
        <v>0</v>
      </c>
      <c r="F53" s="28">
        <f>COUNTIFS(DataEntry[Concentration],F$7,DataEntry[Sex],"Female",DataEntry[Number of Ovaries Corpora Albicans],1)</f>
        <v>0</v>
      </c>
      <c r="G53" s="28">
        <f>COUNTIFS(DataEntry[Concentration],G$7,DataEntry[Sex],"Female",DataEntry[Number of Ovaries Corpora Albicans],1)</f>
        <v>0</v>
      </c>
      <c r="H53" s="28">
        <f>COUNTIFS(DataEntry[Concentration],H$7,DataEntry[Sex],"Female",DataEntry[Number of Ovaries Corpora Albicans],1)</f>
        <v>0</v>
      </c>
      <c r="I53" s="46">
        <f>COUNTIFS(DataEntry[Concentration],I$7,DataEntry[Sex],"Female",DataEntry[Number of Ovaries Corpora Albicans],1)</f>
        <v>0</v>
      </c>
    </row>
    <row r="54" spans="1:9" x14ac:dyDescent="0.35">
      <c r="B54" s="1"/>
      <c r="D54" s="1" t="s">
        <v>74</v>
      </c>
      <c r="E54" s="28">
        <f>COUNTIFS(DataEntry[Concentration],E$7,DataEntry[Sex],"Female",DataEntry[Number of Ovaries Corpora Albicans],2)</f>
        <v>0</v>
      </c>
      <c r="F54" s="28">
        <f>COUNTIFS(DataEntry[Concentration],F$7,DataEntry[Sex],"Female",DataEntry[Number of Ovaries Corpora Albicans],2)</f>
        <v>0</v>
      </c>
      <c r="G54" s="28">
        <f>COUNTIFS(DataEntry[Concentration],G$7,DataEntry[Sex],"Female",DataEntry[Number of Ovaries Corpora Albicans],2)</f>
        <v>0</v>
      </c>
      <c r="H54" s="28">
        <f>COUNTIFS(DataEntry[Concentration],H$7,DataEntry[Sex],"Female",DataEntry[Number of Ovaries Corpora Albicans],2)</f>
        <v>0</v>
      </c>
      <c r="I54" s="46">
        <f>COUNTIFS(DataEntry[Concentration],I$7,DataEntry[Sex],"Female",DataEntry[Number of Ovaries Corpora Albicans],2)</f>
        <v>0</v>
      </c>
    </row>
    <row r="55" spans="1:9" x14ac:dyDescent="0.35">
      <c r="B55" s="15" t="s">
        <v>65</v>
      </c>
      <c r="D55" s="24"/>
      <c r="E55" s="28">
        <f>COUNTIFS(DataEntry[Concentration],E$7,DataEntry[Sex],"Female",DataEntry[Site],$A$38,DataEntry[Observation],$B55)</f>
        <v>0</v>
      </c>
      <c r="F55" s="28">
        <f>COUNTIFS(DataEntry[Concentration],F$7,DataEntry[Sex],"Female",DataEntry[Site],$A$38,DataEntry[Observation],$B55)</f>
        <v>0</v>
      </c>
      <c r="G55" s="28">
        <f>COUNTIFS(DataEntry[Concentration],G$7,DataEntry[Sex],"Female",DataEntry[Site],$A$38,DataEntry[Observation],$B55)</f>
        <v>0</v>
      </c>
      <c r="H55" s="28">
        <f>COUNTIFS(DataEntry[Concentration],H$7,DataEntry[Sex],"Female",DataEntry[Site],$A$38,DataEntry[Observation],$B55)</f>
        <v>0</v>
      </c>
      <c r="I55" s="46">
        <f>COUNTIFS(DataEntry[Concentration],I$7,DataEntry[Sex],"Female",DataEntry[Site],$A$38,DataEntry[Observation],$B55)</f>
        <v>0</v>
      </c>
    </row>
    <row r="56" spans="1:9" x14ac:dyDescent="0.35">
      <c r="B56" s="1" t="s">
        <v>62</v>
      </c>
      <c r="D56" s="25"/>
      <c r="E56" s="28">
        <f>COUNTIFS(DataEntry[Concentration],E$7,DataEntry[Sex],"Female",DataEntry[Site],$A$38,DataEntry[Observation],$B56)</f>
        <v>0</v>
      </c>
      <c r="F56" s="46">
        <f>COUNTIFS(DataEntry[Concentration],F$7,DataEntry[Sex],"Female",DataEntry[Site],$A$38,DataEntry[Observation],$B56)</f>
        <v>0</v>
      </c>
      <c r="G56" s="46">
        <f>COUNTIFS(DataEntry[Concentration],G$7,DataEntry[Sex],"Female",DataEntry[Site],$A$38,DataEntry[Observation],$B56)</f>
        <v>0</v>
      </c>
      <c r="H56" s="46">
        <f>COUNTIFS(DataEntry[Concentration],H$7,DataEntry[Sex],"Female",DataEntry[Site],$A$38,DataEntry[Observation],$B56)</f>
        <v>0</v>
      </c>
      <c r="I56" s="46">
        <f>COUNTIFS(DataEntry[Concentration],I$7,DataEntry[Sex],"Female",DataEntry[Site],$A$38,DataEntry[Observation],$B56)</f>
        <v>0</v>
      </c>
    </row>
    <row r="57" spans="1:9" x14ac:dyDescent="0.35">
      <c r="B57" s="52" t="s">
        <v>107</v>
      </c>
      <c r="D57" s="24"/>
    </row>
    <row r="58" spans="1:9" x14ac:dyDescent="0.35">
      <c r="D58" s="52" t="s">
        <v>73</v>
      </c>
      <c r="E58" s="59">
        <f>COUNTIFS(DataEntry[Concentration],E$7,DataEntry[Sex],"Female",DataEntry[Number of Misshapen Ovaries],1)</f>
        <v>0</v>
      </c>
      <c r="F58" s="59">
        <f>COUNTIFS(DataEntry[Concentration],F$7,DataEntry[Sex],"Female",DataEntry[Number of Misshapen Ovaries],1)</f>
        <v>1</v>
      </c>
      <c r="G58" s="59">
        <f>COUNTIFS(DataEntry[Concentration],G$7,DataEntry[Sex],"Female",DataEntry[Number of Misshapen Ovaries],1)</f>
        <v>0</v>
      </c>
      <c r="H58" s="59">
        <f>COUNTIFS(DataEntry[Concentration],H$7,DataEntry[Sex],"Female",DataEntry[Number of Misshapen Ovaries],1)</f>
        <v>0</v>
      </c>
      <c r="I58" s="59">
        <f>COUNTIFS(DataEntry[Concentration],I$7,DataEntry[Sex],"Female",DataEntry[Number of Misshapen Ovaries],1)</f>
        <v>0</v>
      </c>
    </row>
    <row r="59" spans="1:9" x14ac:dyDescent="0.35">
      <c r="A59" s="16"/>
      <c r="D59" s="52" t="s">
        <v>74</v>
      </c>
      <c r="E59" s="59">
        <f>COUNTIFS(DataEntry[Concentration],E$7,DataEntry[Sex],"Female",DataEntry[Number of Misshapen Ovaries],2)</f>
        <v>0</v>
      </c>
      <c r="F59" s="59">
        <f>COUNTIFS(DataEntry[Concentration],F$7,DataEntry[Sex],"Female",DataEntry[Number of Misshapen Ovaries],2)</f>
        <v>0</v>
      </c>
      <c r="G59" s="59">
        <f>COUNTIFS(DataEntry[Concentration],G$7,DataEntry[Sex],"Female",DataEntry[Number of Misshapen Ovaries],2)</f>
        <v>0</v>
      </c>
      <c r="H59" s="59">
        <f>COUNTIFS(DataEntry[Concentration],H$7,DataEntry[Sex],"Female",DataEntry[Number of Misshapen Ovaries],2)</f>
        <v>0</v>
      </c>
      <c r="I59" s="59">
        <f>COUNTIFS(DataEntry[Concentration],I$7,DataEntry[Sex],"Female",DataEntry[Number of Misshapen Ovaries],2)</f>
        <v>0</v>
      </c>
    </row>
    <row r="60" spans="1:9" x14ac:dyDescent="0.35">
      <c r="A60" s="16"/>
      <c r="D60" s="1"/>
    </row>
    <row r="61" spans="1:9" x14ac:dyDescent="0.35">
      <c r="A61" s="15"/>
      <c r="B61" s="1"/>
      <c r="D61" s="1"/>
    </row>
    <row r="62" spans="1:9" x14ac:dyDescent="0.35">
      <c r="A62" s="16"/>
      <c r="B62" s="2"/>
      <c r="C62" s="2"/>
      <c r="D62" s="1"/>
    </row>
    <row r="63" spans="1:9" x14ac:dyDescent="0.35">
      <c r="A63" s="16"/>
      <c r="C63" s="1"/>
      <c r="E63" s="28"/>
      <c r="F63" s="28"/>
      <c r="G63" s="28"/>
      <c r="H63" s="28"/>
    </row>
    <row r="64" spans="1:9" x14ac:dyDescent="0.35">
      <c r="D64" s="24"/>
    </row>
    <row r="65" spans="1:8" x14ac:dyDescent="0.35">
      <c r="C65" s="1"/>
      <c r="D65" s="25"/>
    </row>
    <row r="66" spans="1:8" x14ac:dyDescent="0.35">
      <c r="C66" s="2"/>
      <c r="D66" s="24"/>
    </row>
    <row r="67" spans="1:8" x14ac:dyDescent="0.35">
      <c r="B67" s="2"/>
      <c r="D67" s="24"/>
    </row>
    <row r="68" spans="1:8" x14ac:dyDescent="0.35">
      <c r="F68" s="10"/>
      <c r="G68" s="10"/>
      <c r="H68" s="10"/>
    </row>
    <row r="69" spans="1:8" x14ac:dyDescent="0.35">
      <c r="F69" s="10"/>
      <c r="G69" s="10"/>
      <c r="H69" s="10"/>
    </row>
    <row r="70" spans="1:8" x14ac:dyDescent="0.35">
      <c r="F70" s="10"/>
      <c r="G70" s="10"/>
      <c r="H70" s="10"/>
    </row>
    <row r="71" spans="1:8" x14ac:dyDescent="0.35">
      <c r="F71" s="10"/>
      <c r="G71" s="10"/>
      <c r="H71" s="10"/>
    </row>
    <row r="72" spans="1:8" x14ac:dyDescent="0.35">
      <c r="B72" s="1"/>
      <c r="F72" s="10"/>
      <c r="G72" s="10"/>
      <c r="H72" s="10"/>
    </row>
    <row r="73" spans="1:8" x14ac:dyDescent="0.35">
      <c r="B73" s="1"/>
      <c r="C73" s="1"/>
      <c r="D73" s="2"/>
      <c r="E73" s="10"/>
      <c r="F73" s="10"/>
      <c r="G73" s="10"/>
      <c r="H73" s="10"/>
    </row>
    <row r="74" spans="1:8" x14ac:dyDescent="0.35">
      <c r="B74" s="1"/>
      <c r="C74" s="1"/>
      <c r="D74" s="2"/>
      <c r="E74" s="10"/>
      <c r="F74" s="10"/>
      <c r="G74" s="10"/>
      <c r="H74" s="10"/>
    </row>
    <row r="75" spans="1:8" x14ac:dyDescent="0.35">
      <c r="A75" s="1"/>
      <c r="B75" s="1"/>
      <c r="C75" s="1"/>
      <c r="D75" s="1"/>
      <c r="E75" s="1"/>
      <c r="F75" s="1"/>
    </row>
    <row r="76" spans="1:8" x14ac:dyDescent="0.35">
      <c r="A76" s="1"/>
      <c r="B76" s="1"/>
      <c r="C76" s="1"/>
      <c r="D76" s="1"/>
      <c r="E76" s="1"/>
      <c r="F76" s="1"/>
    </row>
    <row r="77" spans="1:8" x14ac:dyDescent="0.35">
      <c r="A77" s="1"/>
      <c r="B77" s="1"/>
      <c r="C77" s="1"/>
      <c r="D77" s="2"/>
      <c r="E77" s="1"/>
      <c r="F77" s="1"/>
    </row>
    <row r="78" spans="1:8" x14ac:dyDescent="0.35">
      <c r="A78" s="1"/>
      <c r="B78" s="1"/>
      <c r="C78" s="1"/>
      <c r="D78" s="2"/>
      <c r="E78" s="1"/>
      <c r="F78" s="1"/>
    </row>
    <row r="79" spans="1:8" x14ac:dyDescent="0.35">
      <c r="A79" s="1"/>
      <c r="B79" s="1"/>
      <c r="C79" s="1"/>
      <c r="D79" s="2"/>
      <c r="E79" s="1"/>
      <c r="F79" s="1"/>
    </row>
    <row r="80" spans="1:8" x14ac:dyDescent="0.35">
      <c r="A80" s="1"/>
      <c r="B80" s="1"/>
      <c r="C80" s="1"/>
      <c r="D80" s="2"/>
      <c r="E80" s="1"/>
      <c r="F80" s="1"/>
    </row>
    <row r="81" spans="1:8" x14ac:dyDescent="0.35">
      <c r="A81" s="1"/>
      <c r="B81" s="1"/>
      <c r="C81" s="1"/>
      <c r="D81" s="1"/>
      <c r="E81" s="1"/>
      <c r="F81" s="1"/>
    </row>
    <row r="82" spans="1:8" x14ac:dyDescent="0.35">
      <c r="A82" s="1"/>
      <c r="B82" s="1"/>
      <c r="C82" s="1"/>
      <c r="D82" s="2"/>
      <c r="E82" s="1"/>
      <c r="F82" s="1"/>
    </row>
    <row r="83" spans="1:8" x14ac:dyDescent="0.35">
      <c r="A83" s="1"/>
      <c r="B83" s="1"/>
      <c r="C83" s="1"/>
      <c r="D83" s="2"/>
      <c r="E83" s="1"/>
      <c r="F83" s="1"/>
    </row>
    <row r="84" spans="1:8" x14ac:dyDescent="0.35">
      <c r="A84" s="1"/>
      <c r="B84" s="1"/>
      <c r="C84" s="1"/>
      <c r="D84" s="2"/>
      <c r="E84" s="1"/>
      <c r="F84" s="1"/>
    </row>
    <row r="85" spans="1:8" x14ac:dyDescent="0.35">
      <c r="A85" s="1"/>
      <c r="B85" s="1"/>
      <c r="C85" s="1"/>
      <c r="D85" s="2"/>
      <c r="E85" s="1"/>
      <c r="F85" s="1"/>
    </row>
    <row r="86" spans="1:8" x14ac:dyDescent="0.35">
      <c r="A86" s="1"/>
      <c r="B86" s="1"/>
      <c r="C86" s="1"/>
      <c r="D86" s="1"/>
      <c r="E86" s="1"/>
      <c r="F86" s="1"/>
    </row>
    <row r="87" spans="1:8" x14ac:dyDescent="0.35">
      <c r="A87" s="1"/>
      <c r="B87" s="1"/>
      <c r="C87" s="1"/>
      <c r="D87" s="1"/>
      <c r="E87" s="1"/>
      <c r="F87" s="1"/>
    </row>
    <row r="88" spans="1:8" x14ac:dyDescent="0.35">
      <c r="B88" s="2"/>
      <c r="C88" s="2"/>
      <c r="D88" s="2"/>
      <c r="E88" s="10"/>
      <c r="F88" s="10"/>
      <c r="G88" s="10"/>
      <c r="H88" s="10"/>
    </row>
    <row r="89" spans="1:8" x14ac:dyDescent="0.35">
      <c r="B89" s="1"/>
      <c r="C89" s="1"/>
      <c r="D89" s="2"/>
      <c r="E89" s="10"/>
      <c r="F89" s="10"/>
      <c r="G89" s="10"/>
      <c r="H89" s="10"/>
    </row>
    <row r="92" spans="1:8" x14ac:dyDescent="0.35">
      <c r="D92" s="2"/>
      <c r="E92" s="10"/>
      <c r="F92" s="10"/>
      <c r="G92" s="10"/>
      <c r="H92" s="10"/>
    </row>
    <row r="93" spans="1:8" x14ac:dyDescent="0.35">
      <c r="D93" s="2"/>
      <c r="E93" s="10"/>
      <c r="F93" s="10"/>
      <c r="G93" s="10"/>
      <c r="H93" s="10"/>
    </row>
    <row r="94" spans="1:8" x14ac:dyDescent="0.35">
      <c r="D94" s="2"/>
      <c r="E94" s="10"/>
      <c r="F94" s="10"/>
      <c r="G94" s="10"/>
      <c r="H94" s="10"/>
    </row>
    <row r="95" spans="1:8" x14ac:dyDescent="0.35">
      <c r="D95" s="2"/>
      <c r="E95" s="10"/>
      <c r="F95" s="10"/>
      <c r="G95" s="10"/>
      <c r="H95" s="10"/>
    </row>
    <row r="97" spans="1:8" x14ac:dyDescent="0.35">
      <c r="D97" s="2"/>
      <c r="E97" s="10"/>
      <c r="F97" s="10"/>
      <c r="G97" s="10"/>
      <c r="H97" s="10"/>
    </row>
    <row r="98" spans="1:8" x14ac:dyDescent="0.35">
      <c r="D98" s="2"/>
      <c r="E98" s="10"/>
      <c r="F98" s="10"/>
      <c r="G98" s="10"/>
      <c r="H98" s="10"/>
    </row>
    <row r="99" spans="1:8" x14ac:dyDescent="0.35">
      <c r="D99" s="2"/>
      <c r="E99" s="10"/>
      <c r="F99" s="10"/>
      <c r="G99" s="10"/>
      <c r="H99" s="10"/>
    </row>
    <row r="100" spans="1:8" x14ac:dyDescent="0.35">
      <c r="D100" s="2"/>
      <c r="E100" s="10"/>
      <c r="F100" s="10"/>
      <c r="G100" s="10"/>
      <c r="H100" s="10"/>
    </row>
    <row r="101" spans="1:8" x14ac:dyDescent="0.35">
      <c r="B101" s="2"/>
      <c r="C101" s="2"/>
      <c r="D101" s="2"/>
      <c r="E101" s="10"/>
      <c r="F101" s="10"/>
      <c r="G101" s="10"/>
      <c r="H101" s="10"/>
    </row>
    <row r="102" spans="1:8" x14ac:dyDescent="0.35">
      <c r="B102" s="2"/>
      <c r="C102" s="2"/>
      <c r="D102" s="2"/>
      <c r="E102" s="10"/>
      <c r="F102" s="10"/>
      <c r="G102" s="10"/>
      <c r="H102" s="10"/>
    </row>
    <row r="103" spans="1:8" x14ac:dyDescent="0.35">
      <c r="B103" s="2"/>
      <c r="C103" s="2"/>
      <c r="D103" s="2"/>
      <c r="E103" s="10"/>
      <c r="F103" s="10"/>
      <c r="G103" s="10"/>
      <c r="H103" s="10"/>
    </row>
    <row r="104" spans="1:8" x14ac:dyDescent="0.35">
      <c r="A104" s="1"/>
      <c r="B104" s="1"/>
      <c r="C104" s="1"/>
      <c r="D104" s="1"/>
      <c r="E104" s="1"/>
      <c r="F104" s="1"/>
    </row>
    <row r="105" spans="1:8" x14ac:dyDescent="0.35">
      <c r="B105" s="1"/>
      <c r="C105" s="1"/>
      <c r="D105" s="2"/>
      <c r="E105" s="10"/>
      <c r="F105" s="10"/>
      <c r="G105" s="10"/>
      <c r="H105" s="10"/>
    </row>
    <row r="106" spans="1:8" x14ac:dyDescent="0.35">
      <c r="B106" s="1"/>
      <c r="C106" s="1"/>
      <c r="D106" s="2"/>
      <c r="E106" s="2"/>
      <c r="F106" s="2"/>
    </row>
    <row r="107" spans="1:8" x14ac:dyDescent="0.35">
      <c r="B107" s="1"/>
      <c r="C107" s="1"/>
      <c r="D107" s="2"/>
      <c r="E107" s="2"/>
      <c r="F107" s="2"/>
    </row>
    <row r="108" spans="1:8" x14ac:dyDescent="0.35">
      <c r="A108" s="1"/>
      <c r="B108" s="2"/>
      <c r="C108" s="2"/>
      <c r="D108" s="2"/>
      <c r="E108" s="2"/>
      <c r="F108" s="2"/>
    </row>
    <row r="109" spans="1:8" x14ac:dyDescent="0.35">
      <c r="B109" s="1"/>
      <c r="C109" s="1"/>
      <c r="D109" s="2"/>
      <c r="E109" s="10"/>
      <c r="F109" s="10"/>
      <c r="G109" s="10"/>
      <c r="H109" s="10"/>
    </row>
    <row r="110" spans="1:8" x14ac:dyDescent="0.35">
      <c r="B110" s="1"/>
      <c r="C110" s="1"/>
      <c r="D110" s="2"/>
      <c r="E110" s="2"/>
      <c r="F110" s="2"/>
    </row>
    <row r="111" spans="1:8" x14ac:dyDescent="0.35">
      <c r="A111" s="1"/>
      <c r="B111" s="1"/>
      <c r="C111" s="1"/>
      <c r="D111" s="1"/>
      <c r="E111" s="1"/>
      <c r="F111" s="1"/>
    </row>
    <row r="112" spans="1:8" x14ac:dyDescent="0.35">
      <c r="A112" s="1"/>
      <c r="B112" s="1"/>
      <c r="C112" s="1"/>
      <c r="D112" s="1"/>
      <c r="E112" s="1"/>
      <c r="F112" s="1"/>
    </row>
    <row r="113" spans="2:8" x14ac:dyDescent="0.35">
      <c r="B113" s="3"/>
      <c r="C113" s="3"/>
      <c r="D113" s="1"/>
      <c r="E113" s="10"/>
      <c r="F113" s="10"/>
      <c r="G113" s="10"/>
      <c r="H113" s="10"/>
    </row>
    <row r="114" spans="2:8" x14ac:dyDescent="0.35">
      <c r="E114" s="10"/>
      <c r="F114" s="10"/>
      <c r="G114" s="10"/>
      <c r="H114" s="10"/>
    </row>
    <row r="115" spans="2:8" x14ac:dyDescent="0.35">
      <c r="D115" s="3"/>
      <c r="E115" s="3"/>
      <c r="F115" s="3"/>
    </row>
    <row r="116" spans="2:8" x14ac:dyDescent="0.35">
      <c r="D116" s="1"/>
      <c r="E116" s="10"/>
      <c r="F116" s="10"/>
      <c r="G116" s="10"/>
      <c r="H116" s="10"/>
    </row>
    <row r="117" spans="2:8" x14ac:dyDescent="0.35">
      <c r="B117" s="3"/>
      <c r="C117" s="3"/>
      <c r="E117" s="10"/>
      <c r="F117" s="10"/>
      <c r="G117" s="10"/>
      <c r="H117" s="10"/>
    </row>
    <row r="118" spans="2:8" x14ac:dyDescent="0.35">
      <c r="B118" s="1"/>
      <c r="C118" s="1"/>
      <c r="D118" s="3"/>
      <c r="E118" s="10"/>
      <c r="F118" s="10"/>
      <c r="G118" s="10"/>
      <c r="H118" s="10"/>
    </row>
    <row r="119" spans="2:8" x14ac:dyDescent="0.35">
      <c r="B119" s="15"/>
      <c r="C119" s="15"/>
      <c r="D119" s="3"/>
      <c r="E119" s="10"/>
      <c r="F119" s="10"/>
      <c r="G119" s="10"/>
      <c r="H119" s="10"/>
    </row>
    <row r="120" spans="2:8" x14ac:dyDescent="0.35">
      <c r="D120" s="3"/>
      <c r="E120" s="3"/>
      <c r="F120" s="3"/>
    </row>
    <row r="121" spans="2:8" x14ac:dyDescent="0.35">
      <c r="E121" s="10"/>
      <c r="F121" s="10"/>
      <c r="G121" s="10"/>
      <c r="H121" s="10"/>
    </row>
  </sheetData>
  <mergeCells count="1">
    <mergeCell ref="A5:H5"/>
  </mergeCells>
  <printOptions horizontalCentered="1"/>
  <pageMargins left="0.75" right="0.75" top="0.75" bottom="0.75" header="0.3" footer="0.3"/>
  <pageSetup scale="90" fitToHeight="0" orientation="portrait" r:id="rId1"/>
  <headerFooter differentFirst="1">
    <oddFooter>&amp;CPage &amp;P of &amp;N</oddFooter>
    <firstFooter>&amp;LGenerated by:___________________&amp;CPage &amp;P of &amp;N&amp;RQC Review:_____________________
TR Review:_____________________</firstFooter>
  </headerFooter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Information</vt:lpstr>
      <vt:lpstr>Data Entry</vt:lpstr>
      <vt:lpstr>Male Summary</vt:lpstr>
      <vt:lpstr>Female Summary</vt:lpstr>
      <vt:lpstr>Location</vt:lpstr>
      <vt:lpstr>Observation</vt:lpstr>
      <vt:lpstr>'Data Entry'!Print_Area</vt:lpstr>
      <vt:lpstr>'Data Entry'!Print_Titles</vt:lpstr>
      <vt:lpstr>'Female Summary'!Print_Titles</vt:lpstr>
      <vt:lpstr>'Male Summary'!Print_Titles</vt:lpstr>
      <vt:lpstr>Side</vt:lpstr>
      <vt:lpstr>Site</vt:lpstr>
    </vt:vector>
  </TitlesOfParts>
  <Company>Battelle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BAKERG</dc:creator>
  <cp:lastModifiedBy>Sayers, Nicole (NIH/NIEHS) [C]</cp:lastModifiedBy>
  <cp:lastPrinted>2014-09-15T14:32:50Z</cp:lastPrinted>
  <dcterms:created xsi:type="dcterms:W3CDTF">2013-04-22T19:11:57Z</dcterms:created>
  <dcterms:modified xsi:type="dcterms:W3CDTF">2019-12-05T16:45:23Z</dcterms:modified>
</cp:coreProperties>
</file>