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EE5C7C8F-3A38-4538-BEF2-E23A9FCA95AC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D145" i="1"/>
  <c r="J144" i="1"/>
  <c r="I144" i="1"/>
  <c r="H144" i="1"/>
  <c r="G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E138" i="1"/>
  <c r="E139" i="1" s="1"/>
  <c r="E140" i="1" s="1"/>
  <c r="E141" i="1" s="1"/>
  <c r="E142" i="1" s="1"/>
  <c r="E143" i="1" s="1"/>
  <c r="E144" i="1" s="1"/>
  <c r="E145" i="1" s="1"/>
  <c r="E146" i="1" s="1"/>
  <c r="D138" i="1"/>
  <c r="J137" i="1"/>
  <c r="I137" i="1"/>
  <c r="H137" i="1"/>
  <c r="E137" i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E98" i="1"/>
  <c r="E99" i="1" s="1"/>
  <c r="E100" i="1" s="1"/>
  <c r="E101" i="1" s="1"/>
  <c r="E102" i="1" s="1"/>
  <c r="E103" i="1" s="1"/>
  <c r="E104" i="1" s="1"/>
  <c r="E105" i="1" s="1"/>
  <c r="E106" i="1" s="1"/>
  <c r="D98" i="1"/>
  <c r="J97" i="1"/>
  <c r="I97" i="1"/>
  <c r="H97" i="1"/>
  <c r="E97" i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E90" i="1"/>
  <c r="E91" i="1" s="1"/>
  <c r="E92" i="1" s="1"/>
  <c r="E93" i="1" s="1"/>
  <c r="E94" i="1" s="1"/>
  <c r="E95" i="1" s="1"/>
  <c r="E96" i="1" s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E78" i="1"/>
  <c r="E79" i="1" s="1"/>
  <c r="E80" i="1" s="1"/>
  <c r="E81" i="1" s="1"/>
  <c r="E82" i="1" s="1"/>
  <c r="E83" i="1" s="1"/>
  <c r="E84" i="1" s="1"/>
  <c r="E85" i="1" s="1"/>
  <c r="E86" i="1" s="1"/>
  <c r="D78" i="1"/>
  <c r="J77" i="1"/>
  <c r="I77" i="1"/>
  <c r="H77" i="1"/>
  <c r="E77" i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K61" i="1"/>
  <c r="J61" i="1"/>
  <c r="I61" i="1"/>
  <c r="H61" i="1"/>
  <c r="G61" i="1"/>
  <c r="F61" i="1"/>
  <c r="E61" i="1"/>
  <c r="D61" i="1"/>
  <c r="N60" i="1"/>
  <c r="M60" i="1"/>
  <c r="L60" i="1"/>
  <c r="K60" i="1"/>
  <c r="J60" i="1"/>
  <c r="I60" i="1"/>
  <c r="H60" i="1"/>
  <c r="G141" i="1" s="1"/>
  <c r="G60" i="1"/>
  <c r="G140" i="1" s="1"/>
  <c r="F60" i="1"/>
  <c r="E60" i="1"/>
  <c r="D60" i="1"/>
  <c r="N59" i="1"/>
  <c r="M59" i="1"/>
  <c r="L59" i="1"/>
  <c r="K59" i="1"/>
  <c r="J59" i="1"/>
  <c r="I59" i="1"/>
  <c r="H59" i="1"/>
  <c r="G59" i="1"/>
  <c r="G130" i="1" s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L57" i="1"/>
  <c r="G135" i="1" s="1"/>
  <c r="K57" i="1"/>
  <c r="J57" i="1"/>
  <c r="G133" i="1" s="1"/>
  <c r="I57" i="1"/>
  <c r="F132" i="1" s="1"/>
  <c r="H57" i="1"/>
  <c r="G57" i="1"/>
  <c r="F57" i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H55" i="1"/>
  <c r="G55" i="1"/>
  <c r="F55" i="1"/>
  <c r="E55" i="1"/>
  <c r="D55" i="1"/>
  <c r="N54" i="1"/>
  <c r="M54" i="1"/>
  <c r="G126" i="1" s="1"/>
  <c r="L54" i="1"/>
  <c r="K54" i="1"/>
  <c r="G124" i="1" s="1"/>
  <c r="J54" i="1"/>
  <c r="I54" i="1"/>
  <c r="H54" i="1"/>
  <c r="G54" i="1"/>
  <c r="F54" i="1"/>
  <c r="E54" i="1"/>
  <c r="G118" i="1" s="1"/>
  <c r="D54" i="1"/>
  <c r="N53" i="1"/>
  <c r="M53" i="1"/>
  <c r="L53" i="1"/>
  <c r="K53" i="1"/>
  <c r="J53" i="1"/>
  <c r="I53" i="1"/>
  <c r="H53" i="1"/>
  <c r="G53" i="1"/>
  <c r="F53" i="1"/>
  <c r="E53" i="1"/>
  <c r="D53" i="1"/>
  <c r="N52" i="1"/>
  <c r="M52" i="1"/>
  <c r="L52" i="1"/>
  <c r="F115" i="1" s="1"/>
  <c r="K52" i="1"/>
  <c r="J52" i="1"/>
  <c r="I52" i="1"/>
  <c r="H52" i="1"/>
  <c r="G52" i="1"/>
  <c r="F52" i="1"/>
  <c r="E52" i="1"/>
  <c r="D52" i="1"/>
  <c r="F107" i="1" s="1"/>
  <c r="N51" i="1"/>
  <c r="M51" i="1"/>
  <c r="L51" i="1"/>
  <c r="K51" i="1"/>
  <c r="J51" i="1"/>
  <c r="I51" i="1"/>
  <c r="H51" i="1"/>
  <c r="G51" i="1"/>
  <c r="G110" i="1" s="1"/>
  <c r="F51" i="1"/>
  <c r="G109" i="1" s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G102" i="1" s="1"/>
  <c r="H49" i="1"/>
  <c r="G49" i="1"/>
  <c r="F49" i="1"/>
  <c r="E49" i="1"/>
  <c r="G98" i="1" s="1"/>
  <c r="D49" i="1"/>
  <c r="N48" i="1"/>
  <c r="M48" i="1"/>
  <c r="L48" i="1"/>
  <c r="K48" i="1"/>
  <c r="G104" i="1" s="1"/>
  <c r="J48" i="1"/>
  <c r="I48" i="1"/>
  <c r="H48" i="1"/>
  <c r="G101" i="1" s="1"/>
  <c r="G48" i="1"/>
  <c r="F100" i="1" s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N45" i="1"/>
  <c r="M45" i="1"/>
  <c r="G96" i="1" s="1"/>
  <c r="L45" i="1"/>
  <c r="G95" i="1" s="1"/>
  <c r="K45" i="1"/>
  <c r="J45" i="1"/>
  <c r="I45" i="1"/>
  <c r="H45" i="1"/>
  <c r="G45" i="1"/>
  <c r="F45" i="1"/>
  <c r="E45" i="1"/>
  <c r="D45" i="1"/>
  <c r="G87" i="1" s="1"/>
  <c r="N44" i="1"/>
  <c r="M44" i="1"/>
  <c r="L44" i="1"/>
  <c r="K44" i="1"/>
  <c r="J44" i="1"/>
  <c r="I44" i="1"/>
  <c r="H44" i="1"/>
  <c r="G81" i="1" s="1"/>
  <c r="G44" i="1"/>
  <c r="F44" i="1"/>
  <c r="E44" i="1"/>
  <c r="D44" i="1"/>
  <c r="N43" i="1"/>
  <c r="M43" i="1"/>
  <c r="L43" i="1"/>
  <c r="K43" i="1"/>
  <c r="G84" i="1" s="1"/>
  <c r="J43" i="1"/>
  <c r="I43" i="1"/>
  <c r="H43" i="1"/>
  <c r="G43" i="1"/>
  <c r="F43" i="1"/>
  <c r="E43" i="1"/>
  <c r="D43" i="1"/>
  <c r="N42" i="1"/>
  <c r="M42" i="1"/>
  <c r="L42" i="1"/>
  <c r="K42" i="1"/>
  <c r="J42" i="1"/>
  <c r="I42" i="1"/>
  <c r="H42" i="1"/>
  <c r="F81" i="1" s="1"/>
  <c r="G42" i="1"/>
  <c r="F42" i="1"/>
  <c r="G79" i="1" s="1"/>
  <c r="E42" i="1"/>
  <c r="F78" i="1" s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J40" i="1"/>
  <c r="I40" i="1"/>
  <c r="H40" i="1"/>
  <c r="G71" i="1" s="1"/>
  <c r="G40" i="1"/>
  <c r="F40" i="1"/>
  <c r="E40" i="1"/>
  <c r="D40" i="1"/>
  <c r="N39" i="1"/>
  <c r="M39" i="1"/>
  <c r="L39" i="1"/>
  <c r="K39" i="1"/>
  <c r="J39" i="1"/>
  <c r="G73" i="1" s="1"/>
  <c r="I39" i="1"/>
  <c r="H39" i="1"/>
  <c r="G39" i="1"/>
  <c r="F70" i="1" s="1"/>
  <c r="F39" i="1"/>
  <c r="E39" i="1"/>
  <c r="D39" i="1"/>
  <c r="G67" i="1" s="1"/>
  <c r="G70" i="1" l="1"/>
  <c r="G72" i="1"/>
  <c r="G80" i="1"/>
  <c r="G89" i="1"/>
  <c r="G93" i="1"/>
  <c r="F98" i="1"/>
  <c r="G106" i="1"/>
  <c r="F103" i="1"/>
  <c r="G107" i="1"/>
  <c r="G111" i="1"/>
  <c r="G115" i="1"/>
  <c r="G120" i="1"/>
  <c r="G129" i="1"/>
  <c r="F130" i="1"/>
  <c r="F138" i="1"/>
  <c r="G142" i="1"/>
  <c r="G146" i="1"/>
  <c r="F73" i="1"/>
  <c r="G78" i="1"/>
  <c r="F96" i="1"/>
  <c r="F104" i="1"/>
  <c r="F124" i="1"/>
  <c r="F133" i="1"/>
  <c r="G75" i="1"/>
  <c r="F72" i="1"/>
  <c r="G90" i="1"/>
  <c r="G103" i="1"/>
  <c r="G100" i="1"/>
  <c r="G112" i="1"/>
  <c r="G113" i="1"/>
  <c r="G117" i="1"/>
  <c r="G121" i="1"/>
  <c r="F118" i="1"/>
  <c r="G134" i="1"/>
  <c r="G127" i="1"/>
  <c r="F135" i="1"/>
  <c r="G143" i="1"/>
  <c r="F144" i="1"/>
  <c r="F67" i="1"/>
  <c r="F87" i="1"/>
  <c r="F101" i="1"/>
  <c r="F110" i="1"/>
  <c r="F141" i="1"/>
  <c r="F75" i="1"/>
  <c r="F128" i="1"/>
  <c r="G132" i="1"/>
  <c r="G76" i="1"/>
  <c r="F76" i="1"/>
  <c r="G82" i="1"/>
  <c r="F82" i="1"/>
  <c r="F90" i="1"/>
  <c r="F127" i="1"/>
  <c r="G74" i="1"/>
  <c r="G88" i="1"/>
  <c r="G105" i="1"/>
  <c r="G66" i="1"/>
  <c r="F66" i="1"/>
  <c r="G123" i="1"/>
  <c r="F123" i="1"/>
  <c r="G137" i="1"/>
  <c r="F137" i="1"/>
  <c r="G68" i="1"/>
  <c r="F68" i="1"/>
  <c r="G85" i="1"/>
  <c r="F85" i="1"/>
  <c r="G99" i="1"/>
  <c r="F99" i="1"/>
  <c r="G116" i="1"/>
  <c r="F116" i="1"/>
  <c r="F84" i="1"/>
  <c r="G122" i="1"/>
  <c r="F122" i="1"/>
  <c r="G77" i="1"/>
  <c r="F77" i="1"/>
  <c r="G108" i="1"/>
  <c r="F108" i="1"/>
  <c r="G139" i="1"/>
  <c r="F139" i="1"/>
  <c r="G119" i="1"/>
  <c r="F119" i="1"/>
  <c r="G91" i="1"/>
  <c r="F91" i="1"/>
  <c r="G69" i="1"/>
  <c r="F69" i="1"/>
  <c r="G86" i="1"/>
  <c r="F86" i="1"/>
  <c r="G94" i="1"/>
  <c r="F94" i="1"/>
  <c r="G125" i="1"/>
  <c r="F125" i="1"/>
  <c r="F131" i="1"/>
  <c r="G131" i="1"/>
  <c r="F121" i="1"/>
  <c r="G136" i="1"/>
  <c r="F136" i="1"/>
  <c r="F113" i="1"/>
  <c r="G92" i="1"/>
  <c r="F92" i="1"/>
  <c r="F93" i="1"/>
  <c r="G145" i="1"/>
  <c r="F145" i="1"/>
  <c r="G138" i="1"/>
  <c r="G83" i="1"/>
  <c r="G97" i="1"/>
  <c r="G114" i="1"/>
  <c r="G128" i="1"/>
  <c r="F114" i="1"/>
  <c r="F134" i="1"/>
  <c r="F79" i="1"/>
  <c r="F102" i="1"/>
  <c r="F142" i="1"/>
  <c r="F105" i="1"/>
  <c r="F88" i="1"/>
  <c r="F71" i="1"/>
  <c r="F111" i="1"/>
  <c r="F74" i="1"/>
  <c r="F97" i="1"/>
  <c r="F117" i="1"/>
  <c r="F80" i="1"/>
  <c r="F120" i="1"/>
  <c r="F140" i="1"/>
  <c r="F83" i="1"/>
  <c r="F143" i="1"/>
  <c r="F106" i="1"/>
  <c r="F126" i="1"/>
  <c r="F146" i="1"/>
  <c r="F89" i="1"/>
  <c r="F109" i="1"/>
  <c r="F129" i="1"/>
  <c r="F112" i="1"/>
  <c r="F9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<sst xmlns="http://schemas.openxmlformats.org/spreadsheetml/2006/main" count="88" uniqueCount="68">
  <si>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</si>
  <si>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</si>
  <si>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1417</t>
  </si>
  <si>
    <t>Test Name: LDH_PED_384_costar</t>
  </si>
  <si>
    <t>Date: 11/16/2016</t>
  </si>
  <si>
    <t>Time: 2:23:44 PM</t>
  </si>
  <si>
    <t>ID1: 24 chemicals Run 3, 48h</t>
  </si>
  <si>
    <t>ID2: 2D RG Plate 2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</si>
  <si>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</si>
  <si>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</si>
  <si>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</si>
  <si>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</si>
  <si>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</si>
  <si>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</si>
  <si>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</si>
  <si>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</si>
  <si>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</si>
  <si>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</si>
  <si>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</si>
  <si>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</si>
  <si>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</si>
  <si>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</si>
  <si>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</si>
  <si>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</si>
  <si>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</si>
  <si>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</si>
  <si>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</si>
  <si>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</si>
  <si>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</si>
  <si>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Cmpd Name</t>
  </si>
  <si>
    <t>Cmpd#</t>
  </si>
  <si>
    <t>Top Conc (µM)</t>
  </si>
  <si>
    <t>Model-Run</t>
  </si>
  <si>
    <t>potassium chloride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</si>
  <si>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</si>
  <si>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</si>
  <si>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</si>
  <si>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</si>
  <si>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</si>
  <si>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</si>
  <si>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</si>
  <si>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</si>
  <si>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</si>
  <si>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</si>
  <si>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</si>
  <si>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</si>
  <si>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</si>
  <si>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</si>
  <si>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</si>
  <si>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</si>
  <si>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</si>
  <si>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</si>
  <si>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</si>
  <si>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</si>
  <si>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</si>
  <si>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</si>
  <si>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</si>
  <si>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</si>
  <si>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</si>
  <si>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compound</t>
  </si>
  <si>
    <t>concentration (nM)</t>
  </si>
  <si>
    <t>Mean</t>
  </si>
  <si>
    <t>SD</t>
  </si>
  <si>
    <t>mode</t>
  </si>
  <si>
    <t>time</t>
  </si>
  <si>
    <t>2D-DIFF-R3</t>
  </si>
  <si>
    <t>48h</t>
  </si>
  <si>
    <t>rifampicin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</si>
</sst>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230806</v>
      </c>
      <c r="C17" s="4">
        <v>20809</v>
      </c>
      <c r="D17" s="4">
        <v>20344</v>
      </c>
      <c r="E17" s="4">
        <v>20239</v>
      </c>
      <c r="F17" s="4">
        <v>19762</v>
      </c>
      <c r="G17" s="4">
        <v>24293</v>
      </c>
      <c r="H17" s="4">
        <v>26558</v>
      </c>
      <c r="I17" s="4">
        <v>19150</v>
      </c>
      <c r="J17" s="4">
        <v>19504</v>
      </c>
      <c r="K17" s="4">
        <v>23070</v>
      </c>
      <c r="L17" s="4">
        <v>21502</v>
      </c>
      <c r="M17" s="4">
        <v>23994</v>
      </c>
      <c r="N17" s="4">
        <v>23684</v>
      </c>
      <c r="O17" s="4">
        <v>19489</v>
      </c>
      <c r="P17" s="4">
        <v>22557</v>
      </c>
      <c r="Q17" s="4">
        <v>26104</v>
      </c>
      <c r="R17" s="4">
        <v>27362</v>
      </c>
      <c r="S17" s="4">
        <v>25727</v>
      </c>
      <c r="T17" s="4">
        <v>20666</v>
      </c>
      <c r="U17" s="4">
        <v>21881</v>
      </c>
      <c r="V17" s="4">
        <v>18953</v>
      </c>
      <c r="W17" s="4">
        <v>24674</v>
      </c>
      <c r="X17" s="4">
        <v>22440</v>
      </c>
      <c r="Y17" s="5">
        <v>24387</v>
      </c>
    </row>
    <row r="18" spans="1:25" x14ac:dyDescent="0.3">
      <c r="A18" s="2" t="s">
        <v>11</v>
      </c>
      <c r="B18" s="6">
        <v>234278</v>
      </c>
      <c r="C18" s="7">
        <v>15754</v>
      </c>
      <c r="D18" s="7">
        <v>20564</v>
      </c>
      <c r="E18" s="7">
        <v>16842</v>
      </c>
      <c r="F18" s="7">
        <v>19075</v>
      </c>
      <c r="G18" s="7">
        <v>25784</v>
      </c>
      <c r="H18" s="7">
        <v>21614</v>
      </c>
      <c r="I18" s="7">
        <v>22914</v>
      </c>
      <c r="J18" s="7">
        <v>26975</v>
      </c>
      <c r="K18" s="7">
        <v>27035</v>
      </c>
      <c r="L18" s="7">
        <v>31994</v>
      </c>
      <c r="M18" s="7">
        <v>19659</v>
      </c>
      <c r="N18" s="7">
        <v>21079</v>
      </c>
      <c r="O18" s="7">
        <v>25711</v>
      </c>
      <c r="P18" s="7">
        <v>29599</v>
      </c>
      <c r="Q18" s="7">
        <v>22485</v>
      </c>
      <c r="R18" s="7">
        <v>28497</v>
      </c>
      <c r="S18" s="7">
        <v>25937</v>
      </c>
      <c r="T18" s="7">
        <v>26513</v>
      </c>
      <c r="U18" s="7">
        <v>20893</v>
      </c>
      <c r="V18" s="7">
        <v>21424</v>
      </c>
      <c r="W18" s="7">
        <v>19537</v>
      </c>
      <c r="X18" s="7">
        <v>23971</v>
      </c>
      <c r="Y18" s="8">
        <v>20945</v>
      </c>
    </row>
    <row r="19" spans="1:25" x14ac:dyDescent="0.3">
      <c r="A19" s="2" t="s">
        <v>12</v>
      </c>
      <c r="B19" s="6">
        <v>15383</v>
      </c>
      <c r="C19" s="7">
        <v>16433</v>
      </c>
      <c r="D19" s="7">
        <v>220208</v>
      </c>
      <c r="E19" s="7">
        <v>228364</v>
      </c>
      <c r="F19" s="7">
        <v>32706</v>
      </c>
      <c r="G19" s="7">
        <v>164508</v>
      </c>
      <c r="H19" s="7">
        <v>24731</v>
      </c>
      <c r="I19" s="7">
        <v>41043</v>
      </c>
      <c r="J19" s="7">
        <v>25875</v>
      </c>
      <c r="K19" s="7">
        <v>29509</v>
      </c>
      <c r="L19" s="7">
        <v>28196</v>
      </c>
      <c r="M19" s="7">
        <v>21634</v>
      </c>
      <c r="N19" s="7">
        <v>26288</v>
      </c>
      <c r="O19" s="7">
        <v>26380</v>
      </c>
      <c r="P19" s="7">
        <v>24684</v>
      </c>
      <c r="Q19" s="7">
        <v>23083</v>
      </c>
      <c r="R19" s="7">
        <v>25270</v>
      </c>
      <c r="S19" s="7">
        <v>23892</v>
      </c>
      <c r="T19" s="7">
        <v>27111</v>
      </c>
      <c r="U19" s="7">
        <v>21802</v>
      </c>
      <c r="V19" s="7">
        <v>20751</v>
      </c>
      <c r="W19" s="7">
        <v>20514</v>
      </c>
      <c r="X19" s="7">
        <v>20552</v>
      </c>
      <c r="Y19" s="8">
        <v>24290</v>
      </c>
    </row>
    <row r="20" spans="1:25" x14ac:dyDescent="0.3">
      <c r="A20" s="2" t="s">
        <v>13</v>
      </c>
      <c r="B20" s="6">
        <v>22766</v>
      </c>
      <c r="C20" s="7">
        <v>18985</v>
      </c>
      <c r="D20" s="7">
        <v>227047</v>
      </c>
      <c r="E20" s="7">
        <v>216537</v>
      </c>
      <c r="F20" s="7">
        <v>54796</v>
      </c>
      <c r="G20" s="7">
        <v>221571</v>
      </c>
      <c r="H20" s="7">
        <v>32498</v>
      </c>
      <c r="I20" s="7">
        <v>35460</v>
      </c>
      <c r="J20" s="7">
        <v>24022</v>
      </c>
      <c r="K20" s="7">
        <v>24229</v>
      </c>
      <c r="L20" s="7">
        <v>25017</v>
      </c>
      <c r="M20" s="7">
        <v>25342</v>
      </c>
      <c r="N20" s="7">
        <v>26887</v>
      </c>
      <c r="O20" s="7">
        <v>24432</v>
      </c>
      <c r="P20" s="7">
        <v>24119</v>
      </c>
      <c r="Q20" s="7">
        <v>26162</v>
      </c>
      <c r="R20" s="7">
        <v>24471</v>
      </c>
      <c r="S20" s="7">
        <v>26658</v>
      </c>
      <c r="T20" s="7">
        <v>25605</v>
      </c>
      <c r="U20" s="7">
        <v>25085</v>
      </c>
      <c r="V20" s="7">
        <v>24738</v>
      </c>
      <c r="W20" s="7">
        <v>24950</v>
      </c>
      <c r="X20" s="7">
        <v>25246</v>
      </c>
      <c r="Y20" s="8">
        <v>24195</v>
      </c>
    </row>
    <row r="21" spans="1:25" x14ac:dyDescent="0.3">
      <c r="A21" s="2" t="s">
        <v>14</v>
      </c>
      <c r="B21" s="6">
        <v>20078</v>
      </c>
      <c r="C21" s="7">
        <v>20349</v>
      </c>
      <c r="D21" s="7">
        <v>223237</v>
      </c>
      <c r="E21" s="7">
        <v>198961</v>
      </c>
      <c r="F21" s="7">
        <v>50484</v>
      </c>
      <c r="G21" s="7">
        <v>190186</v>
      </c>
      <c r="H21" s="7">
        <v>32352</v>
      </c>
      <c r="I21" s="7">
        <v>46461</v>
      </c>
      <c r="J21" s="7">
        <v>26354</v>
      </c>
      <c r="K21" s="7">
        <v>25928</v>
      </c>
      <c r="L21" s="7">
        <v>26540</v>
      </c>
      <c r="M21" s="7">
        <v>21376</v>
      </c>
      <c r="N21" s="7">
        <v>22712</v>
      </c>
      <c r="O21" s="7">
        <v>22071</v>
      </c>
      <c r="P21" s="7">
        <v>24449</v>
      </c>
      <c r="Q21" s="7">
        <v>26314</v>
      </c>
      <c r="R21" s="7">
        <v>23152</v>
      </c>
      <c r="S21" s="7">
        <v>25725</v>
      </c>
      <c r="T21" s="7">
        <v>26019</v>
      </c>
      <c r="U21" s="7">
        <v>26227</v>
      </c>
      <c r="V21" s="7">
        <v>26375</v>
      </c>
      <c r="W21" s="7">
        <v>23051</v>
      </c>
      <c r="X21" s="7">
        <v>25322</v>
      </c>
      <c r="Y21" s="8">
        <v>25104</v>
      </c>
    </row>
    <row r="22" spans="1:25" x14ac:dyDescent="0.3">
      <c r="A22" s="2" t="s">
        <v>15</v>
      </c>
      <c r="B22" s="6">
        <v>19585</v>
      </c>
      <c r="C22" s="7">
        <v>24117</v>
      </c>
      <c r="D22" s="7">
        <v>22477</v>
      </c>
      <c r="E22" s="7">
        <v>25867</v>
      </c>
      <c r="F22" s="7">
        <v>27336</v>
      </c>
      <c r="G22" s="7">
        <v>25924</v>
      </c>
      <c r="H22" s="7">
        <v>28643</v>
      </c>
      <c r="I22" s="7">
        <v>27023</v>
      </c>
      <c r="J22" s="7">
        <v>29394</v>
      </c>
      <c r="K22" s="7">
        <v>22791</v>
      </c>
      <c r="L22" s="7">
        <v>24963</v>
      </c>
      <c r="M22" s="7">
        <v>25453</v>
      </c>
      <c r="N22" s="7">
        <v>28080</v>
      </c>
      <c r="O22" s="7">
        <v>23209</v>
      </c>
      <c r="P22" s="7">
        <v>26511</v>
      </c>
      <c r="Q22" s="7">
        <v>23795</v>
      </c>
      <c r="R22" s="7">
        <v>27068</v>
      </c>
      <c r="S22" s="7">
        <v>28316</v>
      </c>
      <c r="T22" s="7">
        <v>25256</v>
      </c>
      <c r="U22" s="7">
        <v>26599</v>
      </c>
      <c r="V22" s="7">
        <v>25329</v>
      </c>
      <c r="W22" s="7">
        <v>25902</v>
      </c>
      <c r="X22" s="7">
        <v>21595</v>
      </c>
      <c r="Y22" s="8">
        <v>24372</v>
      </c>
    </row>
    <row r="23" spans="1:25" x14ac:dyDescent="0.3">
      <c r="A23" s="2" t="s">
        <v>16</v>
      </c>
      <c r="B23" s="6">
        <v>17246</v>
      </c>
      <c r="C23" s="7">
        <v>18536</v>
      </c>
      <c r="D23" s="7">
        <v>22621</v>
      </c>
      <c r="E23" s="7">
        <v>27727</v>
      </c>
      <c r="F23" s="7">
        <v>22598</v>
      </c>
      <c r="G23" s="7">
        <v>27041</v>
      </c>
      <c r="H23" s="7">
        <v>26752</v>
      </c>
      <c r="I23" s="7">
        <v>27367</v>
      </c>
      <c r="J23" s="7">
        <v>28537</v>
      </c>
      <c r="K23" s="7">
        <v>25768</v>
      </c>
      <c r="L23" s="7">
        <v>28832</v>
      </c>
      <c r="M23" s="7">
        <v>26305</v>
      </c>
      <c r="N23" s="7">
        <v>27433</v>
      </c>
      <c r="O23" s="7">
        <v>28013</v>
      </c>
      <c r="P23" s="7">
        <v>27647</v>
      </c>
      <c r="Q23" s="7">
        <v>24283</v>
      </c>
      <c r="R23" s="7">
        <v>26279</v>
      </c>
      <c r="S23" s="7">
        <v>27673</v>
      </c>
      <c r="T23" s="7">
        <v>27938</v>
      </c>
      <c r="U23" s="7">
        <v>25628</v>
      </c>
      <c r="V23" s="7">
        <v>28105</v>
      </c>
      <c r="W23" s="7">
        <v>29235</v>
      </c>
      <c r="X23" s="7">
        <v>26753</v>
      </c>
      <c r="Y23" s="8">
        <v>24225</v>
      </c>
    </row>
    <row r="24" spans="1:25" x14ac:dyDescent="0.3">
      <c r="A24" s="2" t="s">
        <v>17</v>
      </c>
      <c r="B24" s="6">
        <v>22604</v>
      </c>
      <c r="C24" s="7">
        <v>18745</v>
      </c>
      <c r="D24" s="7">
        <v>21155</v>
      </c>
      <c r="E24" s="7">
        <v>27867</v>
      </c>
      <c r="F24" s="7">
        <v>26067</v>
      </c>
      <c r="G24" s="7">
        <v>28122</v>
      </c>
      <c r="H24" s="7">
        <v>29844</v>
      </c>
      <c r="I24" s="7">
        <v>25739</v>
      </c>
      <c r="J24" s="7">
        <v>28586</v>
      </c>
      <c r="K24" s="7">
        <v>28384</v>
      </c>
      <c r="L24" s="7">
        <v>29937</v>
      </c>
      <c r="M24" s="7">
        <v>24361</v>
      </c>
      <c r="N24" s="7">
        <v>32914</v>
      </c>
      <c r="O24" s="7">
        <v>29011</v>
      </c>
      <c r="P24" s="7">
        <v>28492</v>
      </c>
      <c r="Q24" s="7">
        <v>31568</v>
      </c>
      <c r="R24" s="7">
        <v>27507</v>
      </c>
      <c r="S24" s="7">
        <v>27464</v>
      </c>
      <c r="T24" s="7">
        <v>27911</v>
      </c>
      <c r="U24" s="7">
        <v>26446</v>
      </c>
      <c r="V24" s="7">
        <v>29039</v>
      </c>
      <c r="W24" s="7">
        <v>26066</v>
      </c>
      <c r="X24" s="7">
        <v>23604</v>
      </c>
      <c r="Y24" s="8">
        <v>25280</v>
      </c>
    </row>
    <row r="25" spans="1:25" x14ac:dyDescent="0.3">
      <c r="A25" s="2" t="s">
        <v>18</v>
      </c>
      <c r="B25" s="6">
        <v>17533</v>
      </c>
      <c r="C25" s="7">
        <v>21887</v>
      </c>
      <c r="D25" s="7">
        <v>224018</v>
      </c>
      <c r="E25" s="7">
        <v>41577</v>
      </c>
      <c r="F25" s="7">
        <v>260000</v>
      </c>
      <c r="G25" s="7">
        <v>27353</v>
      </c>
      <c r="H25" s="7">
        <v>66885</v>
      </c>
      <c r="I25" s="7">
        <v>24753</v>
      </c>
      <c r="J25" s="7">
        <v>46080</v>
      </c>
      <c r="K25" s="7">
        <v>25670</v>
      </c>
      <c r="L25" s="7">
        <v>39496</v>
      </c>
      <c r="M25" s="7">
        <v>26971</v>
      </c>
      <c r="N25" s="7">
        <v>32084</v>
      </c>
      <c r="O25" s="7">
        <v>27323</v>
      </c>
      <c r="P25" s="7">
        <v>29385</v>
      </c>
      <c r="Q25" s="7">
        <v>26805</v>
      </c>
      <c r="R25" s="7">
        <v>29072</v>
      </c>
      <c r="S25" s="7">
        <v>28241</v>
      </c>
      <c r="T25" s="7">
        <v>27897</v>
      </c>
      <c r="U25" s="7">
        <v>27092</v>
      </c>
      <c r="V25" s="7">
        <v>28148</v>
      </c>
      <c r="W25" s="7">
        <v>26473</v>
      </c>
      <c r="X25" s="7">
        <v>29949</v>
      </c>
      <c r="Y25" s="8">
        <v>21725</v>
      </c>
    </row>
    <row r="26" spans="1:25" x14ac:dyDescent="0.3">
      <c r="A26" s="2" t="s">
        <v>19</v>
      </c>
      <c r="B26" s="6">
        <v>21782</v>
      </c>
      <c r="C26" s="7">
        <v>23340</v>
      </c>
      <c r="D26" s="7">
        <v>238389</v>
      </c>
      <c r="E26" s="7">
        <v>47772</v>
      </c>
      <c r="F26" s="7">
        <v>260000</v>
      </c>
      <c r="G26" s="7">
        <v>28016</v>
      </c>
      <c r="H26" s="7">
        <v>80923</v>
      </c>
      <c r="I26" s="7">
        <v>26143</v>
      </c>
      <c r="J26" s="7">
        <v>44096</v>
      </c>
      <c r="K26" s="7">
        <v>28010</v>
      </c>
      <c r="L26" s="7">
        <v>37820</v>
      </c>
      <c r="M26" s="7">
        <v>28350</v>
      </c>
      <c r="N26" s="7">
        <v>30750</v>
      </c>
      <c r="O26" s="7">
        <v>32185</v>
      </c>
      <c r="P26" s="7">
        <v>30459</v>
      </c>
      <c r="Q26" s="7">
        <v>26473</v>
      </c>
      <c r="R26" s="7">
        <v>31324</v>
      </c>
      <c r="S26" s="7">
        <v>25827</v>
      </c>
      <c r="T26" s="7">
        <v>28460</v>
      </c>
      <c r="U26" s="7">
        <v>27800</v>
      </c>
      <c r="V26" s="7">
        <v>29006</v>
      </c>
      <c r="W26" s="7">
        <v>26911</v>
      </c>
      <c r="X26" s="7">
        <v>29151</v>
      </c>
      <c r="Y26" s="8">
        <v>24872</v>
      </c>
    </row>
    <row r="27" spans="1:25" x14ac:dyDescent="0.3">
      <c r="A27" s="2" t="s">
        <v>20</v>
      </c>
      <c r="B27" s="6">
        <v>18699</v>
      </c>
      <c r="C27" s="7">
        <v>24915</v>
      </c>
      <c r="D27" s="7">
        <v>207684</v>
      </c>
      <c r="E27" s="7">
        <v>60490</v>
      </c>
      <c r="F27" s="7">
        <v>260000</v>
      </c>
      <c r="G27" s="7">
        <v>34638</v>
      </c>
      <c r="H27" s="7">
        <v>81916</v>
      </c>
      <c r="I27" s="7">
        <v>29946</v>
      </c>
      <c r="J27" s="7">
        <v>50443</v>
      </c>
      <c r="K27" s="7">
        <v>28757</v>
      </c>
      <c r="L27" s="7">
        <v>38797</v>
      </c>
      <c r="M27" s="7">
        <v>28215</v>
      </c>
      <c r="N27" s="7">
        <v>30325</v>
      </c>
      <c r="O27" s="7">
        <v>28364</v>
      </c>
      <c r="P27" s="7">
        <v>29549</v>
      </c>
      <c r="Q27" s="7">
        <v>28580</v>
      </c>
      <c r="R27" s="7">
        <v>32359</v>
      </c>
      <c r="S27" s="7">
        <v>27697</v>
      </c>
      <c r="T27" s="7">
        <v>32063</v>
      </c>
      <c r="U27" s="7">
        <v>29121</v>
      </c>
      <c r="V27" s="7">
        <v>29664</v>
      </c>
      <c r="W27" s="7">
        <v>27288</v>
      </c>
      <c r="X27" s="7">
        <v>26853</v>
      </c>
      <c r="Y27" s="8">
        <v>28129</v>
      </c>
    </row>
    <row r="28" spans="1:25" x14ac:dyDescent="0.3">
      <c r="A28" s="2" t="s">
        <v>21</v>
      </c>
      <c r="B28" s="6">
        <v>21279</v>
      </c>
      <c r="C28" s="7">
        <v>19745</v>
      </c>
      <c r="D28" s="7">
        <v>113446</v>
      </c>
      <c r="E28" s="7">
        <v>33050</v>
      </c>
      <c r="F28" s="7">
        <v>120120</v>
      </c>
      <c r="G28" s="7">
        <v>34436</v>
      </c>
      <c r="H28" s="7">
        <v>102327</v>
      </c>
      <c r="I28" s="7">
        <v>28638</v>
      </c>
      <c r="J28" s="7">
        <v>31292</v>
      </c>
      <c r="K28" s="7">
        <v>26615</v>
      </c>
      <c r="L28" s="7">
        <v>25428</v>
      </c>
      <c r="M28" s="7">
        <v>32550</v>
      </c>
      <c r="N28" s="7">
        <v>28147</v>
      </c>
      <c r="O28" s="7">
        <v>30273</v>
      </c>
      <c r="P28" s="7">
        <v>27810</v>
      </c>
      <c r="Q28" s="7">
        <v>27557</v>
      </c>
      <c r="R28" s="7">
        <v>31715</v>
      </c>
      <c r="S28" s="7">
        <v>26677</v>
      </c>
      <c r="T28" s="7">
        <v>28178</v>
      </c>
      <c r="U28" s="7">
        <v>26599</v>
      </c>
      <c r="V28" s="7">
        <v>29056</v>
      </c>
      <c r="W28" s="7">
        <v>24553</v>
      </c>
      <c r="X28" s="7">
        <v>25115</v>
      </c>
      <c r="Y28" s="8">
        <v>25567</v>
      </c>
    </row>
    <row r="29" spans="1:25" x14ac:dyDescent="0.3">
      <c r="A29" s="2" t="s">
        <v>22</v>
      </c>
      <c r="B29" s="6">
        <v>21806</v>
      </c>
      <c r="C29" s="7">
        <v>23443</v>
      </c>
      <c r="D29" s="7">
        <v>120378</v>
      </c>
      <c r="E29" s="7">
        <v>31823</v>
      </c>
      <c r="F29" s="7">
        <v>128479</v>
      </c>
      <c r="G29" s="7">
        <v>29922</v>
      </c>
      <c r="H29" s="7">
        <v>87408</v>
      </c>
      <c r="I29" s="7">
        <v>25916</v>
      </c>
      <c r="J29" s="7">
        <v>35004</v>
      </c>
      <c r="K29" s="7">
        <v>28018</v>
      </c>
      <c r="L29" s="7">
        <v>27378</v>
      </c>
      <c r="M29" s="7">
        <v>31716</v>
      </c>
      <c r="N29" s="7">
        <v>26084</v>
      </c>
      <c r="O29" s="7">
        <v>32285</v>
      </c>
      <c r="P29" s="7">
        <v>27624</v>
      </c>
      <c r="Q29" s="7">
        <v>34922</v>
      </c>
      <c r="R29" s="7">
        <v>31756</v>
      </c>
      <c r="S29" s="7">
        <v>28094</v>
      </c>
      <c r="T29" s="7">
        <v>31314</v>
      </c>
      <c r="U29" s="7">
        <v>27343</v>
      </c>
      <c r="V29" s="7">
        <v>28397</v>
      </c>
      <c r="W29" s="7">
        <v>27840</v>
      </c>
      <c r="X29" s="7">
        <v>26504</v>
      </c>
      <c r="Y29" s="8">
        <v>28694</v>
      </c>
    </row>
    <row r="30" spans="1:25" x14ac:dyDescent="0.3">
      <c r="A30" s="2" t="s">
        <v>23</v>
      </c>
      <c r="B30" s="6">
        <v>24124</v>
      </c>
      <c r="C30" s="7">
        <v>24659</v>
      </c>
      <c r="D30" s="7">
        <v>109994</v>
      </c>
      <c r="E30" s="7">
        <v>40496</v>
      </c>
      <c r="F30" s="7">
        <v>124151</v>
      </c>
      <c r="G30" s="7">
        <v>31934</v>
      </c>
      <c r="H30" s="7">
        <v>80311</v>
      </c>
      <c r="I30" s="7">
        <v>30092</v>
      </c>
      <c r="J30" s="7">
        <v>32298</v>
      </c>
      <c r="K30" s="7">
        <v>29194</v>
      </c>
      <c r="L30" s="7">
        <v>28476</v>
      </c>
      <c r="M30" s="7">
        <v>30424</v>
      </c>
      <c r="N30" s="7">
        <v>26043</v>
      </c>
      <c r="O30" s="7">
        <v>31671</v>
      </c>
      <c r="P30" s="7">
        <v>29722</v>
      </c>
      <c r="Q30" s="7">
        <v>36300</v>
      </c>
      <c r="R30" s="7">
        <v>28675</v>
      </c>
      <c r="S30" s="7">
        <v>28281</v>
      </c>
      <c r="T30" s="7">
        <v>29221</v>
      </c>
      <c r="U30" s="7">
        <v>23108</v>
      </c>
      <c r="V30" s="7">
        <v>28057</v>
      </c>
      <c r="W30" s="7">
        <v>29821</v>
      </c>
      <c r="X30" s="7">
        <v>28310</v>
      </c>
      <c r="Y30" s="8">
        <v>26890</v>
      </c>
    </row>
    <row r="31" spans="1:25" x14ac:dyDescent="0.3">
      <c r="A31" s="2" t="s">
        <v>24</v>
      </c>
      <c r="B31" s="6">
        <v>24687</v>
      </c>
      <c r="C31" s="7">
        <v>27076</v>
      </c>
      <c r="D31" s="7">
        <v>28741</v>
      </c>
      <c r="E31" s="7">
        <v>28479</v>
      </c>
      <c r="F31" s="7">
        <v>26544</v>
      </c>
      <c r="G31" s="7">
        <v>26567</v>
      </c>
      <c r="H31" s="7">
        <v>27051</v>
      </c>
      <c r="I31" s="7">
        <v>26192</v>
      </c>
      <c r="J31" s="7">
        <v>36928</v>
      </c>
      <c r="K31" s="7">
        <v>30793</v>
      </c>
      <c r="L31" s="7">
        <v>43480</v>
      </c>
      <c r="M31" s="7">
        <v>32697</v>
      </c>
      <c r="N31" s="7">
        <v>29854</v>
      </c>
      <c r="O31" s="7">
        <v>38190</v>
      </c>
      <c r="P31" s="7">
        <v>33423</v>
      </c>
      <c r="Q31" s="7">
        <v>31767</v>
      </c>
      <c r="R31" s="7">
        <v>44810</v>
      </c>
      <c r="S31" s="7">
        <v>38949</v>
      </c>
      <c r="T31" s="7">
        <v>41658</v>
      </c>
      <c r="U31" s="7">
        <v>29773</v>
      </c>
      <c r="V31" s="7">
        <v>32368</v>
      </c>
      <c r="W31" s="7">
        <v>29256</v>
      </c>
      <c r="X31" s="7">
        <v>36740</v>
      </c>
      <c r="Y31" s="8">
        <v>28645</v>
      </c>
    </row>
    <row r="32" spans="1:25" x14ac:dyDescent="0.3">
      <c r="A32" s="2" t="s">
        <v>25</v>
      </c>
      <c r="B32" s="9">
        <v>24738</v>
      </c>
      <c r="C32" s="10">
        <v>26440</v>
      </c>
      <c r="D32" s="10">
        <v>29552</v>
      </c>
      <c r="E32" s="10">
        <v>30649</v>
      </c>
      <c r="F32" s="10">
        <v>30504</v>
      </c>
      <c r="G32" s="10">
        <v>33973</v>
      </c>
      <c r="H32" s="10">
        <v>29709</v>
      </c>
      <c r="I32" s="10">
        <v>31402</v>
      </c>
      <c r="J32" s="10">
        <v>35596</v>
      </c>
      <c r="K32" s="10">
        <v>36664</v>
      </c>
      <c r="L32" s="10">
        <v>29812</v>
      </c>
      <c r="M32" s="10">
        <v>34084</v>
      </c>
      <c r="N32" s="10">
        <v>36323</v>
      </c>
      <c r="O32" s="10">
        <v>35590</v>
      </c>
      <c r="P32" s="10">
        <v>38967</v>
      </c>
      <c r="Q32" s="10">
        <v>33983</v>
      </c>
      <c r="R32" s="10">
        <v>34555</v>
      </c>
      <c r="S32" s="10">
        <v>36787</v>
      </c>
      <c r="T32" s="10">
        <v>30221</v>
      </c>
      <c r="U32" s="10">
        <v>32112</v>
      </c>
      <c r="V32" s="10">
        <v>37375</v>
      </c>
      <c r="W32" s="10">
        <v>36634</v>
      </c>
      <c r="X32" s="10">
        <v>32309</v>
      </c>
      <c r="Y32" s="11">
        <v>34278</v>
      </c>
    </row>
    <row r="34" spans="3:19" x14ac:dyDescent="0.3">
      <c r="C34" t="s">
        <v>26</v>
      </c>
      <c r="D34" t="s">
        <v>27</v>
      </c>
      <c r="F34" t="s">
        <v>28</v>
      </c>
      <c r="G34" t="s">
        <v>66</v>
      </c>
      <c r="Q34" t="s">
        <v>29</v>
      </c>
      <c r="R34" t="s">
        <v>30</v>
      </c>
      <c r="S34" t="s">
        <v>31</v>
      </c>
    </row>
    <row r="35" spans="3:19" x14ac:dyDescent="0.3">
      <c r="C35" t="s">
        <v>32</v>
      </c>
      <c r="D35" t="s">
        <v>65</v>
      </c>
      <c r="Q35" s="12" t="s">
        <v>33</v>
      </c>
      <c r="R35" s="12">
        <v>1</v>
      </c>
      <c r="S35" s="12">
        <v>299.9194810762516</v>
      </c>
    </row>
    <row r="36" spans="3:19" x14ac:dyDescent="0.3">
      <c r="C36" t="s">
        <v>29</v>
      </c>
      <c r="D36" s="13" t="s">
        <v>34</v>
      </c>
      <c r="E36" s="13" t="s">
        <v>35</v>
      </c>
      <c r="F36" s="13" t="s">
        <v>36</v>
      </c>
      <c r="G36" s="13" t="s">
        <v>37</v>
      </c>
      <c r="H36" s="13" t="s">
        <v>38</v>
      </c>
      <c r="I36" s="12" t="s">
        <v>39</v>
      </c>
      <c r="J36" s="12" t="s">
        <v>67</v>
      </c>
      <c r="K36" s="12" t="s">
        <v>41</v>
      </c>
      <c r="L36" s="14" t="s">
        <v>42</v>
      </c>
      <c r="P36" s="15"/>
      <c r="Q36" s="12" t="s">
        <v>43</v>
      </c>
      <c r="R36" s="12">
        <v>2</v>
      </c>
      <c r="S36" s="12">
        <v>299.98305862922246</v>
      </c>
    </row>
    <row r="37" spans="3:19" x14ac:dyDescent="0.3">
      <c r="C37" t="s">
        <v>44</v>
      </c>
      <c r="D37" s="13">
        <v>93.572123722034164</v>
      </c>
      <c r="E37" s="13">
        <v>300.03188879745431</v>
      </c>
      <c r="F37" s="13">
        <v>300.02186153879387</v>
      </c>
      <c r="G37" s="13">
        <v>299.98790082693415</v>
      </c>
      <c r="H37" s="13">
        <v>298.16154941787772</v>
      </c>
      <c r="I37" s="12">
        <v>300.04017774853884</v>
      </c>
      <c r="J37" s="12">
        <v>291.00703307753895</v>
      </c>
      <c r="K37" s="12">
        <v>199.99718367602262</v>
      </c>
      <c r="L37" s="13">
        <v>0</v>
      </c>
      <c r="M37" s="13"/>
      <c r="N37" s="16"/>
      <c r="P37" s="13"/>
      <c r="Q37" s="12" t="s">
        <v>45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3"/>
      <c r="Q38" s="13" t="s">
        <v>46</v>
      </c>
      <c r="R38" s="13">
        <v>4</v>
      </c>
      <c r="S38" s="13">
        <v>149.97232653498466</v>
      </c>
    </row>
    <row r="39" spans="3:19" x14ac:dyDescent="0.3">
      <c r="C39">
        <v>1</v>
      </c>
      <c r="D39" s="17">
        <f t="shared" ref="D39:D50" si="0">+D19</f>
        <v>220208</v>
      </c>
      <c r="E39" s="17">
        <f t="shared" ref="E39:E50" si="1">+F19</f>
        <v>32706</v>
      </c>
      <c r="F39" s="17">
        <f t="shared" ref="F39:F50" si="2">+H19</f>
        <v>24731</v>
      </c>
      <c r="G39" s="17">
        <f t="shared" ref="G39:G50" si="3">+J19</f>
        <v>25875</v>
      </c>
      <c r="H39" s="17">
        <f t="shared" ref="H39:H50" si="4">+L19</f>
        <v>28196</v>
      </c>
      <c r="I39" s="17">
        <f t="shared" ref="I39:I50" si="5">+N19</f>
        <v>26288</v>
      </c>
      <c r="J39" s="17">
        <f t="shared" ref="J39:J50" si="6">+P19</f>
        <v>24684</v>
      </c>
      <c r="K39" s="17">
        <f t="shared" ref="K39:K50" si="7">+R19</f>
        <v>25270</v>
      </c>
      <c r="L39" s="17">
        <f t="shared" ref="L39:L50" si="8">+T19</f>
        <v>27111</v>
      </c>
      <c r="M39" s="17">
        <f t="shared" ref="M39:M50" si="9">+V19</f>
        <v>20751</v>
      </c>
      <c r="N39" s="17">
        <f t="shared" ref="N39:N50" si="10">+X19</f>
        <v>20552</v>
      </c>
      <c r="P39" s="13"/>
      <c r="Q39" s="13" t="s">
        <v>47</v>
      </c>
      <c r="R39" s="13">
        <v>5</v>
      </c>
      <c r="S39" s="13">
        <v>300.11596872487144</v>
      </c>
    </row>
    <row r="40" spans="3:19" x14ac:dyDescent="0.3">
      <c r="D40" s="17">
        <f t="shared" si="0"/>
        <v>227047</v>
      </c>
      <c r="E40" s="17">
        <f t="shared" si="1"/>
        <v>54796</v>
      </c>
      <c r="F40" s="17">
        <f t="shared" si="2"/>
        <v>32498</v>
      </c>
      <c r="G40" s="17">
        <f t="shared" si="3"/>
        <v>24022</v>
      </c>
      <c r="H40" s="17">
        <f t="shared" si="4"/>
        <v>25017</v>
      </c>
      <c r="I40" s="17">
        <f t="shared" si="5"/>
        <v>26887</v>
      </c>
      <c r="J40" s="17">
        <f t="shared" si="6"/>
        <v>24119</v>
      </c>
      <c r="K40" s="17">
        <f t="shared" si="7"/>
        <v>24471</v>
      </c>
      <c r="L40" s="17">
        <f t="shared" si="8"/>
        <v>25605</v>
      </c>
      <c r="M40" s="17">
        <f t="shared" si="9"/>
        <v>24738</v>
      </c>
      <c r="N40" s="17">
        <f t="shared" si="10"/>
        <v>25246</v>
      </c>
      <c r="P40" s="13"/>
      <c r="Q40" s="13" t="s">
        <v>48</v>
      </c>
      <c r="R40" s="13">
        <v>6</v>
      </c>
      <c r="S40" s="13">
        <v>300.04983891236009</v>
      </c>
    </row>
    <row r="41" spans="3:19" x14ac:dyDescent="0.3">
      <c r="D41" s="17">
        <f t="shared" si="0"/>
        <v>223237</v>
      </c>
      <c r="E41" s="17">
        <f t="shared" si="1"/>
        <v>50484</v>
      </c>
      <c r="F41" s="17">
        <f t="shared" si="2"/>
        <v>32352</v>
      </c>
      <c r="G41" s="17">
        <f t="shared" si="3"/>
        <v>26354</v>
      </c>
      <c r="H41" s="17">
        <f t="shared" si="4"/>
        <v>26540</v>
      </c>
      <c r="I41" s="17">
        <f t="shared" si="5"/>
        <v>22712</v>
      </c>
      <c r="J41" s="17">
        <f t="shared" si="6"/>
        <v>24449</v>
      </c>
      <c r="K41" s="17">
        <f t="shared" si="7"/>
        <v>23152</v>
      </c>
      <c r="L41" s="17">
        <f t="shared" si="8"/>
        <v>26019</v>
      </c>
      <c r="M41" s="17">
        <f t="shared" si="9"/>
        <v>26375</v>
      </c>
      <c r="N41" s="17">
        <f t="shared" si="10"/>
        <v>25322</v>
      </c>
      <c r="P41" s="15"/>
      <c r="Q41" s="13" t="s">
        <v>49</v>
      </c>
      <c r="R41" s="13">
        <v>7</v>
      </c>
      <c r="S41" s="13">
        <v>300.01150712045535</v>
      </c>
    </row>
    <row r="42" spans="3:19" x14ac:dyDescent="0.3">
      <c r="C42">
        <v>2</v>
      </c>
      <c r="D42" s="13">
        <f t="shared" si="0"/>
        <v>22477</v>
      </c>
      <c r="E42" s="13">
        <f t="shared" si="1"/>
        <v>27336</v>
      </c>
      <c r="F42" s="13">
        <f t="shared" si="2"/>
        <v>28643</v>
      </c>
      <c r="G42" s="13">
        <f t="shared" si="3"/>
        <v>29394</v>
      </c>
      <c r="H42" s="13">
        <f t="shared" si="4"/>
        <v>24963</v>
      </c>
      <c r="I42" s="13">
        <f t="shared" si="5"/>
        <v>28080</v>
      </c>
      <c r="J42" s="13">
        <f t="shared" si="6"/>
        <v>26511</v>
      </c>
      <c r="K42" s="13">
        <f t="shared" si="7"/>
        <v>27068</v>
      </c>
      <c r="L42" s="13">
        <f t="shared" si="8"/>
        <v>25256</v>
      </c>
      <c r="M42" s="13">
        <f t="shared" si="9"/>
        <v>25329</v>
      </c>
      <c r="N42" s="13">
        <f t="shared" si="10"/>
        <v>21595</v>
      </c>
      <c r="P42" s="13"/>
      <c r="Q42" s="13" t="s">
        <v>50</v>
      </c>
      <c r="R42" s="13">
        <v>8</v>
      </c>
      <c r="S42" s="13">
        <v>29.999547797626807</v>
      </c>
    </row>
    <row r="43" spans="3:19" x14ac:dyDescent="0.3">
      <c r="C43" s="15"/>
      <c r="D43" s="13">
        <f t="shared" si="0"/>
        <v>22621</v>
      </c>
      <c r="E43" s="13">
        <f t="shared" si="1"/>
        <v>22598</v>
      </c>
      <c r="F43" s="13">
        <f t="shared" si="2"/>
        <v>26752</v>
      </c>
      <c r="G43" s="13">
        <f t="shared" si="3"/>
        <v>28537</v>
      </c>
      <c r="H43" s="13">
        <f t="shared" si="4"/>
        <v>28832</v>
      </c>
      <c r="I43" s="13">
        <f t="shared" si="5"/>
        <v>27433</v>
      </c>
      <c r="J43" s="13">
        <f t="shared" si="6"/>
        <v>27647</v>
      </c>
      <c r="K43" s="13">
        <f t="shared" si="7"/>
        <v>26279</v>
      </c>
      <c r="L43" s="13">
        <f t="shared" si="8"/>
        <v>27938</v>
      </c>
      <c r="M43" s="13">
        <f t="shared" si="9"/>
        <v>28105</v>
      </c>
      <c r="N43" s="13">
        <f t="shared" si="10"/>
        <v>26753</v>
      </c>
      <c r="P43" s="13"/>
      <c r="Q43" s="13" t="s">
        <v>34</v>
      </c>
      <c r="R43" s="13">
        <v>9</v>
      </c>
      <c r="S43" s="13">
        <v>93.572123722034164</v>
      </c>
    </row>
    <row r="44" spans="3:19" x14ac:dyDescent="0.3">
      <c r="D44" s="13">
        <f t="shared" si="0"/>
        <v>21155</v>
      </c>
      <c r="E44" s="13">
        <f t="shared" si="1"/>
        <v>26067</v>
      </c>
      <c r="F44" s="13">
        <f t="shared" si="2"/>
        <v>29844</v>
      </c>
      <c r="G44" s="13">
        <f t="shared" si="3"/>
        <v>28586</v>
      </c>
      <c r="H44" s="13">
        <f t="shared" si="4"/>
        <v>29937</v>
      </c>
      <c r="I44" s="13">
        <f t="shared" si="5"/>
        <v>32914</v>
      </c>
      <c r="J44" s="13">
        <f t="shared" si="6"/>
        <v>28492</v>
      </c>
      <c r="K44" s="13">
        <f t="shared" si="7"/>
        <v>27507</v>
      </c>
      <c r="L44" s="13">
        <f t="shared" si="8"/>
        <v>27911</v>
      </c>
      <c r="M44" s="13">
        <f t="shared" si="9"/>
        <v>29039</v>
      </c>
      <c r="N44" s="13">
        <f t="shared" si="10"/>
        <v>23604</v>
      </c>
      <c r="P44" s="13"/>
      <c r="Q44" s="13" t="s">
        <v>35</v>
      </c>
      <c r="R44" s="13">
        <v>10</v>
      </c>
      <c r="S44" s="13">
        <v>300.03188879745431</v>
      </c>
    </row>
    <row r="45" spans="3:19" x14ac:dyDescent="0.3">
      <c r="C45">
        <v>3</v>
      </c>
      <c r="D45" s="18">
        <f t="shared" si="0"/>
        <v>224018</v>
      </c>
      <c r="E45" s="18">
        <f t="shared" si="1"/>
        <v>260000</v>
      </c>
      <c r="F45" s="18">
        <f t="shared" si="2"/>
        <v>66885</v>
      </c>
      <c r="G45" s="18">
        <f t="shared" si="3"/>
        <v>46080</v>
      </c>
      <c r="H45" s="18">
        <f t="shared" si="4"/>
        <v>39496</v>
      </c>
      <c r="I45" s="18">
        <f t="shared" si="5"/>
        <v>32084</v>
      </c>
      <c r="J45" s="18">
        <f t="shared" si="6"/>
        <v>29385</v>
      </c>
      <c r="K45" s="18">
        <f t="shared" si="7"/>
        <v>29072</v>
      </c>
      <c r="L45" s="18">
        <f t="shared" si="8"/>
        <v>27897</v>
      </c>
      <c r="M45" s="18">
        <f t="shared" si="9"/>
        <v>28148</v>
      </c>
      <c r="N45" s="18">
        <f t="shared" si="10"/>
        <v>29949</v>
      </c>
      <c r="P45" s="13"/>
      <c r="Q45" s="13" t="s">
        <v>36</v>
      </c>
      <c r="R45" s="13">
        <v>11</v>
      </c>
      <c r="S45" s="13">
        <v>300.02186153879387</v>
      </c>
    </row>
    <row r="46" spans="3:19" x14ac:dyDescent="0.3">
      <c r="D46" s="18">
        <f t="shared" si="0"/>
        <v>238389</v>
      </c>
      <c r="E46" s="18">
        <f t="shared" si="1"/>
        <v>260000</v>
      </c>
      <c r="F46" s="18">
        <f t="shared" si="2"/>
        <v>80923</v>
      </c>
      <c r="G46" s="18">
        <f t="shared" si="3"/>
        <v>44096</v>
      </c>
      <c r="H46" s="18">
        <f t="shared" si="4"/>
        <v>37820</v>
      </c>
      <c r="I46" s="18">
        <f t="shared" si="5"/>
        <v>30750</v>
      </c>
      <c r="J46" s="18">
        <f t="shared" si="6"/>
        <v>30459</v>
      </c>
      <c r="K46" s="18">
        <f t="shared" si="7"/>
        <v>31324</v>
      </c>
      <c r="L46" s="18">
        <f t="shared" si="8"/>
        <v>28460</v>
      </c>
      <c r="M46" s="18">
        <f t="shared" si="9"/>
        <v>29006</v>
      </c>
      <c r="N46" s="18">
        <f t="shared" si="10"/>
        <v>29151</v>
      </c>
      <c r="Q46" s="13" t="s">
        <v>37</v>
      </c>
      <c r="R46" s="13">
        <v>12</v>
      </c>
      <c r="S46" s="13">
        <v>299.98790082693415</v>
      </c>
    </row>
    <row r="47" spans="3:19" x14ac:dyDescent="0.3">
      <c r="D47" s="18">
        <f t="shared" si="0"/>
        <v>207684</v>
      </c>
      <c r="E47" s="18">
        <f t="shared" si="1"/>
        <v>260000</v>
      </c>
      <c r="F47" s="18">
        <f t="shared" si="2"/>
        <v>81916</v>
      </c>
      <c r="G47" s="18">
        <f t="shared" si="3"/>
        <v>50443</v>
      </c>
      <c r="H47" s="18">
        <f t="shared" si="4"/>
        <v>38797</v>
      </c>
      <c r="I47" s="18">
        <f t="shared" si="5"/>
        <v>30325</v>
      </c>
      <c r="J47" s="18">
        <f t="shared" si="6"/>
        <v>29549</v>
      </c>
      <c r="K47" s="18">
        <f t="shared" si="7"/>
        <v>32359</v>
      </c>
      <c r="L47" s="18">
        <f t="shared" si="8"/>
        <v>32063</v>
      </c>
      <c r="M47" s="18">
        <f t="shared" si="9"/>
        <v>29664</v>
      </c>
      <c r="N47" s="18">
        <f t="shared" si="10"/>
        <v>26853</v>
      </c>
      <c r="Q47" s="13" t="s">
        <v>38</v>
      </c>
      <c r="R47" s="13">
        <v>13</v>
      </c>
      <c r="S47" s="13">
        <v>298.16154941787772</v>
      </c>
    </row>
    <row r="48" spans="3:19" x14ac:dyDescent="0.3">
      <c r="C48">
        <v>4</v>
      </c>
      <c r="D48" s="19">
        <f t="shared" si="0"/>
        <v>113446</v>
      </c>
      <c r="E48" s="19">
        <f t="shared" si="1"/>
        <v>120120</v>
      </c>
      <c r="F48" s="19">
        <f t="shared" si="2"/>
        <v>102327</v>
      </c>
      <c r="G48" s="19">
        <f t="shared" si="3"/>
        <v>31292</v>
      </c>
      <c r="H48" s="19">
        <f t="shared" si="4"/>
        <v>25428</v>
      </c>
      <c r="I48" s="19">
        <f t="shared" si="5"/>
        <v>28147</v>
      </c>
      <c r="J48" s="19">
        <f t="shared" si="6"/>
        <v>27810</v>
      </c>
      <c r="K48" s="19">
        <f t="shared" si="7"/>
        <v>31715</v>
      </c>
      <c r="L48" s="19">
        <f t="shared" si="8"/>
        <v>28178</v>
      </c>
      <c r="M48" s="19">
        <f t="shared" si="9"/>
        <v>29056</v>
      </c>
      <c r="N48" s="19">
        <f t="shared" si="10"/>
        <v>25115</v>
      </c>
      <c r="Q48" s="12" t="s">
        <v>39</v>
      </c>
      <c r="R48" s="12">
        <v>14</v>
      </c>
      <c r="S48" s="12">
        <v>300.04017774853884</v>
      </c>
    </row>
    <row r="49" spans="3:19" x14ac:dyDescent="0.3">
      <c r="D49" s="19">
        <f t="shared" si="0"/>
        <v>120378</v>
      </c>
      <c r="E49" s="19">
        <f t="shared" si="1"/>
        <v>128479</v>
      </c>
      <c r="F49" s="19">
        <f t="shared" si="2"/>
        <v>87408</v>
      </c>
      <c r="G49" s="19">
        <f t="shared" si="3"/>
        <v>35004</v>
      </c>
      <c r="H49" s="19">
        <f t="shared" si="4"/>
        <v>27378</v>
      </c>
      <c r="I49" s="19">
        <f t="shared" si="5"/>
        <v>26084</v>
      </c>
      <c r="J49" s="19">
        <f t="shared" si="6"/>
        <v>27624</v>
      </c>
      <c r="K49" s="19">
        <f t="shared" si="7"/>
        <v>31756</v>
      </c>
      <c r="L49" s="19">
        <f t="shared" si="8"/>
        <v>31314</v>
      </c>
      <c r="M49" s="19">
        <f t="shared" si="9"/>
        <v>28397</v>
      </c>
      <c r="N49" s="19">
        <f t="shared" si="10"/>
        <v>26504</v>
      </c>
      <c r="Q49" s="12" t="s">
        <v>40</v>
      </c>
      <c r="R49" s="12">
        <v>15</v>
      </c>
      <c r="S49" s="12">
        <v>291.00703307753895</v>
      </c>
    </row>
    <row r="50" spans="3:19" x14ac:dyDescent="0.3">
      <c r="D50" s="19">
        <f t="shared" si="0"/>
        <v>109994</v>
      </c>
      <c r="E50" s="19">
        <f t="shared" si="1"/>
        <v>124151</v>
      </c>
      <c r="F50" s="19">
        <f t="shared" si="2"/>
        <v>80311</v>
      </c>
      <c r="G50" s="19">
        <f t="shared" si="3"/>
        <v>32298</v>
      </c>
      <c r="H50" s="19">
        <f t="shared" si="4"/>
        <v>28476</v>
      </c>
      <c r="I50" s="19">
        <f t="shared" si="5"/>
        <v>26043</v>
      </c>
      <c r="J50" s="19">
        <f t="shared" si="6"/>
        <v>29722</v>
      </c>
      <c r="K50" s="19">
        <f t="shared" si="7"/>
        <v>28675</v>
      </c>
      <c r="L50" s="19">
        <f t="shared" si="8"/>
        <v>29221</v>
      </c>
      <c r="M50" s="19">
        <f t="shared" si="9"/>
        <v>28057</v>
      </c>
      <c r="N50" s="19">
        <f t="shared" si="10"/>
        <v>28310</v>
      </c>
      <c r="Q50" s="12" t="s">
        <v>41</v>
      </c>
      <c r="R50" s="12">
        <v>16</v>
      </c>
      <c r="S50" s="12">
        <v>199.99718367602262</v>
      </c>
    </row>
    <row r="51" spans="3:19" x14ac:dyDescent="0.3">
      <c r="C51">
        <v>5</v>
      </c>
      <c r="D51" s="16">
        <f>+E19</f>
        <v>228364</v>
      </c>
      <c r="E51" s="16">
        <f t="shared" ref="E51:E62" si="11">+G19</f>
        <v>164508</v>
      </c>
      <c r="F51" s="16">
        <f t="shared" ref="F51:F62" si="12">+I19</f>
        <v>41043</v>
      </c>
      <c r="G51" s="16">
        <f t="shared" ref="G51:G62" si="13">+K19</f>
        <v>29509</v>
      </c>
      <c r="H51" s="16">
        <f t="shared" ref="H51:H62" si="14">+M19</f>
        <v>21634</v>
      </c>
      <c r="I51" s="16">
        <f t="shared" ref="I51:I62" si="15">+O19</f>
        <v>26380</v>
      </c>
      <c r="J51" s="16">
        <f t="shared" ref="J51:J62" si="16">+Q19</f>
        <v>23083</v>
      </c>
      <c r="K51" s="16">
        <f t="shared" ref="K51:K62" si="17">+S19</f>
        <v>23892</v>
      </c>
      <c r="L51" s="16">
        <f t="shared" ref="L51:L62" si="18">+U19</f>
        <v>21802</v>
      </c>
      <c r="M51" s="16">
        <f t="shared" ref="M51:N62" si="19">+W19</f>
        <v>20514</v>
      </c>
      <c r="N51" s="16">
        <f t="shared" si="19"/>
        <v>20552</v>
      </c>
      <c r="Q51" s="12" t="s">
        <v>51</v>
      </c>
      <c r="R51" s="12">
        <v>17</v>
      </c>
      <c r="S51" s="12">
        <v>299.9584571143883</v>
      </c>
    </row>
    <row r="52" spans="3:19" x14ac:dyDescent="0.3">
      <c r="D52" s="16">
        <f t="shared" ref="D52:D53" si="20">+E20</f>
        <v>216537</v>
      </c>
      <c r="E52" s="16">
        <f t="shared" si="11"/>
        <v>221571</v>
      </c>
      <c r="F52" s="16">
        <f t="shared" si="12"/>
        <v>35460</v>
      </c>
      <c r="G52" s="16">
        <f t="shared" si="13"/>
        <v>24229</v>
      </c>
      <c r="H52" s="16">
        <f t="shared" si="14"/>
        <v>25342</v>
      </c>
      <c r="I52" s="16">
        <f t="shared" si="15"/>
        <v>24432</v>
      </c>
      <c r="J52" s="16">
        <f t="shared" si="16"/>
        <v>26162</v>
      </c>
      <c r="K52" s="16">
        <f t="shared" si="17"/>
        <v>26658</v>
      </c>
      <c r="L52" s="16">
        <f t="shared" si="18"/>
        <v>25085</v>
      </c>
      <c r="M52" s="16">
        <f t="shared" si="19"/>
        <v>24950</v>
      </c>
      <c r="N52" s="16">
        <f t="shared" si="19"/>
        <v>25246</v>
      </c>
      <c r="Q52" s="12" t="s">
        <v>52</v>
      </c>
      <c r="R52" s="12">
        <v>18</v>
      </c>
      <c r="S52" s="12">
        <v>300.00845195399359</v>
      </c>
    </row>
    <row r="53" spans="3:19" x14ac:dyDescent="0.3">
      <c r="D53" s="16">
        <f t="shared" si="20"/>
        <v>198961</v>
      </c>
      <c r="E53" s="16">
        <f t="shared" si="11"/>
        <v>190186</v>
      </c>
      <c r="F53" s="16">
        <f t="shared" si="12"/>
        <v>46461</v>
      </c>
      <c r="G53" s="16">
        <f t="shared" si="13"/>
        <v>25928</v>
      </c>
      <c r="H53" s="16">
        <f t="shared" si="14"/>
        <v>21376</v>
      </c>
      <c r="I53" s="16">
        <f t="shared" si="15"/>
        <v>22071</v>
      </c>
      <c r="J53" s="16">
        <f t="shared" si="16"/>
        <v>26314</v>
      </c>
      <c r="K53" s="16">
        <f t="shared" si="17"/>
        <v>25725</v>
      </c>
      <c r="L53" s="16">
        <f t="shared" si="18"/>
        <v>26227</v>
      </c>
      <c r="M53" s="16">
        <f t="shared" si="19"/>
        <v>23051</v>
      </c>
      <c r="N53" s="16">
        <f t="shared" si="19"/>
        <v>25322</v>
      </c>
      <c r="Q53" s="12" t="s">
        <v>53</v>
      </c>
      <c r="R53" s="12">
        <v>19</v>
      </c>
      <c r="S53" s="12">
        <v>299.97027294595108</v>
      </c>
    </row>
    <row r="54" spans="3:19" x14ac:dyDescent="0.3">
      <c r="C54">
        <v>6</v>
      </c>
      <c r="D54" s="20">
        <f>+E22</f>
        <v>25867</v>
      </c>
      <c r="E54" s="20">
        <f t="shared" si="11"/>
        <v>25924</v>
      </c>
      <c r="F54" s="20">
        <f t="shared" si="12"/>
        <v>27023</v>
      </c>
      <c r="G54" s="20">
        <f t="shared" si="13"/>
        <v>22791</v>
      </c>
      <c r="H54" s="20">
        <f t="shared" si="14"/>
        <v>25453</v>
      </c>
      <c r="I54" s="20">
        <f t="shared" si="15"/>
        <v>23209</v>
      </c>
      <c r="J54" s="20">
        <f t="shared" si="16"/>
        <v>23795</v>
      </c>
      <c r="K54" s="20">
        <f t="shared" si="17"/>
        <v>28316</v>
      </c>
      <c r="L54" s="20">
        <f t="shared" si="18"/>
        <v>26599</v>
      </c>
      <c r="M54" s="20">
        <f t="shared" si="19"/>
        <v>25902</v>
      </c>
      <c r="N54" s="20">
        <f t="shared" si="19"/>
        <v>21595</v>
      </c>
      <c r="Q54" s="12" t="s">
        <v>54</v>
      </c>
      <c r="R54" s="12">
        <v>20</v>
      </c>
      <c r="S54" s="12">
        <v>300.76970742089725</v>
      </c>
    </row>
    <row r="55" spans="3:19" x14ac:dyDescent="0.3">
      <c r="D55" s="20">
        <f t="shared" ref="D55:D56" si="21">+E23</f>
        <v>27727</v>
      </c>
      <c r="E55" s="20">
        <f t="shared" si="11"/>
        <v>27041</v>
      </c>
      <c r="F55" s="20">
        <f t="shared" si="12"/>
        <v>27367</v>
      </c>
      <c r="G55" s="20">
        <f t="shared" si="13"/>
        <v>25768</v>
      </c>
      <c r="H55" s="20">
        <f t="shared" si="14"/>
        <v>26305</v>
      </c>
      <c r="I55" s="20">
        <f t="shared" si="15"/>
        <v>28013</v>
      </c>
      <c r="J55" s="20">
        <f t="shared" si="16"/>
        <v>24283</v>
      </c>
      <c r="K55" s="20">
        <f t="shared" si="17"/>
        <v>27673</v>
      </c>
      <c r="L55" s="20">
        <f t="shared" si="18"/>
        <v>25628</v>
      </c>
      <c r="M55" s="20">
        <f t="shared" si="19"/>
        <v>29235</v>
      </c>
      <c r="N55" s="20">
        <f t="shared" si="19"/>
        <v>26753</v>
      </c>
      <c r="Q55" s="12" t="s">
        <v>55</v>
      </c>
      <c r="R55" s="12">
        <v>21</v>
      </c>
      <c r="S55" s="12">
        <v>299.96794298631272</v>
      </c>
    </row>
    <row r="56" spans="3:19" x14ac:dyDescent="0.3">
      <c r="D56" s="20">
        <f t="shared" si="21"/>
        <v>27867</v>
      </c>
      <c r="E56" s="20">
        <f t="shared" si="11"/>
        <v>28122</v>
      </c>
      <c r="F56" s="20">
        <f t="shared" si="12"/>
        <v>25739</v>
      </c>
      <c r="G56" s="20">
        <f t="shared" si="13"/>
        <v>28384</v>
      </c>
      <c r="H56" s="20">
        <f t="shared" si="14"/>
        <v>24361</v>
      </c>
      <c r="I56" s="20">
        <f t="shared" si="15"/>
        <v>29011</v>
      </c>
      <c r="J56" s="20">
        <f t="shared" si="16"/>
        <v>31568</v>
      </c>
      <c r="K56" s="20">
        <f t="shared" si="17"/>
        <v>27464</v>
      </c>
      <c r="L56" s="20">
        <f t="shared" si="18"/>
        <v>26446</v>
      </c>
      <c r="M56" s="20">
        <f t="shared" si="19"/>
        <v>26066</v>
      </c>
      <c r="N56" s="20">
        <f t="shared" si="19"/>
        <v>23604</v>
      </c>
      <c r="Q56" s="12" t="s">
        <v>56</v>
      </c>
      <c r="R56" s="12">
        <v>22</v>
      </c>
      <c r="S56" s="12">
        <v>299.95248257595773</v>
      </c>
    </row>
    <row r="57" spans="3:19" x14ac:dyDescent="0.3">
      <c r="C57">
        <v>7</v>
      </c>
      <c r="D57" s="16">
        <f>+E25</f>
        <v>41577</v>
      </c>
      <c r="E57" s="16">
        <f t="shared" si="11"/>
        <v>27353</v>
      </c>
      <c r="F57" s="16">
        <f t="shared" si="12"/>
        <v>24753</v>
      </c>
      <c r="G57" s="16">
        <f t="shared" si="13"/>
        <v>25670</v>
      </c>
      <c r="H57" s="16">
        <f t="shared" si="14"/>
        <v>26971</v>
      </c>
      <c r="I57" s="16">
        <f t="shared" si="15"/>
        <v>27323</v>
      </c>
      <c r="J57" s="16">
        <f t="shared" si="16"/>
        <v>26805</v>
      </c>
      <c r="K57" s="16">
        <f t="shared" si="17"/>
        <v>28241</v>
      </c>
      <c r="L57" s="16">
        <f t="shared" si="18"/>
        <v>27092</v>
      </c>
      <c r="M57" s="16">
        <f t="shared" si="19"/>
        <v>26473</v>
      </c>
      <c r="N57" s="16">
        <f t="shared" si="19"/>
        <v>29949</v>
      </c>
      <c r="Q57" s="21" t="s">
        <v>57</v>
      </c>
      <c r="R57" s="21">
        <v>23</v>
      </c>
      <c r="S57">
        <v>20000</v>
      </c>
    </row>
    <row r="58" spans="3:19" x14ac:dyDescent="0.3">
      <c r="D58" s="16">
        <f t="shared" ref="D58:D59" si="22">+E26</f>
        <v>47772</v>
      </c>
      <c r="E58" s="16">
        <f t="shared" si="11"/>
        <v>28016</v>
      </c>
      <c r="F58" s="16">
        <f t="shared" si="12"/>
        <v>26143</v>
      </c>
      <c r="G58" s="16">
        <f t="shared" si="13"/>
        <v>28010</v>
      </c>
      <c r="H58" s="16">
        <f t="shared" si="14"/>
        <v>28350</v>
      </c>
      <c r="I58" s="16">
        <f t="shared" si="15"/>
        <v>32185</v>
      </c>
      <c r="J58" s="16">
        <f t="shared" si="16"/>
        <v>26473</v>
      </c>
      <c r="K58" s="16">
        <f t="shared" si="17"/>
        <v>25827</v>
      </c>
      <c r="L58" s="16">
        <f t="shared" si="18"/>
        <v>27800</v>
      </c>
      <c r="M58" s="16">
        <f t="shared" si="19"/>
        <v>26911</v>
      </c>
      <c r="N58" s="16">
        <f t="shared" si="19"/>
        <v>29151</v>
      </c>
      <c r="Q58" s="21" t="s">
        <v>58</v>
      </c>
      <c r="R58" s="21">
        <v>24</v>
      </c>
      <c r="S58">
        <v>1000</v>
      </c>
    </row>
    <row r="59" spans="3:19" x14ac:dyDescent="0.3">
      <c r="D59" s="16">
        <f t="shared" si="22"/>
        <v>60490</v>
      </c>
      <c r="E59" s="16">
        <f t="shared" si="11"/>
        <v>34638</v>
      </c>
      <c r="F59" s="16">
        <f t="shared" si="12"/>
        <v>29946</v>
      </c>
      <c r="G59" s="16">
        <f t="shared" si="13"/>
        <v>28757</v>
      </c>
      <c r="H59" s="16">
        <f t="shared" si="14"/>
        <v>28215</v>
      </c>
      <c r="I59" s="16">
        <f t="shared" si="15"/>
        <v>28364</v>
      </c>
      <c r="J59" s="16">
        <f t="shared" si="16"/>
        <v>28580</v>
      </c>
      <c r="K59" s="16">
        <f t="shared" si="17"/>
        <v>27697</v>
      </c>
      <c r="L59" s="16">
        <f t="shared" si="18"/>
        <v>29121</v>
      </c>
      <c r="M59" s="16">
        <f t="shared" si="19"/>
        <v>27288</v>
      </c>
      <c r="N59" s="16">
        <f t="shared" si="19"/>
        <v>26853</v>
      </c>
    </row>
    <row r="60" spans="3:19" x14ac:dyDescent="0.3">
      <c r="C60">
        <v>8</v>
      </c>
      <c r="D60" s="22">
        <f>+E28</f>
        <v>33050</v>
      </c>
      <c r="E60" s="22">
        <f t="shared" si="11"/>
        <v>34436</v>
      </c>
      <c r="F60" s="22">
        <f t="shared" si="12"/>
        <v>28638</v>
      </c>
      <c r="G60" s="22">
        <f t="shared" si="13"/>
        <v>26615</v>
      </c>
      <c r="H60" s="22">
        <f t="shared" si="14"/>
        <v>32550</v>
      </c>
      <c r="I60" s="22">
        <f t="shared" si="15"/>
        <v>30273</v>
      </c>
      <c r="J60" s="22">
        <f t="shared" si="16"/>
        <v>27557</v>
      </c>
      <c r="K60" s="22">
        <f t="shared" si="17"/>
        <v>26677</v>
      </c>
      <c r="L60" s="22">
        <f t="shared" si="18"/>
        <v>26599</v>
      </c>
      <c r="M60" s="22">
        <f t="shared" si="19"/>
        <v>24553</v>
      </c>
      <c r="N60" s="22">
        <f t="shared" si="19"/>
        <v>25115</v>
      </c>
    </row>
    <row r="61" spans="3:19" x14ac:dyDescent="0.3">
      <c r="D61" s="22">
        <f t="shared" ref="D61:D62" si="23">+E29</f>
        <v>31823</v>
      </c>
      <c r="E61" s="22">
        <f t="shared" si="11"/>
        <v>29922</v>
      </c>
      <c r="F61" s="22">
        <f t="shared" si="12"/>
        <v>25916</v>
      </c>
      <c r="G61" s="22">
        <f t="shared" si="13"/>
        <v>28018</v>
      </c>
      <c r="H61" s="22">
        <f t="shared" si="14"/>
        <v>31716</v>
      </c>
      <c r="I61" s="22">
        <f t="shared" si="15"/>
        <v>32285</v>
      </c>
      <c r="J61" s="22">
        <f t="shared" si="16"/>
        <v>34922</v>
      </c>
      <c r="K61" s="22">
        <f t="shared" si="17"/>
        <v>28094</v>
      </c>
      <c r="L61" s="22">
        <f t="shared" si="18"/>
        <v>27343</v>
      </c>
      <c r="M61" s="22">
        <f t="shared" si="19"/>
        <v>27840</v>
      </c>
      <c r="N61" s="22">
        <f t="shared" si="19"/>
        <v>26504</v>
      </c>
    </row>
    <row r="62" spans="3:19" x14ac:dyDescent="0.3">
      <c r="D62" s="22">
        <f t="shared" si="23"/>
        <v>40496</v>
      </c>
      <c r="E62" s="22">
        <f t="shared" si="11"/>
        <v>31934</v>
      </c>
      <c r="F62" s="22">
        <f t="shared" si="12"/>
        <v>30092</v>
      </c>
      <c r="G62" s="22">
        <f t="shared" si="13"/>
        <v>29194</v>
      </c>
      <c r="H62" s="22">
        <f t="shared" si="14"/>
        <v>30424</v>
      </c>
      <c r="I62" s="22">
        <f t="shared" si="15"/>
        <v>31671</v>
      </c>
      <c r="J62" s="22">
        <f t="shared" si="16"/>
        <v>36300</v>
      </c>
      <c r="K62" s="22">
        <f t="shared" si="17"/>
        <v>28281</v>
      </c>
      <c r="L62" s="22">
        <f t="shared" si="18"/>
        <v>23108</v>
      </c>
      <c r="M62" s="22">
        <f t="shared" si="19"/>
        <v>29821</v>
      </c>
      <c r="N62" s="22">
        <f t="shared" si="19"/>
        <v>28310</v>
      </c>
    </row>
    <row r="65" spans="4:10" x14ac:dyDescent="0.3">
      <c r="D65" t="s">
        <v>59</v>
      </c>
      <c r="E65" t="s">
        <v>60</v>
      </c>
      <c r="F65" t="s">
        <v>61</v>
      </c>
      <c r="G65" t="s">
        <v>62</v>
      </c>
      <c r="H65" t="s">
        <v>26</v>
      </c>
      <c r="I65" t="s">
        <v>63</v>
      </c>
      <c r="J65" t="s">
        <v>64</v>
      </c>
    </row>
    <row r="66" spans="4:10" x14ac:dyDescent="0.3">
      <c r="D66" t="s">
        <v>42</v>
      </c>
      <c r="E66">
        <v>0</v>
      </c>
      <c r="F66">
        <f>+AVERAGE(N39:N50)</f>
        <v>25746.166666666668</v>
      </c>
      <c r="G66">
        <f>+STDEV(N39:N50)</f>
        <v>2832.7938292060558</v>
      </c>
      <c r="H66" t="str">
        <f>+D34</f>
        <v>LDH</v>
      </c>
      <c r="I66" t="str">
        <f>+D35</f>
        <v>2D-DIFF-R3</v>
      </c>
      <c r="J66" t="str">
        <f>+G34</f>
        <v>48h</v>
      </c>
    </row>
    <row r="67" spans="4:10" x14ac:dyDescent="0.3">
      <c r="D67" t="str">
        <f>D36</f>
        <v>tamoxifen</v>
      </c>
      <c r="E67">
        <f>D37*1000</f>
        <v>93572.123722034157</v>
      </c>
      <c r="F67">
        <f>+AVERAGE(D39:D41)</f>
        <v>223497.33333333334</v>
      </c>
      <c r="G67">
        <f>+STDEV(D39:D41)</f>
        <v>3426.9243255918759</v>
      </c>
      <c r="H67" t="str">
        <f>+D34</f>
        <v>LDH</v>
      </c>
      <c r="I67" t="str">
        <f>+D35</f>
        <v>2D-DIFF-R3</v>
      </c>
      <c r="J67" t="str">
        <f>+G34</f>
        <v>48h</v>
      </c>
    </row>
    <row r="68" spans="4:10" x14ac:dyDescent="0.3">
      <c r="D68" t="str">
        <f>+D36</f>
        <v>tamoxifen</v>
      </c>
      <c r="E68">
        <f t="shared" ref="E68:E76" si="24">+E67/10^0.5</f>
        <v>29590.103646070027</v>
      </c>
      <c r="F68">
        <f>+AVERAGE(E39:E41)</f>
        <v>45995.333333333336</v>
      </c>
      <c r="G68">
        <f>+STDEV(E39:E41)</f>
        <v>11709.104207125902</v>
      </c>
      <c r="H68" t="str">
        <f>+H67</f>
        <v>LDH</v>
      </c>
      <c r="I68" t="str">
        <f>+D35</f>
        <v>2D-DIFF-R3</v>
      </c>
      <c r="J68" t="str">
        <f>+G34</f>
        <v>48h</v>
      </c>
    </row>
    <row r="69" spans="4:10" x14ac:dyDescent="0.3">
      <c r="D69" t="str">
        <f>+D36</f>
        <v>tamoxifen</v>
      </c>
      <c r="E69">
        <f t="shared" si="24"/>
        <v>9357.2123722034157</v>
      </c>
      <c r="F69">
        <f>+AVERAGE(F39:F41)</f>
        <v>29860.333333333332</v>
      </c>
      <c r="G69">
        <f>+STDEV(F39:F41)</f>
        <v>4442.732755110671</v>
      </c>
      <c r="H69" t="str">
        <f>D34</f>
        <v>LDH</v>
      </c>
      <c r="I69" t="str">
        <f>+D35</f>
        <v>2D-DIFF-R3</v>
      </c>
      <c r="J69" t="str">
        <f>+G34</f>
        <v>48h</v>
      </c>
    </row>
    <row r="70" spans="4:10" x14ac:dyDescent="0.3">
      <c r="D70" t="str">
        <f>+D36</f>
        <v>tamoxifen</v>
      </c>
      <c r="E70">
        <f t="shared" si="24"/>
        <v>2959.0103646070024</v>
      </c>
      <c r="F70">
        <f>+AVERAGE(G39:G41)</f>
        <v>25417</v>
      </c>
      <c r="G70">
        <f>+STDEV(G39:G41)</f>
        <v>1231.6164175586489</v>
      </c>
      <c r="H70" t="str">
        <f>D34</f>
        <v>LDH</v>
      </c>
      <c r="I70" t="str">
        <f>+D35</f>
        <v>2D-DIFF-R3</v>
      </c>
      <c r="J70" t="str">
        <f>+G34</f>
        <v>48h</v>
      </c>
    </row>
    <row r="71" spans="4:10" x14ac:dyDescent="0.3">
      <c r="D71" t="str">
        <f>+D36</f>
        <v>tamoxifen</v>
      </c>
      <c r="E71">
        <f t="shared" si="24"/>
        <v>935.72123722034144</v>
      </c>
      <c r="F71">
        <f>+AVERAGE(H39:H41)</f>
        <v>26584.333333333332</v>
      </c>
      <c r="G71">
        <f>+STDEV(H39:H41)</f>
        <v>1589.9636264183318</v>
      </c>
      <c r="H71" t="str">
        <f>+D34</f>
        <v>LDH</v>
      </c>
      <c r="I71" t="str">
        <f>+D35</f>
        <v>2D-DIFF-R3</v>
      </c>
      <c r="J71" t="str">
        <f>+G34</f>
        <v>48h</v>
      </c>
    </row>
    <row r="72" spans="4:10" x14ac:dyDescent="0.3">
      <c r="D72" t="str">
        <f>+D36</f>
        <v>tamoxifen</v>
      </c>
      <c r="E72">
        <f t="shared" si="24"/>
        <v>295.9010364607002</v>
      </c>
      <c r="F72">
        <f>+AVERAGE(I39:I41)</f>
        <v>25295.666666666668</v>
      </c>
      <c r="G72">
        <f>+STDEV(I39:I41)</f>
        <v>2257.4765410372115</v>
      </c>
      <c r="H72" t="str">
        <f>+D34</f>
        <v>LDH</v>
      </c>
      <c r="I72" t="str">
        <f>+D35</f>
        <v>2D-DIFF-R3</v>
      </c>
      <c r="J72" t="str">
        <f>+G34</f>
        <v>48h</v>
      </c>
    </row>
    <row r="73" spans="4:10" x14ac:dyDescent="0.3">
      <c r="D73" t="str">
        <f>+D36</f>
        <v>tamoxifen</v>
      </c>
      <c r="E73">
        <f t="shared" si="24"/>
        <v>93.572123722034121</v>
      </c>
      <c r="F73">
        <f>+AVERAGE(J39:J41)</f>
        <v>24417.333333333332</v>
      </c>
      <c r="G73">
        <f>+STDEV(J39:J41)</f>
        <v>283.82799955841801</v>
      </c>
      <c r="H73" t="str">
        <f>+D34</f>
        <v>LDH</v>
      </c>
      <c r="I73" t="str">
        <f>+D35</f>
        <v>2D-DIFF-R3</v>
      </c>
      <c r="J73" t="str">
        <f>+G34</f>
        <v>48h</v>
      </c>
    </row>
    <row r="74" spans="4:10" x14ac:dyDescent="0.3">
      <c r="D74" t="str">
        <f>+D36</f>
        <v>tamoxifen</v>
      </c>
      <c r="E74">
        <f t="shared" si="24"/>
        <v>29.590103646070013</v>
      </c>
      <c r="F74">
        <f>+AVERAGE(K39:K41)</f>
        <v>24297.666666666668</v>
      </c>
      <c r="G74">
        <f>+STDEV(K39:K41)</f>
        <v>1069.5860570021157</v>
      </c>
      <c r="H74" t="str">
        <f>+D34</f>
        <v>LDH</v>
      </c>
      <c r="I74" t="str">
        <f>+D35</f>
        <v>2D-DIFF-R3</v>
      </c>
      <c r="J74" t="str">
        <f>+G34</f>
        <v>48h</v>
      </c>
    </row>
    <row r="75" spans="4:10" x14ac:dyDescent="0.3">
      <c r="D75" t="str">
        <f>+D36</f>
        <v>tamoxifen</v>
      </c>
      <c r="E75">
        <f t="shared" si="24"/>
        <v>9.35721237220341</v>
      </c>
      <c r="F75">
        <f>+AVERAGE(L39:L41)</f>
        <v>26245</v>
      </c>
      <c r="G75">
        <f>+STDEV(L39:L41)</f>
        <v>778.02056528089281</v>
      </c>
      <c r="H75" t="str">
        <f>+D34</f>
        <v>LDH</v>
      </c>
      <c r="I75" t="str">
        <f>+D35</f>
        <v>2D-DIFF-R3</v>
      </c>
      <c r="J75" t="str">
        <f>+G34</f>
        <v>48h</v>
      </c>
    </row>
    <row r="76" spans="4:10" x14ac:dyDescent="0.3">
      <c r="D76" t="str">
        <f>+D36</f>
        <v>tamoxifen</v>
      </c>
      <c r="E76">
        <f t="shared" si="24"/>
        <v>2.9590103646070007</v>
      </c>
      <c r="F76">
        <f>+AVERAGE(M39:M41)</f>
        <v>23954.666666666668</v>
      </c>
      <c r="G76">
        <f>+STDEV(M39:M41)</f>
        <v>2892.6721786841545</v>
      </c>
      <c r="H76" t="str">
        <f>+D34</f>
        <v>LDH</v>
      </c>
      <c r="I76" t="str">
        <f>+D35</f>
        <v>2D-DIFF-R3</v>
      </c>
      <c r="J76" t="str">
        <f>+G34</f>
        <v>48h</v>
      </c>
    </row>
    <row r="77" spans="4:10" x14ac:dyDescent="0.3">
      <c r="D77" t="str">
        <f>E36</f>
        <v>N-nitrosodimethylamine (DMN)</v>
      </c>
      <c r="E77">
        <f>+E37*1000</f>
        <v>300031.8887974543</v>
      </c>
      <c r="F77">
        <f>+AVERAGE(D42:D44)</f>
        <v>22084.333333333332</v>
      </c>
      <c r="G77">
        <f>STDEV(D42:D44)</f>
        <v>808.04042803150219</v>
      </c>
      <c r="H77" t="str">
        <f>+D34</f>
        <v>LDH</v>
      </c>
      <c r="I77" t="str">
        <f>+D35</f>
        <v>2D-DIFF-R3</v>
      </c>
      <c r="J77" t="str">
        <f>+G34</f>
        <v>48h</v>
      </c>
    </row>
    <row r="78" spans="4:10" x14ac:dyDescent="0.3">
      <c r="D78" t="str">
        <f>E36</f>
        <v>N-nitrosodimethylamine (DMN)</v>
      </c>
      <c r="E78">
        <f t="shared" ref="E78:E86" si="25">+E77/10^0.5</f>
        <v>94878.413928231312</v>
      </c>
      <c r="F78">
        <f>+AVERAGE(E42:E44)</f>
        <v>25333.666666666668</v>
      </c>
      <c r="G78">
        <f>STDEV(E42:E44)</f>
        <v>2452.650471089049</v>
      </c>
      <c r="H78" t="str">
        <f>+D34</f>
        <v>LDH</v>
      </c>
      <c r="I78" t="str">
        <f>+D35</f>
        <v>2D-DIFF-R3</v>
      </c>
      <c r="J78" t="str">
        <f>+G34</f>
        <v>48h</v>
      </c>
    </row>
    <row r="79" spans="4:10" x14ac:dyDescent="0.3">
      <c r="D79" t="str">
        <f>E36</f>
        <v>N-nitrosodimethylamine (DMN)</v>
      </c>
      <c r="E79">
        <f t="shared" si="25"/>
        <v>30003.188879745427</v>
      </c>
      <c r="F79">
        <f>+AVERAGE(F42:F44)</f>
        <v>28413</v>
      </c>
      <c r="G79">
        <f>STDEV(F42:F44)</f>
        <v>1558.7786885892428</v>
      </c>
      <c r="H79" t="str">
        <f>+D34</f>
        <v>LDH</v>
      </c>
      <c r="I79" t="str">
        <f>+D35</f>
        <v>2D-DIFF-R3</v>
      </c>
      <c r="J79" t="str">
        <f>+G34</f>
        <v>48h</v>
      </c>
    </row>
    <row r="80" spans="4:10" x14ac:dyDescent="0.3">
      <c r="D80" t="str">
        <f>E36</f>
        <v>N-nitrosodimethylamine (DMN)</v>
      </c>
      <c r="E80">
        <f t="shared" si="25"/>
        <v>9487.8413928231294</v>
      </c>
      <c r="F80">
        <f>+AVERAGE(G42:G44)</f>
        <v>28839</v>
      </c>
      <c r="G80">
        <f>STDEV(G42:G44)</f>
        <v>481.26811654212042</v>
      </c>
      <c r="H80" t="str">
        <f>+D34</f>
        <v>LDH</v>
      </c>
      <c r="I80" t="str">
        <f>+D35</f>
        <v>2D-DIFF-R3</v>
      </c>
      <c r="J80" t="str">
        <f>+G34</f>
        <v>48h</v>
      </c>
    </row>
    <row r="81" spans="4:10" x14ac:dyDescent="0.3">
      <c r="D81" t="str">
        <f>E36</f>
        <v>N-nitrosodimethylamine (DMN)</v>
      </c>
      <c r="E81">
        <f t="shared" si="25"/>
        <v>3000.3188879745421</v>
      </c>
      <c r="F81">
        <f>+AVERAGE(H42:H44)</f>
        <v>27910.666666666668</v>
      </c>
      <c r="G81">
        <f>STDEV(H42:H44)</f>
        <v>2611.8595546723664</v>
      </c>
      <c r="H81" t="str">
        <f>+D34</f>
        <v>LDH</v>
      </c>
      <c r="I81" t="str">
        <f>+D35</f>
        <v>2D-DIFF-R3</v>
      </c>
      <c r="J81" t="str">
        <f>+G34</f>
        <v>48h</v>
      </c>
    </row>
    <row r="82" spans="4:10" x14ac:dyDescent="0.3">
      <c r="D82" t="str">
        <f>E36</f>
        <v>N-nitrosodimethylamine (DMN)</v>
      </c>
      <c r="E82">
        <f t="shared" si="25"/>
        <v>948.78413928231282</v>
      </c>
      <c r="F82">
        <f>+AVERAGE(I42:I44)</f>
        <v>29475.666666666668</v>
      </c>
      <c r="G82">
        <f>STDEV(I42:I44)</f>
        <v>2995.2052239092618</v>
      </c>
      <c r="H82" t="str">
        <f>+D34</f>
        <v>LDH</v>
      </c>
      <c r="I82" t="str">
        <f>+D35</f>
        <v>2D-DIFF-R3</v>
      </c>
      <c r="J82" t="str">
        <f>+G34</f>
        <v>48h</v>
      </c>
    </row>
    <row r="83" spans="4:10" x14ac:dyDescent="0.3">
      <c r="D83" t="str">
        <f>E36</f>
        <v>N-nitrosodimethylamine (DMN)</v>
      </c>
      <c r="E83">
        <f t="shared" si="25"/>
        <v>300.0318887974542</v>
      </c>
      <c r="F83">
        <f>+AVERAGE(J42:J44)</f>
        <v>27550</v>
      </c>
      <c r="G83">
        <f>STDEV(J42:J44)</f>
        <v>994.05583344196521</v>
      </c>
      <c r="H83" t="str">
        <f>+D34</f>
        <v>LDH</v>
      </c>
      <c r="I83" t="str">
        <f>+D35</f>
        <v>2D-DIFF-R3</v>
      </c>
      <c r="J83" t="str">
        <f>+G34</f>
        <v>48h</v>
      </c>
    </row>
    <row r="84" spans="4:10" x14ac:dyDescent="0.3">
      <c r="D84" t="str">
        <f>E36</f>
        <v>N-nitrosodimethylamine (DMN)</v>
      </c>
      <c r="E84">
        <f t="shared" si="25"/>
        <v>94.878413928231282</v>
      </c>
      <c r="F84">
        <f>+AVERAGE(K42:K44)</f>
        <v>26951.333333333332</v>
      </c>
      <c r="G84">
        <f>STDEV(K42:K44)</f>
        <v>622.25744939963022</v>
      </c>
      <c r="H84" t="str">
        <f>+D34</f>
        <v>LDH</v>
      </c>
      <c r="I84" t="str">
        <f>+D35</f>
        <v>2D-DIFF-R3</v>
      </c>
      <c r="J84" t="str">
        <f>+G34</f>
        <v>48h</v>
      </c>
    </row>
    <row r="85" spans="4:10" x14ac:dyDescent="0.3">
      <c r="D85" t="str">
        <f>E36</f>
        <v>N-nitrosodimethylamine (DMN)</v>
      </c>
      <c r="E85">
        <f t="shared" si="25"/>
        <v>30.003188879745416</v>
      </c>
      <c r="F85">
        <f>+AVERAGE(L42:L44)</f>
        <v>27035</v>
      </c>
      <c r="G85">
        <f>STDEV(L42:L44)</f>
        <v>1540.7183389575137</v>
      </c>
      <c r="H85" t="str">
        <f>+D34</f>
        <v>LDH</v>
      </c>
      <c r="I85" t="str">
        <f>+D35</f>
        <v>2D-DIFF-R3</v>
      </c>
      <c r="J85" t="str">
        <f>+G34</f>
        <v>48h</v>
      </c>
    </row>
    <row r="86" spans="4:10" x14ac:dyDescent="0.3">
      <c r="D86" t="str">
        <f>E36</f>
        <v>N-nitrosodimethylamine (DMN)</v>
      </c>
      <c r="E86">
        <f t="shared" si="25"/>
        <v>9.4878413928231264</v>
      </c>
      <c r="F86">
        <f>+AVERAGE(M42:M44)</f>
        <v>27491</v>
      </c>
      <c r="G86">
        <f>STDEV(M42:M44)</f>
        <v>1929.7077498937501</v>
      </c>
      <c r="H86" t="str">
        <f>+D34</f>
        <v>LDH</v>
      </c>
      <c r="I86" t="str">
        <f>+D35</f>
        <v>2D-DIFF-R3</v>
      </c>
      <c r="J86" t="str">
        <f>+G34</f>
        <v>48h</v>
      </c>
    </row>
    <row r="87" spans="4:10" x14ac:dyDescent="0.3">
      <c r="D87" t="str">
        <f>F36</f>
        <v>chlorpromazine</v>
      </c>
      <c r="E87">
        <f>F37*1000</f>
        <v>300021.86153879389</v>
      </c>
      <c r="F87">
        <f>+AVERAGE(D45:D47)</f>
        <v>223363.66666666666</v>
      </c>
      <c r="G87">
        <f>+STDEV(D45:D47)</f>
        <v>15362.954479309417</v>
      </c>
      <c r="H87" t="str">
        <f>+D34</f>
        <v>LDH</v>
      </c>
      <c r="I87" t="str">
        <f>+D35</f>
        <v>2D-DIFF-R3</v>
      </c>
      <c r="J87" t="str">
        <f>+G34</f>
        <v>48h</v>
      </c>
    </row>
    <row r="88" spans="4:10" x14ac:dyDescent="0.3">
      <c r="D88" t="str">
        <f>F36</f>
        <v>chlorpromazine</v>
      </c>
      <c r="E88">
        <f>+E87/10^0.5</f>
        <v>94875.243030625861</v>
      </c>
      <c r="F88">
        <f>+AVERAGE(E45:E47)</f>
        <v>260000</v>
      </c>
      <c r="G88">
        <f>+STDEV(E45:E47)</f>
        <v>0</v>
      </c>
      <c r="H88" t="str">
        <f>+D34</f>
        <v>LDH</v>
      </c>
      <c r="I88" t="str">
        <f>+D35</f>
        <v>2D-DIFF-R3</v>
      </c>
      <c r="J88" t="str">
        <f>+G34</f>
        <v>48h</v>
      </c>
    </row>
    <row r="89" spans="4:10" x14ac:dyDescent="0.3">
      <c r="D89" t="str">
        <f>F36</f>
        <v>chlorpromazine</v>
      </c>
      <c r="E89">
        <f t="shared" ref="E89:E96" si="26">+E88/10^0.5</f>
        <v>30002.186153879386</v>
      </c>
      <c r="F89">
        <f>+AVERAGE(F45:F47)</f>
        <v>76574.666666666672</v>
      </c>
      <c r="G89">
        <f>+STDEV(F45:F47)</f>
        <v>8406.1728707737948</v>
      </c>
      <c r="H89" t="str">
        <f>+D34</f>
        <v>LDH</v>
      </c>
      <c r="I89" t="str">
        <f>+D35</f>
        <v>2D-DIFF-R3</v>
      </c>
      <c r="J89" t="str">
        <f>+G34</f>
        <v>48h</v>
      </c>
    </row>
    <row r="90" spans="4:10" x14ac:dyDescent="0.3">
      <c r="D90" t="str">
        <f>F36</f>
        <v>chlorpromazine</v>
      </c>
      <c r="E90">
        <f t="shared" si="26"/>
        <v>9487.5243030625843</v>
      </c>
      <c r="F90">
        <f>+AVERAGE(G45:G47)</f>
        <v>46873</v>
      </c>
      <c r="G90">
        <f>+STDEV(G45:G47)</f>
        <v>3246.9584228936469</v>
      </c>
      <c r="H90" t="str">
        <f>+D34</f>
        <v>LDH</v>
      </c>
      <c r="I90" t="str">
        <f>+D35</f>
        <v>2D-DIFF-R3</v>
      </c>
      <c r="J90" t="str">
        <f>+G34</f>
        <v>48h</v>
      </c>
    </row>
    <row r="91" spans="4:10" x14ac:dyDescent="0.3">
      <c r="D91" t="str">
        <f>F36</f>
        <v>chlorpromazine</v>
      </c>
      <c r="E91">
        <f t="shared" si="26"/>
        <v>3000.2186153879379</v>
      </c>
      <c r="F91">
        <f>+AVERAGE(H45:H47)</f>
        <v>38704.333333333336</v>
      </c>
      <c r="G91">
        <f>+STDEV(H45:H47)</f>
        <v>841.83391077654585</v>
      </c>
      <c r="H91" t="str">
        <f>+D34</f>
        <v>LDH</v>
      </c>
      <c r="I91" t="str">
        <f>+D35</f>
        <v>2D-DIFF-R3</v>
      </c>
      <c r="J91" t="str">
        <f>+G34</f>
        <v>48h</v>
      </c>
    </row>
    <row r="92" spans="4:10" x14ac:dyDescent="0.3">
      <c r="D92" t="str">
        <f>F36</f>
        <v>chlorpromazine</v>
      </c>
      <c r="E92">
        <f t="shared" si="26"/>
        <v>948.75243030625825</v>
      </c>
      <c r="F92">
        <f>+AVERAGE(I45:I47)</f>
        <v>31053</v>
      </c>
      <c r="G92">
        <f>+STDEV(I45:I47)</f>
        <v>917.81098271920894</v>
      </c>
      <c r="H92" t="str">
        <f>+D34</f>
        <v>LDH</v>
      </c>
      <c r="I92" t="str">
        <f>+D35</f>
        <v>2D-DIFF-R3</v>
      </c>
      <c r="J92" t="str">
        <f>+G34</f>
        <v>48h</v>
      </c>
    </row>
    <row r="93" spans="4:10" x14ac:dyDescent="0.3">
      <c r="D93" t="str">
        <f>F36</f>
        <v>chlorpromazine</v>
      </c>
      <c r="E93">
        <f t="shared" si="26"/>
        <v>300.02186153879376</v>
      </c>
      <c r="F93">
        <f>+AVERAGE(J45:J47)</f>
        <v>29797.666666666668</v>
      </c>
      <c r="G93">
        <f>+STDEV(J45:J47)</f>
        <v>578.5718048205714</v>
      </c>
      <c r="H93" t="str">
        <f>+D34</f>
        <v>LDH</v>
      </c>
      <c r="I93" t="str">
        <f>+D35</f>
        <v>2D-DIFF-R3</v>
      </c>
      <c r="J93" t="str">
        <f>+G34</f>
        <v>48h</v>
      </c>
    </row>
    <row r="94" spans="4:10" x14ac:dyDescent="0.3">
      <c r="D94" t="str">
        <f>F36</f>
        <v>chlorpromazine</v>
      </c>
      <c r="E94">
        <f t="shared" si="26"/>
        <v>94.875243030625811</v>
      </c>
      <c r="F94">
        <f>+AVERAGE(K45:K47)</f>
        <v>30918.333333333332</v>
      </c>
      <c r="G94">
        <f>+STDEV(K45:K47)</f>
        <v>1680.6297430824357</v>
      </c>
      <c r="H94" t="str">
        <f>+D34</f>
        <v>LDH</v>
      </c>
      <c r="I94" t="str">
        <f>+D35</f>
        <v>2D-DIFF-R3</v>
      </c>
      <c r="J94" t="str">
        <f>+G34</f>
        <v>48h</v>
      </c>
    </row>
    <row r="95" spans="4:10" x14ac:dyDescent="0.3">
      <c r="D95" t="str">
        <f>F36</f>
        <v>chlorpromazine</v>
      </c>
      <c r="E95">
        <f t="shared" si="26"/>
        <v>30.002186153879371</v>
      </c>
      <c r="F95">
        <f>+AVERAGE(L45:L47)</f>
        <v>29473.333333333332</v>
      </c>
      <c r="G95">
        <f>+STDEV(L45:L47)</f>
        <v>2260.3146536120435</v>
      </c>
      <c r="H95" t="str">
        <f>+D34</f>
        <v>LDH</v>
      </c>
      <c r="I95" t="str">
        <f>+D35</f>
        <v>2D-DIFF-R3</v>
      </c>
      <c r="J95" t="str">
        <f>+G34</f>
        <v>48h</v>
      </c>
    </row>
    <row r="96" spans="4:10" x14ac:dyDescent="0.3">
      <c r="D96" t="str">
        <f>F36</f>
        <v>chlorpromazine</v>
      </c>
      <c r="E96">
        <f t="shared" si="26"/>
        <v>9.48752430306258</v>
      </c>
      <c r="F96">
        <f>+AVERAGE(M45:M47)</f>
        <v>28939.333333333332</v>
      </c>
      <c r="G96">
        <f>+STDEV(M45:M47)</f>
        <v>760.19558886732125</v>
      </c>
      <c r="H96" t="str">
        <f>+D34</f>
        <v>LDH</v>
      </c>
      <c r="I96" t="str">
        <f>+D35</f>
        <v>2D-DIFF-R3</v>
      </c>
      <c r="J96" t="str">
        <f>+G34</f>
        <v>48h</v>
      </c>
    </row>
    <row r="97" spans="4:10" x14ac:dyDescent="0.3">
      <c r="D97" t="str">
        <f>+G36</f>
        <v>menadione</v>
      </c>
      <c r="E97">
        <f>+G37*1000</f>
        <v>299987.90082693414</v>
      </c>
      <c r="F97">
        <f>+AVERAGE(D48:D50)</f>
        <v>114606</v>
      </c>
      <c r="G97">
        <f>+STDEV(D48:D50)</f>
        <v>5288.294999335797</v>
      </c>
      <c r="H97" t="str">
        <f>+D34</f>
        <v>LDH</v>
      </c>
      <c r="I97" t="str">
        <f>+D35</f>
        <v>2D-DIFF-R3</v>
      </c>
      <c r="J97" t="str">
        <f>+G34</f>
        <v>48h</v>
      </c>
    </row>
    <row r="98" spans="4:10" x14ac:dyDescent="0.3">
      <c r="D98" t="str">
        <f>+G36</f>
        <v>menadione</v>
      </c>
      <c r="E98">
        <f>+E97/10^0.5</f>
        <v>94864.50371058211</v>
      </c>
      <c r="F98">
        <f>+AVERAGE(E48:E50)</f>
        <v>124250</v>
      </c>
      <c r="G98">
        <f>+STDEV(E48:E50)</f>
        <v>4180.379289011943</v>
      </c>
      <c r="H98" t="str">
        <f>+D34</f>
        <v>LDH</v>
      </c>
      <c r="I98" t="str">
        <f>+D35</f>
        <v>2D-DIFF-R3</v>
      </c>
      <c r="J98" t="str">
        <f>+G34</f>
        <v>48h</v>
      </c>
    </row>
    <row r="99" spans="4:10" x14ac:dyDescent="0.3">
      <c r="D99" t="str">
        <f>+G36</f>
        <v>menadione</v>
      </c>
      <c r="E99">
        <f t="shared" ref="E99:E106" si="27">+E98/10^0.5</f>
        <v>29998.790082693413</v>
      </c>
      <c r="F99">
        <f>+AVERAGE(F48:F50)</f>
        <v>90015.333333333328</v>
      </c>
      <c r="G99">
        <f>+STDEV(F48:F50)</f>
        <v>11237.201801753583</v>
      </c>
      <c r="H99" t="str">
        <f>+D34</f>
        <v>LDH</v>
      </c>
      <c r="I99" t="str">
        <f>+D35</f>
        <v>2D-DIFF-R3</v>
      </c>
      <c r="J99" t="str">
        <f>+G34</f>
        <v>48h</v>
      </c>
    </row>
    <row r="100" spans="4:10" x14ac:dyDescent="0.3">
      <c r="D100" t="str">
        <f>+G36</f>
        <v>menadione</v>
      </c>
      <c r="E100">
        <f t="shared" si="27"/>
        <v>9486.4503710582103</v>
      </c>
      <c r="F100">
        <f>+AVERAGE(G48:G50)</f>
        <v>32864.666666666664</v>
      </c>
      <c r="G100">
        <f>+STDEV(G48:G50)</f>
        <v>1919.7836683682183</v>
      </c>
      <c r="H100" t="str">
        <f>+D34</f>
        <v>LDH</v>
      </c>
      <c r="I100" t="str">
        <f>+D35</f>
        <v>2D-DIFF-R3</v>
      </c>
      <c r="J100" t="str">
        <f>+G34</f>
        <v>48h</v>
      </c>
    </row>
    <row r="101" spans="4:10" x14ac:dyDescent="0.3">
      <c r="D101" t="str">
        <f>+G36</f>
        <v>menadione</v>
      </c>
      <c r="E101">
        <f t="shared" si="27"/>
        <v>2999.8790082693408</v>
      </c>
      <c r="F101">
        <f>+AVERAGE(H48:H50)</f>
        <v>27094</v>
      </c>
      <c r="G101">
        <f>+STDEV(H48:H50)</f>
        <v>1543.7188863261342</v>
      </c>
      <c r="H101" t="str">
        <f>+D34</f>
        <v>LDH</v>
      </c>
      <c r="I101" t="str">
        <f>+D35</f>
        <v>2D-DIFF-R3</v>
      </c>
      <c r="J101" t="str">
        <f>+G34</f>
        <v>48h</v>
      </c>
    </row>
    <row r="102" spans="4:10" x14ac:dyDescent="0.3">
      <c r="D102" t="str">
        <f>+G36</f>
        <v>menadione</v>
      </c>
      <c r="E102">
        <f t="shared" si="27"/>
        <v>948.64503710582085</v>
      </c>
      <c r="F102">
        <f>+AVERAGE(I48:I50)</f>
        <v>26758</v>
      </c>
      <c r="G102">
        <f>+STDEV(I48:I50)</f>
        <v>1203.0839538452833</v>
      </c>
      <c r="H102" t="str">
        <f>+D34</f>
        <v>LDH</v>
      </c>
      <c r="I102" t="str">
        <f>+D35</f>
        <v>2D-DIFF-R3</v>
      </c>
      <c r="J102" t="str">
        <f>+G34</f>
        <v>48h</v>
      </c>
    </row>
    <row r="103" spans="4:10" x14ac:dyDescent="0.3">
      <c r="D103" t="str">
        <f>+G36</f>
        <v>menadione</v>
      </c>
      <c r="E103">
        <f t="shared" si="27"/>
        <v>299.98790082693404</v>
      </c>
      <c r="F103">
        <f>+AVERAGE(J48:J50)</f>
        <v>28385.333333333332</v>
      </c>
      <c r="G103">
        <f>+STDEV(J48:J50)</f>
        <v>1161.3170683897372</v>
      </c>
      <c r="H103" t="str">
        <f>+D34</f>
        <v>LDH</v>
      </c>
      <c r="I103" t="str">
        <f>+D35</f>
        <v>2D-DIFF-R3</v>
      </c>
      <c r="J103" t="str">
        <f>+G34</f>
        <v>48h</v>
      </c>
    </row>
    <row r="104" spans="4:10" x14ac:dyDescent="0.3">
      <c r="D104" t="str">
        <f>+G36</f>
        <v>menadione</v>
      </c>
      <c r="E104">
        <f t="shared" si="27"/>
        <v>94.864503710582071</v>
      </c>
      <c r="F104">
        <f>+AVERAGE(K48:K50)</f>
        <v>30715.333333333332</v>
      </c>
      <c r="G104">
        <f>+STDEV(K48:K50)</f>
        <v>1767.0994124081797</v>
      </c>
      <c r="H104" t="str">
        <f>+D34</f>
        <v>LDH</v>
      </c>
      <c r="I104" t="str">
        <f>+D35</f>
        <v>2D-DIFF-R3</v>
      </c>
      <c r="J104" t="str">
        <f>+G34</f>
        <v>48h</v>
      </c>
    </row>
    <row r="105" spans="4:10" x14ac:dyDescent="0.3">
      <c r="D105" t="str">
        <f>+G36</f>
        <v>menadione</v>
      </c>
      <c r="E105">
        <f t="shared" si="27"/>
        <v>29.9987900826934</v>
      </c>
      <c r="F105">
        <f>+AVERAGE(L48:L50)</f>
        <v>29571</v>
      </c>
      <c r="G105">
        <f>+STDEV(L48:L50)</f>
        <v>1597.0281775848541</v>
      </c>
      <c r="H105" t="str">
        <f>+D34</f>
        <v>LDH</v>
      </c>
      <c r="I105" t="str">
        <f>+D35</f>
        <v>2D-DIFF-R3</v>
      </c>
      <c r="J105" t="str">
        <f>+G34</f>
        <v>48h</v>
      </c>
    </row>
    <row r="106" spans="4:10" x14ac:dyDescent="0.3">
      <c r="D106" t="str">
        <f>+G36</f>
        <v>menadione</v>
      </c>
      <c r="E106">
        <f t="shared" si="27"/>
        <v>9.486450371058206</v>
      </c>
      <c r="F106">
        <f>+AVERAGE(M48:M50)</f>
        <v>28503.333333333332</v>
      </c>
      <c r="G106">
        <f>+STDEV(M48:M50)</f>
        <v>507.91764424297497</v>
      </c>
      <c r="H106" t="str">
        <f>+D34</f>
        <v>LDH</v>
      </c>
      <c r="I106" t="str">
        <f>+D35</f>
        <v>2D-DIFF-R3</v>
      </c>
      <c r="J106" t="str">
        <f>+G34</f>
        <v>48h</v>
      </c>
    </row>
    <row r="107" spans="4:10" x14ac:dyDescent="0.3">
      <c r="D107" t="str">
        <f>+H36</f>
        <v>ritonavir</v>
      </c>
      <c r="E107">
        <f>H37*1000</f>
        <v>298161.54941787774</v>
      </c>
      <c r="F107">
        <f>+AVERAGE(D51:D53)</f>
        <v>214620.66666666666</v>
      </c>
      <c r="G107">
        <f>+STDEV(D51:D53)</f>
        <v>14794.875880970862</v>
      </c>
      <c r="H107" t="str">
        <f>+D34</f>
        <v>LDH</v>
      </c>
      <c r="I107" t="str">
        <f>+D35</f>
        <v>2D-DIFF-R3</v>
      </c>
      <c r="J107" t="str">
        <f>+G34</f>
        <v>48h</v>
      </c>
    </row>
    <row r="108" spans="4:10" x14ac:dyDescent="0.3">
      <c r="D108" t="str">
        <f>+H36</f>
        <v>ritonavir</v>
      </c>
      <c r="E108">
        <f>+E107/10^0.5</f>
        <v>94286.960684534497</v>
      </c>
      <c r="F108">
        <f>+AVERAGE(E51:E53)</f>
        <v>192088.33333333334</v>
      </c>
      <c r="G108">
        <f>+STDEV(E51:E53)</f>
        <v>28579.024586807296</v>
      </c>
      <c r="H108" t="str">
        <f>+D34</f>
        <v>LDH</v>
      </c>
      <c r="I108" t="str">
        <f>+D35</f>
        <v>2D-DIFF-R3</v>
      </c>
      <c r="J108" t="str">
        <f>+G34</f>
        <v>48h</v>
      </c>
    </row>
    <row r="109" spans="4:10" x14ac:dyDescent="0.3">
      <c r="D109" t="str">
        <f>+H36</f>
        <v>ritonavir</v>
      </c>
      <c r="E109">
        <f t="shared" ref="E109:E116" si="28">+E108/10^0.5</f>
        <v>29816.154941787772</v>
      </c>
      <c r="F109">
        <f>+AVERAGE(F51:F53)</f>
        <v>40988</v>
      </c>
      <c r="G109">
        <f>+STDEV(F51:F53)</f>
        <v>5500.7062273857164</v>
      </c>
      <c r="H109" t="str">
        <f>+D34</f>
        <v>LDH</v>
      </c>
      <c r="I109" t="str">
        <f>+D35</f>
        <v>2D-DIFF-R3</v>
      </c>
      <c r="J109" t="str">
        <f>+G34</f>
        <v>48h</v>
      </c>
    </row>
    <row r="110" spans="4:10" x14ac:dyDescent="0.3">
      <c r="D110" t="str">
        <f>+H36</f>
        <v>ritonavir</v>
      </c>
      <c r="E110">
        <f t="shared" si="28"/>
        <v>9428.6960684534497</v>
      </c>
      <c r="F110">
        <f>+AVERAGE(G51:G53)</f>
        <v>26555.333333333332</v>
      </c>
      <c r="G110">
        <f>+STDEV(G51:G53)</f>
        <v>2695.3219350076411</v>
      </c>
      <c r="H110" t="str">
        <f>+D34</f>
        <v>LDH</v>
      </c>
      <c r="I110" t="str">
        <f>+D35</f>
        <v>2D-DIFF-R3</v>
      </c>
      <c r="J110" t="str">
        <f>+G34</f>
        <v>48h</v>
      </c>
    </row>
    <row r="111" spans="4:10" x14ac:dyDescent="0.3">
      <c r="D111" t="str">
        <f>+H36</f>
        <v>ritonavir</v>
      </c>
      <c r="E111">
        <f t="shared" si="28"/>
        <v>2981.6154941787772</v>
      </c>
      <c r="F111">
        <f>+AVERAGE(H51:H53)</f>
        <v>22784</v>
      </c>
      <c r="G111">
        <f>+STDEV(H51:H53)</f>
        <v>2219.0457408534867</v>
      </c>
      <c r="H111" t="str">
        <f>+D34</f>
        <v>LDH</v>
      </c>
      <c r="I111" t="str">
        <f>+D35</f>
        <v>2D-DIFF-R3</v>
      </c>
      <c r="J111" t="str">
        <f>+G34</f>
        <v>48h</v>
      </c>
    </row>
    <row r="112" spans="4:10" x14ac:dyDescent="0.3">
      <c r="D112" t="str">
        <f>+H36</f>
        <v>ritonavir</v>
      </c>
      <c r="E112">
        <f t="shared" si="28"/>
        <v>942.86960684534495</v>
      </c>
      <c r="F112">
        <f>+AVERAGE(I51:I53)</f>
        <v>24294.333333333332</v>
      </c>
      <c r="G112">
        <f>+STDEV(I51:I53)</f>
        <v>2157.7961751132411</v>
      </c>
      <c r="H112" t="str">
        <f>+D34</f>
        <v>LDH</v>
      </c>
      <c r="I112" t="str">
        <f>+D35</f>
        <v>2D-DIFF-R3</v>
      </c>
      <c r="J112" t="str">
        <f>+G34</f>
        <v>48h</v>
      </c>
    </row>
    <row r="113" spans="4:10" x14ac:dyDescent="0.3">
      <c r="D113" t="str">
        <f>+H36</f>
        <v>ritonavir</v>
      </c>
      <c r="E113">
        <f t="shared" si="28"/>
        <v>298.16154941787772</v>
      </c>
      <c r="F113">
        <f>+AVERAGE(J51:J53)</f>
        <v>25186.333333333332</v>
      </c>
      <c r="G113">
        <f>+STDEV(J51:J53)</f>
        <v>1823.1248814421172</v>
      </c>
      <c r="H113" t="str">
        <f>+D34</f>
        <v>LDH</v>
      </c>
      <c r="I113" t="str">
        <f>+D35</f>
        <v>2D-DIFF-R3</v>
      </c>
      <c r="J113" t="str">
        <f>+G34</f>
        <v>48h</v>
      </c>
    </row>
    <row r="114" spans="4:10" x14ac:dyDescent="0.3">
      <c r="D114" t="str">
        <f>+H36</f>
        <v>ritonavir</v>
      </c>
      <c r="E114">
        <f t="shared" si="28"/>
        <v>94.286960684534492</v>
      </c>
      <c r="F114">
        <f>+AVERAGE(K51:K53)</f>
        <v>25425</v>
      </c>
      <c r="G114">
        <f>+STDEV(K51:K53)</f>
        <v>1407.191884570118</v>
      </c>
      <c r="H114" t="str">
        <f>+D34</f>
        <v>LDH</v>
      </c>
      <c r="I114" t="str">
        <f>+D35</f>
        <v>2D-DIFF-R3</v>
      </c>
      <c r="J114" t="str">
        <f>+G34</f>
        <v>48h</v>
      </c>
    </row>
    <row r="115" spans="4:10" x14ac:dyDescent="0.3">
      <c r="D115" t="str">
        <f>+H36</f>
        <v>ritonavir</v>
      </c>
      <c r="E115">
        <f t="shared" si="28"/>
        <v>29.816154941787769</v>
      </c>
      <c r="F115">
        <f>+AVERAGE(L51:L53)</f>
        <v>24371.333333333332</v>
      </c>
      <c r="G115">
        <f>+STDEV(L51:L53)</f>
        <v>2297.2040251865601</v>
      </c>
      <c r="H115" t="str">
        <f>+D34</f>
        <v>LDH</v>
      </c>
      <c r="I115" t="str">
        <f>+D35</f>
        <v>2D-DIFF-R3</v>
      </c>
      <c r="J115" t="str">
        <f>+G34</f>
        <v>48h</v>
      </c>
    </row>
    <row r="116" spans="4:10" x14ac:dyDescent="0.3">
      <c r="D116" t="str">
        <f>+H36</f>
        <v>ritonavir</v>
      </c>
      <c r="E116">
        <f t="shared" si="28"/>
        <v>9.4286960684534478</v>
      </c>
      <c r="F116">
        <f>+AVERAGE(M51:M53)</f>
        <v>22838.333333333332</v>
      </c>
      <c r="G116">
        <f>+STDEV(M51:M53)</f>
        <v>2225.6334678768053</v>
      </c>
      <c r="H116" t="str">
        <f>+D34</f>
        <v>LDH</v>
      </c>
      <c r="I116" t="str">
        <f>+D35</f>
        <v>2D-DIFF-R3</v>
      </c>
      <c r="J116" t="str">
        <f>+G34</f>
        <v>48h</v>
      </c>
    </row>
    <row r="117" spans="4:10" x14ac:dyDescent="0.3">
      <c r="D117" t="str">
        <f>+I36</f>
        <v>sucrose</v>
      </c>
      <c r="E117">
        <f>+I37*1000</f>
        <v>300040.17774853884</v>
      </c>
      <c r="F117">
        <f>+AVERAGE(D54:D56)</f>
        <v>27153.666666666668</v>
      </c>
      <c r="G117">
        <f>+STDEV(D54:D56)</f>
        <v>1116.4825718896525</v>
      </c>
      <c r="H117" t="str">
        <f>+D34</f>
        <v>LDH</v>
      </c>
      <c r="I117" t="str">
        <f>+D35</f>
        <v>2D-DIFF-R3</v>
      </c>
      <c r="J117" t="str">
        <f>+G34</f>
        <v>48h</v>
      </c>
    </row>
    <row r="118" spans="4:10" x14ac:dyDescent="0.3">
      <c r="D118" t="str">
        <f>+I36</f>
        <v>sucrose</v>
      </c>
      <c r="E118">
        <f>+E117/10^0.5</f>
        <v>94881.035124715403</v>
      </c>
      <c r="F118">
        <f>+AVERAGE(E54:E56)</f>
        <v>27029</v>
      </c>
      <c r="G118">
        <f>+STDEV(E54:E56)</f>
        <v>1099.0491344794373</v>
      </c>
      <c r="H118" t="str">
        <f>+D34</f>
        <v>LDH</v>
      </c>
      <c r="I118" t="str">
        <f>+D35</f>
        <v>2D-DIFF-R3</v>
      </c>
      <c r="J118" t="str">
        <f>+G34</f>
        <v>48h</v>
      </c>
    </row>
    <row r="119" spans="4:10" x14ac:dyDescent="0.3">
      <c r="D119" t="str">
        <f>+I36</f>
        <v>sucrose</v>
      </c>
      <c r="E119">
        <f t="shared" ref="E119:E126" si="29">+E118/10^0.5</f>
        <v>30004.017774853881</v>
      </c>
      <c r="F119">
        <f>+AVERAGE(F54:F56)</f>
        <v>26709.666666666668</v>
      </c>
      <c r="G119">
        <f>+STDEV(F54:F56)</f>
        <v>858.03807219338069</v>
      </c>
      <c r="H119" t="str">
        <f>+D34</f>
        <v>LDH</v>
      </c>
      <c r="I119" t="str">
        <f>+D35</f>
        <v>2D-DIFF-R3</v>
      </c>
      <c r="J119" t="str">
        <f>+G34</f>
        <v>48h</v>
      </c>
    </row>
    <row r="120" spans="4:10" x14ac:dyDescent="0.3">
      <c r="D120" t="str">
        <f>+I36</f>
        <v>sucrose</v>
      </c>
      <c r="E120">
        <f t="shared" si="29"/>
        <v>9488.1035124715381</v>
      </c>
      <c r="F120">
        <f>+AVERAGE(G54:G56)</f>
        <v>25647.666666666668</v>
      </c>
      <c r="G120">
        <f>+STDEV(G54:G56)</f>
        <v>2798.4410541109014</v>
      </c>
      <c r="H120" t="str">
        <f>+D34</f>
        <v>LDH</v>
      </c>
      <c r="I120" t="str">
        <f>+D35</f>
        <v>2D-DIFF-R3</v>
      </c>
      <c r="J120" t="str">
        <f>+G34</f>
        <v>48h</v>
      </c>
    </row>
    <row r="121" spans="4:10" x14ac:dyDescent="0.3">
      <c r="D121" t="str">
        <f>+I36</f>
        <v>sucrose</v>
      </c>
      <c r="E121">
        <f t="shared" si="29"/>
        <v>3000.4017774853874</v>
      </c>
      <c r="F121">
        <f>+AVERAGE(H54:H56)</f>
        <v>25373</v>
      </c>
      <c r="G121">
        <f>+STDEV(H54:H56)</f>
        <v>974.46600761647915</v>
      </c>
      <c r="H121" t="str">
        <f>+D34</f>
        <v>LDH</v>
      </c>
      <c r="I121" t="str">
        <f>+D35</f>
        <v>2D-DIFF-R3</v>
      </c>
      <c r="J121" t="str">
        <f>+G34</f>
        <v>48h</v>
      </c>
    </row>
    <row r="122" spans="4:10" x14ac:dyDescent="0.3">
      <c r="D122" t="str">
        <f>+I36</f>
        <v>sucrose</v>
      </c>
      <c r="E122">
        <f t="shared" si="29"/>
        <v>948.81035124715368</v>
      </c>
      <c r="F122">
        <f>+AVERAGE(I54:I56)</f>
        <v>26744.333333333332</v>
      </c>
      <c r="G122">
        <f>+STDEV(I54:I56)</f>
        <v>3102.0859648522528</v>
      </c>
      <c r="H122" t="str">
        <f>+D34</f>
        <v>LDH</v>
      </c>
      <c r="I122" t="str">
        <f>+D35</f>
        <v>2D-DIFF-R3</v>
      </c>
      <c r="J122" t="str">
        <f>+G34</f>
        <v>48h</v>
      </c>
    </row>
    <row r="123" spans="4:10" x14ac:dyDescent="0.3">
      <c r="D123" t="str">
        <f>+I36</f>
        <v>sucrose</v>
      </c>
      <c r="E123">
        <f t="shared" si="29"/>
        <v>300.04017774853872</v>
      </c>
      <c r="F123">
        <f>+AVERAGE(J54:J56)</f>
        <v>26548.666666666668</v>
      </c>
      <c r="G123">
        <f>+STDEV(J54:J56)</f>
        <v>4353.7129364868988</v>
      </c>
      <c r="H123" t="str">
        <f>+D34</f>
        <v>LDH</v>
      </c>
      <c r="I123" t="str">
        <f>+D35</f>
        <v>2D-DIFF-R3</v>
      </c>
      <c r="J123" t="str">
        <f>+G34</f>
        <v>48h</v>
      </c>
    </row>
    <row r="124" spans="4:10" x14ac:dyDescent="0.3">
      <c r="D124" t="str">
        <f>+I36</f>
        <v>sucrose</v>
      </c>
      <c r="E124">
        <f t="shared" si="29"/>
        <v>94.881035124715368</v>
      </c>
      <c r="F124">
        <f>+AVERAGE(K54:K56)</f>
        <v>27817.666666666668</v>
      </c>
      <c r="G124">
        <f>+STDEV(K54:K56)</f>
        <v>444.04091403082816</v>
      </c>
      <c r="H124" t="str">
        <f>+D34</f>
        <v>LDH</v>
      </c>
      <c r="I124" t="str">
        <f>+D35</f>
        <v>2D-DIFF-R3</v>
      </c>
      <c r="J124" t="str">
        <f>+G34</f>
        <v>48h</v>
      </c>
    </row>
    <row r="125" spans="4:10" x14ac:dyDescent="0.3">
      <c r="D125" t="str">
        <f>+I36</f>
        <v>sucrose</v>
      </c>
      <c r="E125">
        <f t="shared" si="29"/>
        <v>30.004017774853871</v>
      </c>
      <c r="F125">
        <f>+AVERAGE(L54:L56)</f>
        <v>26224.333333333332</v>
      </c>
      <c r="G125">
        <f>+STDEV(L54:L56)</f>
        <v>522.07502653673578</v>
      </c>
      <c r="H125" t="str">
        <f>+D34</f>
        <v>LDH</v>
      </c>
      <c r="I125" t="str">
        <f>+D35</f>
        <v>2D-DIFF-R3</v>
      </c>
      <c r="J125" t="str">
        <f>+G34</f>
        <v>48h</v>
      </c>
    </row>
    <row r="126" spans="4:10" x14ac:dyDescent="0.3">
      <c r="D126" t="str">
        <f>+I36</f>
        <v>sucrose</v>
      </c>
      <c r="E126">
        <f t="shared" si="29"/>
        <v>9.488103512471536</v>
      </c>
      <c r="F126">
        <f>+AVERAGE(M54:M56)</f>
        <v>27067.666666666668</v>
      </c>
      <c r="G126">
        <f>+STDEV(M54:M56)</f>
        <v>1878.7560600922445</v>
      </c>
      <c r="H126" t="str">
        <f>+D34</f>
        <v>LDH</v>
      </c>
      <c r="I126" t="str">
        <f>+D35</f>
        <v>2D-DIFF-R3</v>
      </c>
      <c r="J126" t="str">
        <f>+G34</f>
        <v>48h</v>
      </c>
    </row>
    <row r="127" spans="4:10" x14ac:dyDescent="0.3">
      <c r="D127" t="str">
        <f>J36</f>
        <v>rifampicin</v>
      </c>
      <c r="E127">
        <f>J37*1000</f>
        <v>291007.03307753894</v>
      </c>
      <c r="F127">
        <f>+AVERAGE(D57:D59)</f>
        <v>49946.333333333336</v>
      </c>
      <c r="G127">
        <f>+STDEV(D57:D59)</f>
        <v>9642.1567262378339</v>
      </c>
      <c r="H127" t="str">
        <f>+D34</f>
        <v>LDH</v>
      </c>
      <c r="I127" t="str">
        <f>+D35</f>
        <v>2D-DIFF-R3</v>
      </c>
      <c r="J127" t="str">
        <f>+G34</f>
        <v>48h</v>
      </c>
    </row>
    <row r="128" spans="4:10" x14ac:dyDescent="0.3">
      <c r="D128" t="str">
        <f>J36</f>
        <v>rifampicin</v>
      </c>
      <c r="E128">
        <f>+E127/10^0.5</f>
        <v>92024.503965298194</v>
      </c>
      <c r="F128">
        <f>+AVERAGE(E57:E59)</f>
        <v>30002.333333333332</v>
      </c>
      <c r="G128">
        <f>+STDEV(E57:E59)</f>
        <v>4028.2684038347361</v>
      </c>
      <c r="H128" t="str">
        <f>+D34</f>
        <v>LDH</v>
      </c>
      <c r="I128" t="str">
        <f>+D35</f>
        <v>2D-DIFF-R3</v>
      </c>
      <c r="J128" t="str">
        <f>+G34</f>
        <v>48h</v>
      </c>
    </row>
    <row r="129" spans="4:10" x14ac:dyDescent="0.3">
      <c r="D129" t="str">
        <f>J36</f>
        <v>rifampicin</v>
      </c>
      <c r="E129">
        <f t="shared" ref="E129:E136" si="30">+E128/10^0.5</f>
        <v>29100.703307753891</v>
      </c>
      <c r="F129">
        <f>+AVERAGE(F57:F59)</f>
        <v>26947.333333333332</v>
      </c>
      <c r="G129">
        <f>+STDEV(F57:F59)</f>
        <v>2688.3129158141792</v>
      </c>
      <c r="H129" t="str">
        <f>+D34</f>
        <v>LDH</v>
      </c>
      <c r="I129" t="str">
        <f>+D35</f>
        <v>2D-DIFF-R3</v>
      </c>
      <c r="J129" t="str">
        <f>+G34</f>
        <v>48h</v>
      </c>
    </row>
    <row r="130" spans="4:10" x14ac:dyDescent="0.3">
      <c r="D130" t="str">
        <f>J36</f>
        <v>rifampicin</v>
      </c>
      <c r="E130">
        <f t="shared" si="30"/>
        <v>9202.450396529819</v>
      </c>
      <c r="F130">
        <f>+AVERAGE(G57:G59)</f>
        <v>27479</v>
      </c>
      <c r="G130">
        <f>+STDEV(G57:G59)</f>
        <v>1610.5474224623131</v>
      </c>
      <c r="H130" t="str">
        <f>+D34</f>
        <v>LDH</v>
      </c>
      <c r="I130" t="str">
        <f>+D35</f>
        <v>2D-DIFF-R3</v>
      </c>
      <c r="J130" t="str">
        <f>+G34</f>
        <v>48h</v>
      </c>
    </row>
    <row r="131" spans="4:10" x14ac:dyDescent="0.3">
      <c r="D131" t="str">
        <f>J36</f>
        <v>rifampicin</v>
      </c>
      <c r="E131">
        <f t="shared" si="30"/>
        <v>2910.0703307753888</v>
      </c>
      <c r="F131">
        <f>+AVERAGE(H57:H59)</f>
        <v>27845.333333333332</v>
      </c>
      <c r="G131">
        <f>+STDEV(H57:H59)</f>
        <v>760.19756204116663</v>
      </c>
      <c r="H131" t="str">
        <f>+D34</f>
        <v>LDH</v>
      </c>
      <c r="I131" t="str">
        <f>+D35</f>
        <v>2D-DIFF-R3</v>
      </c>
      <c r="J131" t="str">
        <f>+G34</f>
        <v>48h</v>
      </c>
    </row>
    <row r="132" spans="4:10" x14ac:dyDescent="0.3">
      <c r="D132" t="str">
        <f>J36</f>
        <v>rifampicin</v>
      </c>
      <c r="E132">
        <f t="shared" si="30"/>
        <v>920.24503965298175</v>
      </c>
      <c r="F132">
        <f>+AVERAGE(I57:I59)</f>
        <v>29290.666666666668</v>
      </c>
      <c r="G132">
        <f>+STDEV(I57:I59)</f>
        <v>2560.0379554477963</v>
      </c>
      <c r="H132" t="str">
        <f>+D34</f>
        <v>LDH</v>
      </c>
      <c r="I132" t="str">
        <f>+D35</f>
        <v>2D-DIFF-R3</v>
      </c>
      <c r="J132" t="str">
        <f>+G34</f>
        <v>48h</v>
      </c>
    </row>
    <row r="133" spans="4:10" x14ac:dyDescent="0.3">
      <c r="D133" t="str">
        <f>J36</f>
        <v>rifampicin</v>
      </c>
      <c r="E133">
        <f t="shared" si="30"/>
        <v>291.00703307753884</v>
      </c>
      <c r="F133">
        <f>+AVERAGE(J57:J59)</f>
        <v>27286</v>
      </c>
      <c r="G133">
        <f>+STDEV(J57:J59)</f>
        <v>1132.8649522339369</v>
      </c>
      <c r="H133" t="str">
        <f>+D34</f>
        <v>LDH</v>
      </c>
      <c r="I133" t="str">
        <f>+D35</f>
        <v>2D-DIFF-R3</v>
      </c>
      <c r="J133" t="str">
        <f>+G34</f>
        <v>48h</v>
      </c>
    </row>
    <row r="134" spans="4:10" x14ac:dyDescent="0.3">
      <c r="D134" t="str">
        <f>J36</f>
        <v>rifampicin</v>
      </c>
      <c r="E134">
        <f t="shared" si="30"/>
        <v>92.024503965298166</v>
      </c>
      <c r="F134">
        <f>+AVERAGE(K57:K59)</f>
        <v>27255</v>
      </c>
      <c r="G134">
        <f>+STDEV(K57:K59)</f>
        <v>1266.243262568453</v>
      </c>
      <c r="H134" t="str">
        <f>+D34</f>
        <v>LDH</v>
      </c>
      <c r="I134" t="str">
        <f>+D35</f>
        <v>2D-DIFF-R3</v>
      </c>
      <c r="J134" t="str">
        <f>+G34</f>
        <v>48h</v>
      </c>
    </row>
    <row r="135" spans="4:10" x14ac:dyDescent="0.3">
      <c r="D135" t="str">
        <f>J36</f>
        <v>rifampicin</v>
      </c>
      <c r="E135">
        <f t="shared" si="30"/>
        <v>29.100703307753882</v>
      </c>
      <c r="F135">
        <f>+AVERAGE(L57:L59)</f>
        <v>28004.333333333332</v>
      </c>
      <c r="G135">
        <f>+STDEV(L57:L59)</f>
        <v>1029.8176213938725</v>
      </c>
      <c r="H135" t="str">
        <f>+D34</f>
        <v>LDH</v>
      </c>
      <c r="I135" t="str">
        <f>+D35</f>
        <v>2D-DIFF-R3</v>
      </c>
      <c r="J135" t="str">
        <f>+G34</f>
        <v>48h</v>
      </c>
    </row>
    <row r="136" spans="4:10" x14ac:dyDescent="0.3">
      <c r="D136" t="str">
        <f>J36</f>
        <v>rifampicin</v>
      </c>
      <c r="E136">
        <f t="shared" si="30"/>
        <v>9.2024503965298159</v>
      </c>
      <c r="F136">
        <f>+AVERAGE(M57:M59)</f>
        <v>26890.666666666668</v>
      </c>
      <c r="G136">
        <f>+STDEV(M57:M59)</f>
        <v>407.88029289649842</v>
      </c>
      <c r="H136" t="str">
        <f>+D34</f>
        <v>LDH</v>
      </c>
      <c r="I136" t="str">
        <f>+D35</f>
        <v>2D-DIFF-R3</v>
      </c>
      <c r="J136" t="str">
        <f>+G34</f>
        <v>48h</v>
      </c>
    </row>
    <row r="137" spans="4:10" x14ac:dyDescent="0.3">
      <c r="D137" t="str">
        <f>K36</f>
        <v>diphenhydramine</v>
      </c>
      <c r="E137">
        <f>+K37*1000</f>
        <v>199997.18367602263</v>
      </c>
      <c r="F137">
        <f>+AVERAGE(D60:D62)</f>
        <v>35123</v>
      </c>
      <c r="G137">
        <f>+STDEV(D60:D62)</f>
        <v>4693.4240166428599</v>
      </c>
      <c r="H137" t="str">
        <f>+D34</f>
        <v>LDH</v>
      </c>
      <c r="I137" t="str">
        <f>+D35</f>
        <v>2D-DIFF-R3</v>
      </c>
      <c r="J137" t="str">
        <f>+G34</f>
        <v>48h</v>
      </c>
    </row>
    <row r="138" spans="4:10" x14ac:dyDescent="0.3">
      <c r="D138" t="str">
        <f>K36</f>
        <v>diphenhydramine</v>
      </c>
      <c r="E138">
        <f>+E137/10^0.5</f>
        <v>63244.662603527839</v>
      </c>
      <c r="F138">
        <f>+AVERAGE(E60:E62)</f>
        <v>32097.333333333332</v>
      </c>
      <c r="G138">
        <f>+STDEV(E60:E62)</f>
        <v>2261.4281623198499</v>
      </c>
      <c r="H138" t="str">
        <f>+D34</f>
        <v>LDH</v>
      </c>
      <c r="I138" t="str">
        <f>+D35</f>
        <v>2D-DIFF-R3</v>
      </c>
      <c r="J138" t="str">
        <f>+G34</f>
        <v>48h</v>
      </c>
    </row>
    <row r="139" spans="4:10" x14ac:dyDescent="0.3">
      <c r="D139" t="str">
        <f>K36</f>
        <v>diphenhydramine</v>
      </c>
      <c r="E139">
        <f t="shared" ref="E139:E146" si="31">+E138/10^0.5</f>
        <v>19999.718367602261</v>
      </c>
      <c r="F139">
        <f>+AVERAGE(F60:F62)</f>
        <v>28215.333333333332</v>
      </c>
      <c r="G139">
        <f>+STDEV(F60:F62)</f>
        <v>2119.8418179980631</v>
      </c>
      <c r="H139" t="str">
        <f>+D34</f>
        <v>LDH</v>
      </c>
      <c r="I139" t="str">
        <f>+D35</f>
        <v>2D-DIFF-R3</v>
      </c>
      <c r="J139" t="str">
        <f>+G34</f>
        <v>48h</v>
      </c>
    </row>
    <row r="140" spans="4:10" x14ac:dyDescent="0.3">
      <c r="D140" t="str">
        <f>K36</f>
        <v>diphenhydramine</v>
      </c>
      <c r="E140">
        <f t="shared" si="31"/>
        <v>6324.4662603527831</v>
      </c>
      <c r="F140">
        <f>+AVERAGE(G60:G62)</f>
        <v>27942.333333333332</v>
      </c>
      <c r="G140">
        <f>+STDEV(G60:G62)</f>
        <v>1291.1639451802134</v>
      </c>
      <c r="H140" t="str">
        <f>+D34</f>
        <v>LDH</v>
      </c>
      <c r="I140" t="str">
        <f>+D35</f>
        <v>2D-DIFF-R3</v>
      </c>
      <c r="J140" t="str">
        <f>+G34</f>
        <v>48h</v>
      </c>
    </row>
    <row r="141" spans="4:10" x14ac:dyDescent="0.3">
      <c r="D141" t="str">
        <f>K36</f>
        <v>diphenhydramine</v>
      </c>
      <c r="E141">
        <f t="shared" si="31"/>
        <v>1999.9718367602259</v>
      </c>
      <c r="F141">
        <f>+AVERAGE(H60:H62)</f>
        <v>31563.333333333332</v>
      </c>
      <c r="G141">
        <f>+STDEV(H60:H62)</f>
        <v>1071.190614845618</v>
      </c>
      <c r="H141" t="str">
        <f>+D34</f>
        <v>LDH</v>
      </c>
      <c r="I141" t="str">
        <f>+D35</f>
        <v>2D-DIFF-R3</v>
      </c>
      <c r="J141" t="str">
        <f>+G34</f>
        <v>48h</v>
      </c>
    </row>
    <row r="142" spans="4:10" x14ac:dyDescent="0.3">
      <c r="D142" t="str">
        <f>K36</f>
        <v>diphenhydramine</v>
      </c>
      <c r="E142">
        <f t="shared" si="31"/>
        <v>632.44662603527831</v>
      </c>
      <c r="F142">
        <f>+AVERAGE(I60:I62)</f>
        <v>31409.666666666668</v>
      </c>
      <c r="G142">
        <f>+STDEV(I60:I62)</f>
        <v>1031.1437015922336</v>
      </c>
      <c r="H142" t="str">
        <f>+D34</f>
        <v>LDH</v>
      </c>
      <c r="I142" t="str">
        <f>+D35</f>
        <v>2D-DIFF-R3</v>
      </c>
      <c r="J142" t="str">
        <f>+G34</f>
        <v>48h</v>
      </c>
    </row>
    <row r="143" spans="4:10" x14ac:dyDescent="0.3">
      <c r="D143" t="str">
        <f>K36</f>
        <v>diphenhydramine</v>
      </c>
      <c r="E143">
        <f t="shared" si="31"/>
        <v>199.99718367602259</v>
      </c>
      <c r="F143">
        <f>+AVERAGE(J60:J62)</f>
        <v>32926.333333333336</v>
      </c>
      <c r="G143">
        <f>+STDEV(J60:J62)</f>
        <v>4700.7474228396122</v>
      </c>
      <c r="H143" t="str">
        <f>+D34</f>
        <v>LDH</v>
      </c>
      <c r="I143" t="str">
        <f>+D35</f>
        <v>2D-DIFF-R3</v>
      </c>
      <c r="J143" t="str">
        <f>+G34</f>
        <v>48h</v>
      </c>
    </row>
    <row r="144" spans="4:10" x14ac:dyDescent="0.3">
      <c r="D144" t="str">
        <f>K36</f>
        <v>diphenhydramine</v>
      </c>
      <c r="E144">
        <f t="shared" si="31"/>
        <v>63.244662603527829</v>
      </c>
      <c r="F144">
        <f>+AVERAGE(K60:K62)</f>
        <v>27684</v>
      </c>
      <c r="G144">
        <f>+STDEV(K60:K62)</f>
        <v>877.08551464495179</v>
      </c>
      <c r="H144" t="str">
        <f>+D34</f>
        <v>LDH</v>
      </c>
      <c r="I144" t="str">
        <f>+D35</f>
        <v>2D-DIFF-R3</v>
      </c>
      <c r="J144" t="str">
        <f>+G34</f>
        <v>48h</v>
      </c>
    </row>
    <row r="145" spans="4:10" x14ac:dyDescent="0.3">
      <c r="D145" t="str">
        <f>K36</f>
        <v>diphenhydramine</v>
      </c>
      <c r="E145">
        <f t="shared" si="31"/>
        <v>19.999718367602256</v>
      </c>
      <c r="F145">
        <f>+AVERAGE(L60:L62)</f>
        <v>25683.333333333332</v>
      </c>
      <c r="G145">
        <f>+STDEV(L60:L62)</f>
        <v>2261.1148430217636</v>
      </c>
      <c r="H145" t="str">
        <f>+D34</f>
        <v>LDH</v>
      </c>
      <c r="I145" t="str">
        <f>+D35</f>
        <v>2D-DIFF-R3</v>
      </c>
      <c r="J145" t="str">
        <f>+G34</f>
        <v>48h</v>
      </c>
    </row>
    <row r="146" spans="4:10" x14ac:dyDescent="0.3">
      <c r="D146" t="str">
        <f>K36</f>
        <v>diphenhydramine</v>
      </c>
      <c r="E146">
        <f t="shared" si="31"/>
        <v>6.3244662603527813</v>
      </c>
      <c r="F146">
        <f>+AVERAGE(M60:M62)</f>
        <v>27404.666666666668</v>
      </c>
      <c r="G146">
        <f>+STDEV(M60:M62)</f>
        <v>2660.8442895692588</v>
      </c>
      <c r="H146" t="str">
        <f>+D34</f>
        <v>LDH</v>
      </c>
      <c r="I146" t="str">
        <f>+D35</f>
        <v>2D-DIFF-R3</v>
      </c>
      <c r="J146" t="str">
        <f>+G34</f>
        <v>48h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2016-11-21T19:36:01Z</dcterms:created>
  <dcterms:modified xsi:type="dcterms:W3CDTF">2018-11-02T19:53:35Z</dcterms:modified>
</cp:coreProperties>
</file>