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omments12.xml" ContentType="application/vnd.openxmlformats-officedocument.spreadsheetml.comment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ayersnm\Downloads\"/>
    </mc:Choice>
  </mc:AlternateContent>
  <xr:revisionPtr revIDLastSave="0" documentId="8_{95DF1880-8AB9-456A-B41E-271025E50F08}" xr6:coauthVersionLast="45" xr6:coauthVersionMax="45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idden" sheetId="1" state="veryHidden" r:id="rId1"/>
    <sheet name="Summary" sheetId="2" r:id="rId2"/>
    <sheet name="Abbreviations" sheetId="8" r:id="rId3"/>
    <sheet name="freq-dhl-rest-opt1" sheetId="11" r:id="rId4"/>
    <sheet name="freq-gam-rest-opt1" sheetId="12" r:id="rId5"/>
    <sheet name="freq-lnl-rest-opt1" sheetId="13" r:id="rId6"/>
    <sheet name="freq-mst4-rest-opt1" sheetId="14" r:id="rId7"/>
    <sheet name="freq-mst3-rest-opt1" sheetId="15" r:id="rId8"/>
    <sheet name="freq-mst2-rest-opt1" sheetId="16" r:id="rId9"/>
    <sheet name="freq-mst1-rest-opt1" sheetId="17" r:id="rId10"/>
    <sheet name="freq-wei-rest-opt1" sheetId="18" r:id="rId11"/>
    <sheet name="freq-log-unrest-opt1" sheetId="19" r:id="rId12"/>
    <sheet name="freq-lnp-unrest-opt1" sheetId="20" r:id="rId13"/>
    <sheet name="freq-pro-unrest-opt1" sheetId="21" r:id="rId14"/>
  </sheets>
  <definedNames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1" l="1"/>
  <c r="F2" i="20"/>
  <c r="F2" i="19"/>
  <c r="F2" i="18"/>
  <c r="F2" i="17"/>
  <c r="F2" i="16"/>
  <c r="F2" i="15"/>
  <c r="F2" i="14"/>
  <c r="F2" i="13"/>
  <c r="F2" i="12"/>
  <c r="F2" i="11"/>
  <c r="S65" i="1"/>
  <c r="S64" i="1"/>
  <c r="S63" i="1"/>
  <c r="S62" i="1"/>
  <c r="S61" i="1"/>
  <c r="S60" i="1"/>
  <c r="S59" i="1"/>
  <c r="S58" i="1"/>
  <c r="S56" i="1"/>
  <c r="S55" i="1"/>
  <c r="S54" i="1"/>
  <c r="S53" i="1"/>
  <c r="S52" i="1"/>
  <c r="S51" i="1"/>
  <c r="S50" i="1"/>
  <c r="F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Parham, Fred (NIH/NIEHS) [E]</author>
  </authors>
  <commentList>
    <comment ref="B6" authorId="0" shapeId="0" xr:uid="{B6F89E81-B82F-479B-9B3C-F337E92DE2EF}">
      <text>
        <r>
          <rPr>
            <sz val="9"/>
            <color indexed="81"/>
            <rFont val="Tahoma"/>
            <family val="2"/>
          </rPr>
          <t>Cells in dark gray are not editable.  Custom column names can be entered in the blue cells below.</t>
        </r>
      </text>
    </comment>
    <comment ref="B15" authorId="0" shapeId="0" xr:uid="{4E3084ED-E14C-4D50-8699-C4EB4EDFCC19}">
      <text>
        <r>
          <rPr>
            <sz val="9"/>
            <color indexed="81"/>
            <rFont val="Tahoma"/>
            <family val="2"/>
          </rPr>
          <t xml:space="preserve">Option Set #1_x000D_
Risk Type: Extra Risk_x000D_
BMR: 0.1_x000D_
Confidence Level: 0.95_x000D_
Background: Estimated_x000D_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1C699FCE-9A45-4A68-9E1E-73FA37BC02CE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2F053C0C-FDA4-40E1-89A5-DFE3D9C3898B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90F643BF-A212-4204-84A8-914B8D4A2B89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45BDE11F-8C4B-4D98-AEAD-66580B4CEF8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4858E8CC-2B32-48CB-B9C4-5F3ED0ED866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68750B5-383A-4B69-835F-4BBB56724004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89E89C67-BC86-471F-9B3E-2EEEF52F9EB4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0FC8DB23-B6E3-4546-A2B9-94C38C20693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2168E48B-6FD6-4494-B243-A94E17EE6521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33568FBB-819B-44F6-862E-A026D84C7A36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F1D83D05-2A53-4DA5-8E38-AB42A56DC353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558545E9-7F09-441C-8E60-C8F9D977B323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2" authorId="1" shapeId="0" xr:uid="{AA887BAD-5BDF-48C3-B648-628F18BC30E3}">
      <text>
        <r>
          <rPr>
            <sz val="9"/>
            <color indexed="81"/>
            <rFont val="Tahoma"/>
            <family val="2"/>
          </rPr>
          <t>The value of this parameter, -44.273374203324,_x000D_
is within the tolerance of the bound_x000D_
(see user guide for tolerance limits)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5D74C3DC-EC7B-48D8-87D7-71B8676FD10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AF98B5E-9524-4338-BAB7-81C7749F087E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0BE45B5B-CC56-4B16-9A58-C02A3E6658DE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1446BA72-939C-456F-B3E7-98C1D84B38BD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53A9D5FF-534B-4C0C-9F17-86E9E4FF0C7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7CE416D-6B0C-4DD5-B4A3-D6E15C16503D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DB6F751E-3D7E-4A8E-92F0-8794E97D24BF}">
      <text>
        <r>
          <rPr>
            <sz val="9"/>
            <color indexed="81"/>
            <rFont val="Tahoma"/>
            <family val="2"/>
          </rPr>
          <t>Overall Chi-square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4918A478-E4C4-46BE-B8A9-5B6C70C62D2B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67746D74-9EA8-48B9-AAB7-1D728DAC016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C8F3A49-6B01-4722-97DC-D2F92056A211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6F442100-1860-4867-A0D2-56151276978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1D6B8FF5-FA80-4495-B56E-1040AE3611F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DF473913-8347-43EF-B050-A4040DC2EEA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5" authorId="1" shapeId="0" xr:uid="{518E7607-8C0A-42DE-A549-8E4C874BD763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7C325746-128C-4A0B-823F-83B5CBC0E191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3899BAE8-C406-4255-BC42-F5E3C05BE996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31E88D4D-BB40-4DBA-B989-E44801B26112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B4819B25-A01D-44C7-9719-56331B026BA0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DD21860C-637D-476E-8BD9-3C7F030DF6CC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  <comment ref="I24" authorId="1" shapeId="0" xr:uid="{7BCC9F3B-BC5B-452A-9047-0740B5CB527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EF033E6A-7C60-49BB-9576-319B4183D327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129231A1-D191-4C2D-9301-18847FE01AF8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D4BF168-6A13-4EF4-AD72-7B7EFA7FA8E9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E109A800-E6ED-4489-B34D-2AAD5F500518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  <comment ref="I23" authorId="1" shapeId="0" xr:uid="{BA5B08E8-B04C-48BE-B91B-14F4B10CFCB5}">
      <text>
        <r>
          <rPr>
            <sz val="9"/>
            <color indexed="81"/>
            <rFont val="Tahoma"/>
            <family val="2"/>
          </rPr>
          <t>The value of this parameter, 0,_x000D_
is within the tolerance of the bound_x000D_
(see user guide for tolerance limits)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</authors>
  <commentList>
    <comment ref="H13" authorId="0" shapeId="0" xr:uid="{CB52F2E9-DE0B-4076-9512-DB2E65A6D728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B8C1AE04-71F7-4351-AA3C-5B9CEE21FECF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F6035808-C884-4183-AD4F-9D9BECEC8E06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H16" authorId="0" shapeId="0" xr:uid="{D7D17026-821E-437E-A66E-1EAE6BBDA484}">
      <text>
        <r>
          <rPr>
            <sz val="9"/>
            <color indexed="81"/>
            <rFont val="Tahoma"/>
            <family val="2"/>
          </rPr>
          <t xml:space="preserve">If dose units are in milligrams or kilograms per day, this equals the oral slope factor (OSF) as defined by IRIS.  If the dose units are µg/m3, this equals the inhalation unit risk (IUR) as defined by IRIS.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Simmons, Cody</author>
    <author>Parham, Fred (NIH/NIEHS) [E]</author>
  </authors>
  <commentList>
    <comment ref="H13" authorId="0" shapeId="0" xr:uid="{CA4A4E13-48DB-4DA3-B842-D59F373D371A}">
      <text>
        <r>
          <rPr>
            <sz val="9"/>
            <color indexed="81"/>
            <rFont val="Tahoma"/>
            <family val="2"/>
          </rPr>
          <t>Overall p-value is derived from the overall scaled residual for the associated overall Chi</t>
        </r>
        <r>
          <rPr>
            <vertAlign val="superscript"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and degrees of freedom (D.O.F.) shown.  EPA generally requires an overall p-value &gt; 0.1 for the model to be considered appropriate, though this can be relaxed to a p-value &gt; 0.05 when there is an </t>
        </r>
        <r>
          <rPr>
            <i/>
            <sz val="9"/>
            <color indexed="81"/>
            <rFont val="Tahoma"/>
            <family val="2"/>
          </rPr>
          <t>a priori</t>
        </r>
        <r>
          <rPr>
            <sz val="9"/>
            <color indexed="81"/>
            <rFont val="Tahoma"/>
            <family val="2"/>
          </rPr>
          <t xml:space="preserve"> reason to prefer a specific model(s) such as the Multistage model when it is applied to cancer data {U.S. EPA, 2012, 1239433}.
</t>
        </r>
      </text>
    </comment>
    <comment ref="H14" authorId="0" shapeId="0" xr:uid="{800A3E32-6320-4A3C-A296-079E5E3B073C}">
      <text>
        <r>
          <rPr>
            <sz val="9"/>
            <color indexed="81"/>
            <rFont val="Tahoma"/>
            <family val="2"/>
          </rPr>
          <t>Overall degrees of freedom</t>
        </r>
      </text>
    </comment>
    <comment ref="H15" authorId="0" shapeId="0" xr:uid="{8E599B12-10DA-4354-8596-F4547B1E81A8}">
      <text>
        <r>
          <rPr>
            <sz val="9"/>
            <color indexed="81"/>
            <rFont val="Tahoma"/>
            <family val="2"/>
          </rPr>
          <t>Overall Chi-square</t>
        </r>
      </text>
    </comment>
    <comment ref="I21" authorId="1" shapeId="0" xr:uid="{81E0C1A2-101B-4ED7-B3B5-813A0E4C6E9D}">
      <text>
        <r>
          <rPr>
            <sz val="9"/>
            <color indexed="81"/>
            <rFont val="Tahoma"/>
            <family val="2"/>
          </rPr>
          <t>The value of this parameter, 1,_x000D_
is within the tolerance of the bound_x000D_
(see user guide for tolerance limits)</t>
        </r>
      </text>
    </comment>
  </commentList>
</comments>
</file>

<file path=xl/sharedStrings.xml><?xml version="1.0" encoding="utf-8"?>
<sst xmlns="http://schemas.openxmlformats.org/spreadsheetml/2006/main" count="1115" uniqueCount="229">
  <si>
    <t>Analysis Name</t>
  </si>
  <si>
    <t>Analysis Description</t>
  </si>
  <si>
    <t>Chosen Model Type</t>
  </si>
  <si>
    <t>Cont MA</t>
  </si>
  <si>
    <t>Dicho Bayesian</t>
  </si>
  <si>
    <t>Cont Bayesian</t>
  </si>
  <si>
    <t>Nested</t>
  </si>
  <si>
    <t>name</t>
  </si>
  <si>
    <t>dType</t>
  </si>
  <si>
    <t>enable</t>
  </si>
  <si>
    <t>range</t>
  </si>
  <si>
    <t>Models</t>
  </si>
  <si>
    <t>DataSets</t>
  </si>
  <si>
    <t>Dicho MA</t>
  </si>
  <si>
    <t>OptionSets</t>
  </si>
  <si>
    <t>Continuous</t>
  </si>
  <si>
    <t>BMRType</t>
  </si>
  <si>
    <t>BMRF</t>
  </si>
  <si>
    <t>Background</t>
  </si>
  <si>
    <t>ConfLevel</t>
  </si>
  <si>
    <t>Dist</t>
  </si>
  <si>
    <t>Variance</t>
  </si>
  <si>
    <t>Dichotomous</t>
  </si>
  <si>
    <t>RiskType</t>
  </si>
  <si>
    <t>BMR</t>
  </si>
  <si>
    <t>MSCombo</t>
  </si>
  <si>
    <t>LSC</t>
  </si>
  <si>
    <t>Cont MA Wts</t>
  </si>
  <si>
    <t>Dicho MA Wts</t>
  </si>
  <si>
    <t>mscomboBg</t>
  </si>
  <si>
    <t>Tail Prob</t>
  </si>
  <si>
    <t>Model</t>
  </si>
  <si>
    <t>Risk Type</t>
  </si>
  <si>
    <t>Confidence Level</t>
  </si>
  <si>
    <t>BMD</t>
  </si>
  <si>
    <t>BMDL</t>
  </si>
  <si>
    <t>BMDU</t>
  </si>
  <si>
    <t>Variable</t>
  </si>
  <si>
    <t>Estimate</t>
  </si>
  <si>
    <t>Dependent Variable</t>
  </si>
  <si>
    <t>Independent Variable</t>
  </si>
  <si>
    <t>Dose</t>
  </si>
  <si>
    <t>AIC</t>
  </si>
  <si>
    <t>Expected</t>
  </si>
  <si>
    <t>Observed</t>
  </si>
  <si>
    <t>Size</t>
  </si>
  <si>
    <t>Scaled Residual</t>
  </si>
  <si>
    <t>Estimated Probability</t>
  </si>
  <si>
    <t>Dataset Name</t>
  </si>
  <si>
    <t>User notes</t>
  </si>
  <si>
    <t>Info</t>
  </si>
  <si>
    <t>Total # of Observations</t>
  </si>
  <si>
    <t># of Parameters</t>
  </si>
  <si>
    <t>Goodness of Fit</t>
  </si>
  <si>
    <t>Model Parameters</t>
  </si>
  <si>
    <t>Benchmark Dose</t>
  </si>
  <si>
    <t>Model Data</t>
  </si>
  <si>
    <t>Model Options</t>
  </si>
  <si>
    <t>Scaled Residual for Dose Group near BMD</t>
  </si>
  <si>
    <t>Scaled Residual for Control Dose Group</t>
  </si>
  <si>
    <t>Analysis Type</t>
  </si>
  <si>
    <t>BMDS Recommendation</t>
  </si>
  <si>
    <t>BMDS Recommendation Notes</t>
  </si>
  <si>
    <t>BackgroundType</t>
  </si>
  <si>
    <t>User Input</t>
  </si>
  <si>
    <t>Model Results</t>
  </si>
  <si>
    <t>App Location</t>
  </si>
  <si>
    <t>Dichotomous Results</t>
  </si>
  <si>
    <t>Logic Settings</t>
  </si>
  <si>
    <t>Dichotomous Models</t>
  </si>
  <si>
    <t>Model Name</t>
  </si>
  <si>
    <t>Dichotomous Hill</t>
  </si>
  <si>
    <t>Gamma</t>
  </si>
  <si>
    <t>Logistic</t>
  </si>
  <si>
    <t>Log-Logistic</t>
  </si>
  <si>
    <t>Log-Probit</t>
  </si>
  <si>
    <t>Multistage</t>
  </si>
  <si>
    <t>Probit</t>
  </si>
  <si>
    <t>Quantal Linear</t>
  </si>
  <si>
    <t>Weibull</t>
  </si>
  <si>
    <t>dhl</t>
  </si>
  <si>
    <t>gam</t>
  </si>
  <si>
    <t>log</t>
  </si>
  <si>
    <t>pro</t>
  </si>
  <si>
    <t>wei</t>
  </si>
  <si>
    <t>lnl</t>
  </si>
  <si>
    <t>lnp</t>
  </si>
  <si>
    <t>mst</t>
  </si>
  <si>
    <t>qln</t>
  </si>
  <si>
    <t>Abbreviation</t>
  </si>
  <si>
    <t>Log Likelihood</t>
  </si>
  <si>
    <t>Deviance</t>
  </si>
  <si>
    <t>Test d.f.</t>
  </si>
  <si>
    <t>P Value</t>
  </si>
  <si>
    <t>Cont Rest Frequentist</t>
  </si>
  <si>
    <t>Cont Unrest Frequentist</t>
  </si>
  <si>
    <t>Dicho Rest Frequentist</t>
  </si>
  <si>
    <t>Dicho Unrest Frequentist</t>
  </si>
  <si>
    <t>contAdvDir</t>
  </si>
  <si>
    <t>mscomboDeg</t>
  </si>
  <si>
    <t>PolyRest</t>
  </si>
  <si>
    <t>Nested Rest</t>
  </si>
  <si>
    <t>Nested Unrest</t>
  </si>
  <si>
    <t>Iterations</t>
  </si>
  <si>
    <t>Seed</t>
  </si>
  <si>
    <t>SeedType</t>
  </si>
  <si>
    <t>mscomboBgType</t>
  </si>
  <si>
    <t>Unnormalized Log Posterior Probability</t>
  </si>
  <si>
    <t>P-value</t>
  </si>
  <si>
    <r>
      <t>Chi</t>
    </r>
    <r>
      <rPr>
        <vertAlign val="superscript"/>
        <sz val="11"/>
        <color theme="1"/>
        <rFont val="Calibri"/>
        <family val="2"/>
        <scheme val="minor"/>
      </rPr>
      <t>2</t>
    </r>
  </si>
  <si>
    <t>D.O.F.</t>
  </si>
  <si>
    <t>Analysis of Deviance</t>
  </si>
  <si>
    <t>Report Settings</t>
  </si>
  <si>
    <t>Continuous Input</t>
  </si>
  <si>
    <t>Continuous Output</t>
  </si>
  <si>
    <t>Dichotomous Input</t>
  </si>
  <si>
    <t>Dichotomous Output</t>
  </si>
  <si>
    <t>MSCombo Input</t>
  </si>
  <si>
    <t>MSCombo Output</t>
  </si>
  <si>
    <t>Nested Input</t>
  </si>
  <si>
    <t>Nested Output</t>
  </si>
  <si>
    <t>Print Data Page</t>
  </si>
  <si>
    <t>Print Info Page</t>
  </si>
  <si>
    <t>Print Summary Results</t>
  </si>
  <si>
    <t>Print Summary Chart</t>
  </si>
  <si>
    <t>Print Model Result</t>
  </si>
  <si>
    <t>Print Model Chart</t>
  </si>
  <si>
    <t>Print All Models</t>
  </si>
  <si>
    <t>Restriction</t>
  </si>
  <si>
    <t>Return to Summary</t>
  </si>
  <si>
    <t>Output Dir</t>
  </si>
  <si>
    <t>Dose-Response Model</t>
  </si>
  <si>
    <t>Template Version</t>
  </si>
  <si>
    <t>BMDS Version</t>
  </si>
  <si>
    <t>Scroll right to see summary plot -&gt;</t>
  </si>
  <si>
    <t>Percentiles</t>
  </si>
  <si>
    <t>CDF</t>
  </si>
  <si>
    <t>Slope Factor</t>
  </si>
  <si>
    <r>
      <t xml:space="preserve">Scroll down to see Dose Response Plot </t>
    </r>
    <r>
      <rPr>
        <sz val="11"/>
        <color theme="1"/>
        <rFont val="Calibri"/>
        <family val="2"/>
      </rPr>
      <t>↓</t>
    </r>
  </si>
  <si>
    <r>
      <t xml:space="preserve">Scroll right to see BMD Cumulative Distribution Function (CDF) table </t>
    </r>
    <r>
      <rPr>
        <sz val="11"/>
        <color theme="1"/>
        <rFont val="Calibri"/>
        <family val="2"/>
      </rPr>
      <t>→</t>
    </r>
  </si>
  <si>
    <t>BMDS 3.1.2</t>
  </si>
  <si>
    <t>DEHP</t>
  </si>
  <si>
    <t>C:\Users\parham\Desktop\BMDS312\bmds3.xlsm</t>
  </si>
  <si>
    <t>1,1,2,1,1</t>
  </si>
  <si>
    <t>2,0,1,0,0</t>
  </si>
  <si>
    <t>2,2,2,2,2</t>
  </si>
  <si>
    <t>1,1,2,1,0,1,2,2,1</t>
  </si>
  <si>
    <t>0,0,1,0,1,0,1,0,0</t>
  </si>
  <si>
    <t>0,0,0,0,0,0,0,0,0</t>
  </si>
  <si>
    <t>1,2</t>
  </si>
  <si>
    <t>0,2</t>
  </si>
  <si>
    <t>C:\Users\parham\Desktop\BMDS312</t>
  </si>
  <si>
    <t>Perinatal Male Pancreas AdCard</t>
  </si>
  <si>
    <t>[Add user notes here]</t>
  </si>
  <si>
    <t>N</t>
  </si>
  <si>
    <t>Incidence</t>
  </si>
  <si>
    <t>$B$7:$D$15</t>
  </si>
  <si>
    <t>On</t>
  </si>
  <si>
    <t>N/A</t>
  </si>
  <si>
    <t>Unusable Bin</t>
  </si>
  <si>
    <t>BMD not estimated</t>
  </si>
  <si>
    <t>BMDL not estimated</t>
  </si>
  <si>
    <t>Off</t>
  </si>
  <si>
    <t>No Bin Change (Warning)</t>
  </si>
  <si>
    <t>BMDU not estimated</t>
  </si>
  <si>
    <t>AIC not estimated</t>
  </si>
  <si>
    <t>Questionable Bin</t>
  </si>
  <si>
    <t>BMDS output file included warning</t>
  </si>
  <si>
    <t>NA</t>
  </si>
  <si>
    <t>d.f.=0, saturated model (Goodness of fit test cannot be calculated)</t>
  </si>
  <si>
    <t>1,1,1,1,1,1,1,1,1,1,1,1,1,1,1,1</t>
  </si>
  <si>
    <t>1,1,1,1,1,1,2,1,1,1,1</t>
  </si>
  <si>
    <t>1,1,1,1,1,1,1,1,1,1,1,1</t>
  </si>
  <si>
    <t>1,1,1,1,1,1,1,1,2,1,1,1</t>
  </si>
  <si>
    <t>1,1,1,1,1</t>
  </si>
  <si>
    <t>1,1,1,1</t>
  </si>
  <si>
    <t>1,1,1,1,1,1,1,1,1,1,1,1,1,1</t>
  </si>
  <si>
    <t>1,1,1,1,1,1,1,2,1,1,1,1,1,1,1,1</t>
  </si>
  <si>
    <t>Estimated</t>
  </si>
  <si>
    <t>Extra Risk</t>
  </si>
  <si>
    <t>P[dose] = g +(v-v*g)/[1+exp(-a-b*Log(dose))]</t>
  </si>
  <si>
    <t>frequentist Dichotomous Hill v1.1</t>
  </si>
  <si>
    <t>Full Model</t>
  </si>
  <si>
    <t>-</t>
  </si>
  <si>
    <t>Fitted Model</t>
  </si>
  <si>
    <t>Reduced Model</t>
  </si>
  <si>
    <t>&lt;0.0001</t>
  </si>
  <si>
    <t>g</t>
  </si>
  <si>
    <t>v</t>
  </si>
  <si>
    <t>a</t>
  </si>
  <si>
    <t>Bounded</t>
  </si>
  <si>
    <t>b</t>
  </si>
  <si>
    <t>P[dose]= g+(1-g)*CumGamma[b*dose,a]</t>
  </si>
  <si>
    <t>frequentist Gamma v1.1</t>
  </si>
  <si>
    <t>P[dose] = g+(1-g)/[1+exp(-a-b*Log(dose))]</t>
  </si>
  <si>
    <t>frequentist Log-Logistic v1.1</t>
  </si>
  <si>
    <t>P[dose] = g + (1-g)*[1-exp(-b1*dose^1-b2*dose^2 - ...)]</t>
  </si>
  <si>
    <t>frequentist Multistage degree 4 v1.1</t>
  </si>
  <si>
    <t>b1</t>
  </si>
  <si>
    <t>b2</t>
  </si>
  <si>
    <t>b3</t>
  </si>
  <si>
    <t>b4</t>
  </si>
  <si>
    <t>frequentist Multistage degree 3 v1.1</t>
  </si>
  <si>
    <t>frequentist Multistage degree 2 v1.1</t>
  </si>
  <si>
    <t>frequentist Multistage degree 1 v1.1</t>
  </si>
  <si>
    <t>P[dose] = g + (1-g)*[1-exp(-b*dose^a)]</t>
  </si>
  <si>
    <t>frequentist Weibull v1.1</t>
  </si>
  <si>
    <t>P[dose] = 1/[1+exp(-a-b*dose)]</t>
  </si>
  <si>
    <t>frequentist Logistic v1.1</t>
  </si>
  <si>
    <t>P[dose] = g+(1-g) * CumNorm(a+b*Log(Dose))</t>
  </si>
  <si>
    <t>frequentist Log-Probit v1.1</t>
  </si>
  <si>
    <t>P[dose] = CumNorm(a+b*Dose)</t>
  </si>
  <si>
    <t>frequentist Probit v1.1</t>
  </si>
  <si>
    <r>
      <t xml:space="preserve">Option set #1 </t>
    </r>
    <r>
      <rPr>
        <b/>
        <sz val="11"/>
        <color indexed="10"/>
        <rFont val="Calibri"/>
        <family val="2"/>
        <scheme val="minor"/>
      </rPr>
      <t>(Hover for details)</t>
    </r>
  </si>
  <si>
    <t>frequentist</t>
  </si>
  <si>
    <t>Restricted</t>
  </si>
  <si>
    <t>Multistage Degree 4</t>
  </si>
  <si>
    <t>Multistage Degree 3</t>
  </si>
  <si>
    <t>Multistage Degree 2</t>
  </si>
  <si>
    <t>Multistage Degree 1</t>
  </si>
  <si>
    <t>Unrestricted</t>
  </si>
  <si>
    <t>_x000D_
Goodness of fit p-value &lt; 0.1</t>
  </si>
  <si>
    <t>Questionable</t>
  </si>
  <si>
    <t>_x000D_
Goodness of fit p-value &lt; 0.1_x000D_
|Residual for Dose Group Near BMD| &gt; 2</t>
  </si>
  <si>
    <t>Standard Excel tools can be used to expand or modify graphs</t>
  </si>
  <si>
    <t>Color Key</t>
  </si>
  <si>
    <t>Recommended frequentist model</t>
  </si>
  <si>
    <t>Model averaging</t>
  </si>
  <si>
    <t>Perinatal Male Pancreas AdCarc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</si>
</sst>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vertAlign val="superscript"/>
      <sz val="9"/>
      <color indexed="81"/>
      <name val="Tahoma"/>
      <family val="2"/>
    </font>
    <font>
      <i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indexed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3" borderId="0" xfId="0" applyFill="1" applyAlignment="1">
      <alignment horizontal="center"/>
    </xf>
    <xf numFmtId="0" fontId="0" fillId="0" borderId="1" xfId="0" applyBorder="1"/>
    <xf numFmtId="0" fontId="2" fillId="4" borderId="1" xfId="0" applyFont="1" applyFill="1" applyBorder="1"/>
    <xf numFmtId="0" fontId="2" fillId="5" borderId="1" xfId="0" applyFont="1" applyFill="1" applyBorder="1"/>
    <xf numFmtId="0" fontId="0" fillId="5" borderId="1" xfId="0" applyFill="1" applyBorder="1"/>
    <xf numFmtId="0" fontId="0" fillId="0" borderId="0" xfId="0" applyFill="1"/>
    <xf numFmtId="0" fontId="0" fillId="0" borderId="1" xfId="0" applyFill="1" applyBorder="1"/>
    <xf numFmtId="0" fontId="2" fillId="4" borderId="0" xfId="0" applyFont="1" applyFill="1" applyBorder="1"/>
    <xf numFmtId="0" fontId="0" fillId="5" borderId="0" xfId="0" applyFill="1" applyBorder="1"/>
    <xf numFmtId="0" fontId="0" fillId="5" borderId="0" xfId="0" applyFill="1"/>
    <xf numFmtId="0" fontId="0" fillId="6" borderId="1" xfId="0" applyFill="1" applyBorder="1"/>
    <xf numFmtId="0" fontId="0" fillId="6" borderId="1" xfId="0" applyFill="1" applyBorder="1" applyAlignment="1">
      <alignment horizontal="center"/>
    </xf>
    <xf numFmtId="0" fontId="0" fillId="7" borderId="1" xfId="0" applyFill="1" applyBorder="1"/>
    <xf numFmtId="0" fontId="0" fillId="7" borderId="1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textRotation="180"/>
    </xf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8" xfId="0" applyFill="1" applyBorder="1"/>
    <xf numFmtId="0" fontId="0" fillId="5" borderId="0" xfId="0" applyFill="1" applyBorder="1" applyAlignment="1">
      <alignment horizontal="center"/>
    </xf>
    <xf numFmtId="0" fontId="0" fillId="5" borderId="0" xfId="0" applyFont="1" applyFill="1" applyBorder="1"/>
    <xf numFmtId="0" fontId="4" fillId="5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4" xfId="0" applyFill="1" applyBorder="1"/>
    <xf numFmtId="0" fontId="0" fillId="5" borderId="0" xfId="0" applyFill="1" applyBorder="1" applyAlignment="1" applyProtection="1">
      <alignment horizontal="center"/>
      <protection locked="0"/>
    </xf>
    <xf numFmtId="0" fontId="0" fillId="4" borderId="3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 applyAlignment="1"/>
    <xf numFmtId="0" fontId="0" fillId="8" borderId="4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0" fillId="5" borderId="12" xfId="0" applyFill="1" applyBorder="1"/>
    <xf numFmtId="0" fontId="0" fillId="5" borderId="12" xfId="0" applyFont="1" applyFill="1" applyBorder="1"/>
    <xf numFmtId="0" fontId="0" fillId="5" borderId="12" xfId="0" applyFill="1" applyBorder="1" applyAlignment="1" applyProtection="1">
      <alignment horizontal="center"/>
      <protection locked="0"/>
    </xf>
    <xf numFmtId="0" fontId="1" fillId="5" borderId="0" xfId="0" applyFont="1" applyFill="1"/>
    <xf numFmtId="0" fontId="0" fillId="5" borderId="0" xfId="0" applyFill="1" applyAlignment="1">
      <alignment horizontal="center"/>
    </xf>
    <xf numFmtId="0" fontId="0" fillId="2" borderId="0" xfId="0" applyFill="1" applyAlignment="1"/>
    <xf numFmtId="0" fontId="0" fillId="8" borderId="1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0" fillId="7" borderId="0" xfId="0" applyFill="1"/>
    <xf numFmtId="0" fontId="0" fillId="4" borderId="1" xfId="0" applyFill="1" applyBorder="1"/>
    <xf numFmtId="0" fontId="0" fillId="7" borderId="1" xfId="0" applyFill="1" applyBorder="1" applyAlignment="1">
      <alignment horizontal="center" vertical="center"/>
    </xf>
    <xf numFmtId="0" fontId="2" fillId="4" borderId="6" xfId="0" applyFont="1" applyFill="1" applyBorder="1"/>
    <xf numFmtId="0" fontId="0" fillId="5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0" fillId="5" borderId="0" xfId="0" applyFont="1" applyFill="1" applyAlignment="1">
      <alignment horizontal="center"/>
    </xf>
    <xf numFmtId="0" fontId="12" fillId="5" borderId="0" xfId="1" applyFill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2" fillId="8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7" borderId="1" xfId="0" applyFill="1" applyBorder="1" applyAlignment="1">
      <alignment horizontal="left" vertic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11" borderId="7" xfId="0" applyFill="1" applyBorder="1"/>
    <xf numFmtId="0" fontId="0" fillId="11" borderId="7" xfId="0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6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8" borderId="1" xfId="0" applyFill="1" applyBorder="1" applyAlignment="1">
      <alignment horizontal="center" wrapText="1"/>
    </xf>
    <xf numFmtId="0" fontId="12" fillId="0" borderId="1" xfId="1" applyFill="1" applyBorder="1" applyAlignment="1">
      <alignment horizontal="center" wrapText="1"/>
    </xf>
    <xf numFmtId="0" fontId="12" fillId="11" borderId="1" xfId="1" applyFill="1" applyBorder="1" applyAlignment="1">
      <alignment horizontal="center" wrapText="1"/>
    </xf>
    <xf numFmtId="0" fontId="0" fillId="11" borderId="1" xfId="0" applyFill="1" applyBorder="1" applyAlignment="1">
      <alignment horizontal="center" wrapText="1"/>
    </xf>
    <xf numFmtId="0" fontId="2" fillId="10" borderId="0" xfId="0" applyFont="1" applyFill="1"/>
    <xf numFmtId="0" fontId="0" fillId="8" borderId="1" xfId="0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11" borderId="1" xfId="0" applyFill="1" applyBorder="1" applyAlignment="1" applyProtection="1">
      <alignment horizontal="center"/>
      <protection locked="0"/>
    </xf>
    <xf numFmtId="0" fontId="2" fillId="4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2" fillId="4" borderId="14" xfId="0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6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0" fillId="10" borderId="0" xfId="0" applyFill="1" applyBorder="1" applyAlignment="1">
      <alignment horizontal="center"/>
    </xf>
    <xf numFmtId="0" fontId="5" fillId="9" borderId="14" xfId="0" applyFont="1" applyFill="1" applyBorder="1" applyAlignment="1">
      <alignment horizontal="center"/>
    </xf>
    <xf numFmtId="0" fontId="5" fillId="9" borderId="15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5" fillId="9" borderId="14" xfId="0" applyFont="1" applyFill="1" applyBorder="1" applyAlignment="1">
      <alignment horizontal="center" wrapText="1"/>
    </xf>
    <xf numFmtId="0" fontId="5" fillId="9" borderId="15" xfId="0" applyFont="1" applyFill="1" applyBorder="1" applyAlignment="1">
      <alignment horizontal="center" wrapText="1"/>
    </xf>
    <xf numFmtId="0" fontId="5" fillId="9" borderId="5" xfId="0" applyFont="1" applyFill="1" applyBorder="1" applyAlignment="1">
      <alignment horizontal="center" wrapText="1"/>
    </xf>
    <xf numFmtId="0" fontId="0" fillId="4" borderId="4" xfId="0" applyFill="1" applyBorder="1" applyAlignment="1">
      <alignment horizontal="center"/>
    </xf>
    <xf numFmtId="0" fontId="0" fillId="0" borderId="1" xfId="0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Summary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Frequentist Dichotomous Hill 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0.13012804498596581</c:v>
              </c:pt>
              <c:pt idx="1">
                <c:v>0.13012804707184109</c:v>
              </c:pt>
              <c:pt idx="2">
                <c:v>0.13012961045672808</c:v>
              </c:pt>
              <c:pt idx="3">
                <c:v>0.13020330458723545</c:v>
              </c:pt>
              <c:pt idx="4">
                <c:v>0.13130038938833397</c:v>
              </c:pt>
              <c:pt idx="5">
                <c:v>0.13984948573596456</c:v>
              </c:pt>
              <c:pt idx="6">
                <c:v>0.18124348085692799</c:v>
              </c:pt>
              <c:pt idx="7">
                <c:v>0.2989894643565808</c:v>
              </c:pt>
              <c:pt idx="8">
                <c:v>0.46393438351983318</c:v>
              </c:pt>
              <c:pt idx="9">
                <c:v>0.57858888344577286</c:v>
              </c:pt>
              <c:pt idx="10">
                <c:v>0.631063910346646</c:v>
              </c:pt>
              <c:pt idx="11">
                <c:v>0.65209366484434694</c:v>
              </c:pt>
              <c:pt idx="12">
                <c:v>0.66055598143658201</c:v>
              </c:pt>
              <c:pt idx="13">
                <c:v>0.6641265636944309</c:v>
              </c:pt>
              <c:pt idx="14">
                <c:v>0.665719740081268</c:v>
              </c:pt>
              <c:pt idx="15">
                <c:v>0.66646979917359128</c:v>
              </c:pt>
              <c:pt idx="16">
                <c:v>0.66684054902873946</c:v>
              </c:pt>
              <c:pt idx="17">
                <c:v>0.66703195570426455</c:v>
              </c:pt>
              <c:pt idx="18">
                <c:v>0.66713467642390389</c:v>
              </c:pt>
              <c:pt idx="19">
                <c:v>0.66719174269625037</c:v>
              </c:pt>
              <c:pt idx="20">
                <c:v>0.66722444410816073</c:v>
              </c:pt>
              <c:pt idx="21">
                <c:v>0.66724371411405548</c:v>
              </c:pt>
              <c:pt idx="22">
                <c:v>0.66725535999938024</c:v>
              </c:pt>
              <c:pt idx="23">
                <c:v>0.66726256177723631</c:v>
              </c:pt>
              <c:pt idx="24">
                <c:v>0.66726710970734127</c:v>
              </c:pt>
              <c:pt idx="25">
                <c:v>0.66727003745271851</c:v>
              </c:pt>
              <c:pt idx="26">
                <c:v>0.66727195580442533</c:v>
              </c:pt>
              <c:pt idx="27">
                <c:v>0.66727323343691047</c:v>
              </c:pt>
              <c:pt idx="28">
                <c:v>0.66727409728990161</c:v>
              </c:pt>
              <c:pt idx="29">
                <c:v>0.66727468961471192</c:v>
              </c:pt>
              <c:pt idx="30">
                <c:v>0.66727510109116905</c:v>
              </c:pt>
              <c:pt idx="31">
                <c:v>0.66727539043626027</c:v>
              </c:pt>
              <c:pt idx="32">
                <c:v>0.66727559622953869</c:v>
              </c:pt>
              <c:pt idx="33">
                <c:v>0.6672757441677164</c:v>
              </c:pt>
              <c:pt idx="34">
                <c:v>0.66727585158686376</c:v>
              </c:pt>
              <c:pt idx="35">
                <c:v>0.66727593032384869</c:v>
              </c:pt>
              <c:pt idx="36">
                <c:v>0.66727598855251768</c:v>
              </c:pt>
              <c:pt idx="37">
                <c:v>0.66727603197762742</c:v>
              </c:pt>
              <c:pt idx="38">
                <c:v>0.6672760646208804</c:v>
              </c:pt>
              <c:pt idx="39">
                <c:v>0.6672760893445242</c:v>
              </c:pt>
              <c:pt idx="40">
                <c:v>0.66727610820402594</c:v>
              </c:pt>
              <c:pt idx="41">
                <c:v>0.66727612268812164</c:v>
              </c:pt>
              <c:pt idx="42">
                <c:v>0.66727613388384421</c:v>
              </c:pt>
              <c:pt idx="43">
                <c:v>0.66727614259105228</c:v>
              </c:pt>
              <c:pt idx="44">
                <c:v>0.66727614940262669</c:v>
              </c:pt>
              <c:pt idx="45">
                <c:v>0.6672761547611139</c:v>
              </c:pt>
              <c:pt idx="46">
                <c:v>0.66727615899905546</c:v>
              </c:pt>
              <c:pt idx="47">
                <c:v>0.66727616236793019</c:v>
              </c:pt>
              <c:pt idx="48">
                <c:v>0.6672761650590775</c:v>
              </c:pt>
              <c:pt idx="49">
                <c:v>0.66727616721893024</c:v>
              </c:pt>
              <c:pt idx="50">
                <c:v>0.66727616896018294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270B-49BB-A6C0-F10363F075A5}"/>
            </c:ext>
          </c:extLst>
        </c:ser>
        <c:ser>
          <c:idx val="2"/>
          <c:order val="2"/>
          <c:tx>
            <c:v>Frequentist Gamma Estimated Probability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0.219478151782005</c:v>
              </c:pt>
              <c:pt idx="1">
                <c:v>0.24027188210034878</c:v>
              </c:pt>
              <c:pt idx="2">
                <c:v>0.26051165070507859</c:v>
              </c:pt>
              <c:pt idx="3">
                <c:v>0.28021221558215703</c:v>
              </c:pt>
              <c:pt idx="4">
                <c:v>0.29938794155292142</c:v>
              </c:pt>
              <c:pt idx="5">
                <c:v>0.31805281074830544</c:v>
              </c:pt>
              <c:pt idx="6">
                <c:v>0.33622043280401992</c:v>
              </c:pt>
              <c:pt idx="7">
                <c:v>0.35390405478412523</c:v>
              </c:pt>
              <c:pt idx="8">
                <c:v>0.37111657084023197</c:v>
              </c:pt>
              <c:pt idx="9">
                <c:v>0.38787053161337254</c:v>
              </c:pt>
              <c:pt idx="10">
                <c:v>0.4041781533853997</c:v>
              </c:pt>
              <c:pt idx="11">
                <c:v>0.42005132698658421</c:v>
              </c:pt>
              <c:pt idx="12">
                <c:v>0.43550162646590668</c:v>
              </c:pt>
              <c:pt idx="13">
                <c:v>0.4505403175303665</c:v>
              </c:pt>
              <c:pt idx="14">
                <c:v>0.4651783657594602</c:v>
              </c:pt>
              <c:pt idx="15">
                <c:v>0.47942644460081979</c:v>
              </c:pt>
              <c:pt idx="16">
                <c:v>0.49329494315284067</c:v>
              </c:pt>
              <c:pt idx="17">
                <c:v>0.50679397373997448</c:v>
              </c:pt>
              <c:pt idx="18">
                <c:v>0.51993337928620931</c:v>
              </c:pt>
              <c:pt idx="19">
                <c:v>0.5327227404921151</c:v>
              </c:pt>
              <c:pt idx="20">
                <c:v>0.54517138282068711</c:v>
              </c:pt>
              <c:pt idx="21">
                <c:v>0.55728838329707908</c:v>
              </c:pt>
              <c:pt idx="22">
                <c:v>0.56908257712718879</c:v>
              </c:pt>
              <c:pt idx="23">
                <c:v>0.58056256413991669</c:v>
              </c:pt>
              <c:pt idx="24">
                <c:v>0.5917367150577989</c:v>
              </c:pt>
              <c:pt idx="25">
                <c:v>0.60261317760058508</c:v>
              </c:pt>
              <c:pt idx="26">
                <c:v>0.61319988242621248</c:v>
              </c:pt>
              <c:pt idx="27">
                <c:v>0.62350454891350671</c:v>
              </c:pt>
              <c:pt idx="28">
                <c:v>0.63353469079082836</c:v>
              </c:pt>
              <c:pt idx="29">
                <c:v>0.64329762161476556</c:v>
              </c:pt>
              <c:pt idx="30">
                <c:v>0.65280046010287252</c:v>
              </c:pt>
              <c:pt idx="31">
                <c:v>0.66205013532433743</c:v>
              </c:pt>
              <c:pt idx="32">
                <c:v>0.67105339175236745</c:v>
              </c:pt>
              <c:pt idx="33">
                <c:v>0.67981679418197472</c:v>
              </c:pt>
              <c:pt idx="34">
                <c:v>0.68834673251674816</c:v>
              </c:pt>
              <c:pt idx="35">
                <c:v>0.6966494264281009</c:v>
              </c:pt>
              <c:pt idx="36">
                <c:v>0.70473092989039376</c:v>
              </c:pt>
              <c:pt idx="37">
                <c:v>0.71259713559523719</c:v>
              </c:pt>
              <c:pt idx="38">
                <c:v>0.72025377924819356</c:v>
              </c:pt>
              <c:pt idx="39">
                <c:v>0.72770644375101268</c:v>
              </c:pt>
              <c:pt idx="40">
                <c:v>0.73496056327244708</c:v>
              </c:pt>
              <c:pt idx="41">
                <c:v>0.74202142721061992</c:v>
              </c:pt>
              <c:pt idx="42">
                <c:v>0.74889418404983055</c:v>
              </c:pt>
              <c:pt idx="43">
                <c:v>0.75558384511461241</c:v>
              </c:pt>
              <c:pt idx="44">
                <c:v>0.76209528822377937</c:v>
              </c:pt>
              <c:pt idx="45">
                <c:v>0.76843326124712563</c:v>
              </c:pt>
              <c:pt idx="46">
                <c:v>0.77460238556737249</c:v>
              </c:pt>
              <c:pt idx="47">
                <c:v>0.78060715944988535</c:v>
              </c:pt>
              <c:pt idx="48">
                <c:v>0.78645196132261941</c:v>
              </c:pt>
              <c:pt idx="49">
                <c:v>0.7921410529686852</c:v>
              </c:pt>
              <c:pt idx="50">
                <c:v>0.79767858263385982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270B-49BB-A6C0-F10363F075A5}"/>
            </c:ext>
          </c:extLst>
        </c:ser>
        <c:ser>
          <c:idx val="3"/>
          <c:order val="3"/>
          <c:tx>
            <c:v>Frequentist Log-Logistic Estimated Probability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0.17696880173112101</c:v>
              </c:pt>
              <c:pt idx="1">
                <c:v>0.21814959842908319</c:v>
              </c:pt>
              <c:pt idx="2">
                <c:v>0.25652015170738734</c:v>
              </c:pt>
              <c:pt idx="3">
                <c:v>0.291693128685104</c:v>
              </c:pt>
              <c:pt idx="4">
                <c:v>0.32392294097616398</c:v>
              </c:pt>
              <c:pt idx="5">
                <c:v>0.35350782037704842</c:v>
              </c:pt>
              <c:pt idx="6">
                <c:v>0.38072996140088844</c:v>
              </c:pt>
              <c:pt idx="7">
                <c:v>0.40584289408150714</c:v>
              </c:pt>
              <c:pt idx="8">
                <c:v>0.42907034202131816</c:v>
              </c:pt>
              <c:pt idx="9">
                <c:v>0.45060844927139881</c:v>
              </c:pt>
              <c:pt idx="10">
                <c:v>0.47062889660323842</c:v>
              </c:pt>
              <c:pt idx="11">
                <c:v>0.48928205137997854</c:v>
              </c:pt>
              <c:pt idx="12">
                <c:v>0.50669985493577241</c:v>
              </c:pt>
              <c:pt idx="13">
                <c:v>0.52299836355040741</c:v>
              </c:pt>
              <c:pt idx="14">
                <c:v>0.53827994210912833</c:v>
              </c:pt>
              <c:pt idx="15">
                <c:v>0.55263514056538399</c:v>
              </c:pt>
              <c:pt idx="16">
                <c:v>0.56614429258419918</c:v>
              </c:pt>
              <c:pt idx="17">
                <c:v>0.57887887589242104</c:v>
              </c:pt>
              <c:pt idx="18">
                <c:v>0.59090267042935996</c:v>
              </c:pt>
              <c:pt idx="19">
                <c:v>0.60227274583390622</c:v>
              </c:pt>
              <c:pt idx="20">
                <c:v>0.61304030519712183</c:v>
              </c:pt>
              <c:pt idx="21">
                <c:v>0.62325140779172283</c:v>
              </c:pt>
              <c:pt idx="22">
                <c:v>0.63294758980697829</c:v>
              </c:pt>
              <c:pt idx="23">
                <c:v>0.64216639898157957</c:v>
              </c:pt>
              <c:pt idx="24">
                <c:v>0.65094185639413693</c:v>
              </c:pt>
              <c:pt idx="25">
                <c:v>0.65930485647776826</c:v>
              </c:pt>
              <c:pt idx="26">
                <c:v>0.66728351450592527</c:v>
              </c:pt>
              <c:pt idx="27">
                <c:v>0.67490346929015066</c:v>
              </c:pt>
              <c:pt idx="28">
                <c:v>0.68218814758345636</c:v>
              </c:pt>
              <c:pt idx="29">
                <c:v>0.68915899565005068</c:v>
              </c:pt>
              <c:pt idx="30">
                <c:v>0.69583568260528017</c:v>
              </c:pt>
              <c:pt idx="31">
                <c:v>0.70223627941756328</c:v>
              </c:pt>
              <c:pt idx="32">
                <c:v>0.70837741687104139</c:v>
              </c:pt>
              <c:pt idx="33">
                <c:v>0.71427442529257945</c:v>
              </c:pt>
              <c:pt idx="34">
                <c:v>0.71994145843241553</c:v>
              </c:pt>
              <c:pt idx="35">
                <c:v>0.7253916035400938</c:v>
              </c:pt>
              <c:pt idx="36">
                <c:v>0.73063697938486327</c:v>
              </c:pt>
              <c:pt idx="37">
                <c:v>0.73568882372302191</c:v>
              </c:pt>
              <c:pt idx="38">
                <c:v>0.74055757150607759</c:v>
              </c:pt>
              <c:pt idx="39">
                <c:v>0.74525292494670303</c:v>
              </c:pt>
              <c:pt idx="40">
                <c:v>0.74978391640909237</c:v>
              </c:pt>
              <c:pt idx="41">
                <c:v>0.75415896496218349</c:v>
              </c:pt>
              <c:pt idx="42">
                <c:v>0.75838592732472354</c:v>
              </c:pt>
              <c:pt idx="43">
                <c:v>0.76247214383738793</c:v>
              </c:pt>
              <c:pt idx="44">
                <c:v>0.76642448001667152</c:v>
              </c:pt>
              <c:pt idx="45">
                <c:v>0.77024936417600443</c:v>
              </c:pt>
              <c:pt idx="46">
                <c:v>0.77395282153980427</c:v>
              </c:pt>
              <c:pt idx="47">
                <c:v>0.77754050522454576</c:v>
              </c:pt>
              <c:pt idx="48">
                <c:v>0.78101772441620232</c:v>
              </c:pt>
              <c:pt idx="49">
                <c:v>0.78438947003458015</c:v>
              </c:pt>
              <c:pt idx="50">
                <c:v>0.78766043814129705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4-270B-49BB-A6C0-F10363F075A5}"/>
            </c:ext>
          </c:extLst>
        </c:ser>
        <c:ser>
          <c:idx val="4"/>
          <c:order val="4"/>
          <c:tx>
            <c:v>Frequentist Multistage Degree 4 Estimated Probability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0.219478115534297</c:v>
              </c:pt>
              <c:pt idx="1">
                <c:v>0.24027184894275944</c:v>
              </c:pt>
              <c:pt idx="2">
                <c:v>0.26051162049868754</c:v>
              </c:pt>
              <c:pt idx="3">
                <c:v>0.28021218819325278</c:v>
              </c:pt>
              <c:pt idx="4">
                <c:v>0.29938791685282207</c:v>
              </c:pt>
              <c:pt idx="5">
                <c:v>0.31805278861318603</c:v>
              </c:pt>
              <c:pt idx="6">
                <c:v>0.33622041311474454</c:v>
              </c:pt>
              <c:pt idx="7">
                <c:v>0.35390403742608545</c:v>
              </c:pt>
              <c:pt idx="8">
                <c:v>0.37111655570318991</c:v>
              </c:pt>
              <c:pt idx="9">
                <c:v>0.38787051859130944</c:v>
              </c:pt>
              <c:pt idx="10">
                <c:v>0.4041781423763694</c:v>
              </c:pt>
              <c:pt idx="11">
                <c:v>0.42005131789257111</c:v>
              </c:pt>
              <c:pt idx="12">
                <c:v>0.43550161919268904</c:v>
              </c:pt>
              <c:pt idx="13">
                <c:v>0.45054031198738376</c:v>
              </c:pt>
              <c:pt idx="14">
                <c:v>0.4651783618596847</c:v>
              </c:pt>
              <c:pt idx="15">
                <c:v>0.47942644226063291</c:v>
              </c:pt>
              <c:pt idx="16">
                <c:v>0.49329494229191273</c:v>
              </c:pt>
              <c:pt idx="17">
                <c:v>0.50679397428114914</c:v>
              </c:pt>
              <c:pt idx="18">
                <c:v>0.51993338115539112</c:v>
              </c:pt>
              <c:pt idx="19">
                <c:v>0.53272274361816185</c:v>
              </c:pt>
              <c:pt idx="20">
                <c:v>0.54517138713530422</c:v>
              </c:pt>
              <c:pt idx="21">
                <c:v>0.55728838873471909</c:v>
              </c:pt>
              <c:pt idx="22">
                <c:v>0.56908258362495301</c:v>
              </c:pt>
              <c:pt idx="23">
                <c:v>0.58056257163746061</c:v>
              </c:pt>
              <c:pt idx="24">
                <c:v>0.59173672349724105</c:v>
              </c:pt>
              <c:pt idx="25">
                <c:v>0.6026131869264183</c:v>
              </c:pt>
              <c:pt idx="26">
                <c:v>0.61319989258521868</c:v>
              </c:pt>
              <c:pt idx="27">
                <c:v>0.62350455985467435</c:v>
              </c:pt>
              <c:pt idx="28">
                <c:v>0.63353470246527221</c:v>
              </c:pt>
              <c:pt idx="29">
                <c:v>0.64329763397565043</c:v>
              </c:pt>
              <c:pt idx="30">
                <c:v>0.65280047310533795</c:v>
              </c:pt>
              <c:pt idx="31">
                <c:v>0.6620501489254258</c:v>
              </c:pt>
              <c:pt idx="32">
                <c:v>0.67105340591095508</c:v>
              </c:pt>
              <c:pt idx="33">
                <c:v>0.6798168088587041</c:v>
              </c:pt>
              <c:pt idx="34">
                <c:v>0.68834674767396276</c:v>
              </c:pt>
              <c:pt idx="35">
                <c:v>0.69664944202978341</c:v>
              </c:pt>
              <c:pt idx="36">
                <c:v>0.7047309459021045</c:v>
              </c:pt>
              <c:pt idx="37">
                <c:v>0.71259715198405627</c:v>
              </c:pt>
              <c:pt idx="38">
                <c:v>0.72025379598266404</c:v>
              </c:pt>
              <c:pt idx="39">
                <c:v>0.72770646080108581</c:v>
              </c:pt>
              <c:pt idx="40">
                <c:v>0.73496058060943026</c:v>
              </c:pt>
              <c:pt idx="41">
                <c:v>0.74202144480712506</c:v>
              </c:pt>
              <c:pt idx="42">
                <c:v>0.74889420187972533</c:v>
              </c:pt>
              <c:pt idx="43">
                <c:v>0.75558386315297255</c:v>
              </c:pt>
              <c:pt idx="44">
                <c:v>0.76209530644684309</c:v>
              </c:pt>
              <c:pt idx="45">
                <c:v>0.76843327963224917</c:v>
              </c:pt>
              <c:pt idx="46">
                <c:v>0.77460240409298753</c:v>
              </c:pt>
              <c:pt idx="47">
                <c:v>0.78060717809545788</c:v>
              </c:pt>
              <c:pt idx="48">
                <c:v>0.78645198006860972</c:v>
              </c:pt>
              <c:pt idx="49">
                <c:v>0.79214107179650917</c:v>
              </c:pt>
              <c:pt idx="50">
                <c:v>0.79767860152585279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270B-49BB-A6C0-F10363F075A5}"/>
            </c:ext>
          </c:extLst>
        </c:ser>
        <c:ser>
          <c:idx val="5"/>
          <c:order val="5"/>
          <c:tx>
            <c:v>Frequentist Multistage Degree 3 Estimated Probability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0.21947811290733499</c:v>
              </c:pt>
              <c:pt idx="1">
                <c:v>0.24027184687838943</c:v>
              </c:pt>
              <c:pt idx="2">
                <c:v>0.26051161896879821</c:v>
              </c:pt>
              <c:pt idx="3">
                <c:v>0.28021218717083118</c:v>
              </c:pt>
              <c:pt idx="4">
                <c:v>0.29938791631191547</c:v>
              </c:pt>
              <c:pt idx="5">
                <c:v>0.31805278852886404</c:v>
              </c:pt>
              <c:pt idx="6">
                <c:v>0.33622041346306353</c:v>
              </c:pt>
              <c:pt idx="7">
                <c:v>0.35390403818405353</c:v>
              </c:pt>
              <c:pt idx="8">
                <c:v>0.37111655684873301</c:v>
              </c:pt>
              <c:pt idx="9">
                <c:v>0.38787052010323902</c:v>
              </c:pt>
              <c:pt idx="10">
                <c:v>0.40417814423435067</c:v>
              </c:pt>
              <c:pt idx="11">
                <c:v>0.42005132007709289</c:v>
              </c:pt>
              <c:pt idx="12">
                <c:v>0.43550162168503415</c:v>
              </c:pt>
              <c:pt idx="13">
                <c:v>0.45054031476960044</c:v>
              </c:pt>
              <c:pt idx="14">
                <c:v>0.46517836491455911</c:v>
              </c:pt>
              <c:pt idx="15">
                <c:v>0.47942644557166275</c:v>
              </c:pt>
              <c:pt idx="16">
                <c:v>0.4932949458432816</c:v>
              </c:pt>
              <c:pt idx="17">
                <c:v>0.50679397805770132</c:v>
              </c:pt>
              <c:pt idx="18">
                <c:v>0.51993338514260812</c:v>
              </c:pt>
              <c:pt idx="19">
                <c:v>0.53272274780213857</c:v>
              </c:pt>
              <c:pt idx="20">
                <c:v>0.5451713915027272</c:v>
              </c:pt>
              <c:pt idx="21">
                <c:v>0.55728839327284463</c:v>
              </c:pt>
              <c:pt idx="22">
                <c:v>0.56908258832158598</c:v>
              </c:pt>
              <c:pt idx="23">
                <c:v>0.58056257648093457</c:v>
              </c:pt>
              <c:pt idx="24">
                <c:v>0.5917367284763988</c:v>
              </c:pt>
              <c:pt idx="25">
                <c:v>0.60261319203059283</c:v>
              </c:pt>
              <c:pt idx="26">
                <c:v>0.61319989780421491</c:v>
              </c:pt>
              <c:pt idx="27">
                <c:v>0.62350456517875197</c:v>
              </c:pt>
              <c:pt idx="28">
                <c:v>0.63353470788512811</c:v>
              </c:pt>
              <c:pt idx="29">
                <c:v>0.64329763948240282</c:v>
              </c:pt>
              <c:pt idx="30">
                <c:v>0.65280047869051017</c:v>
              </c:pt>
              <c:pt idx="31">
                <c:v>0.66205015458093119</c:v>
              </c:pt>
              <c:pt idx="32">
                <c:v>0.67105341162908205</c:v>
              </c:pt>
              <c:pt idx="33">
                <c:v>0.6798168146321022</c:v>
              </c:pt>
              <c:pt idx="34">
                <c:v>0.6883467534956289</c:v>
              </c:pt>
              <c:pt idx="35">
                <c:v>0.69664944789304806</c:v>
              </c:pt>
              <c:pt idx="36">
                <c:v>0.70473095180061962</c:v>
              </c:pt>
              <c:pt idx="37">
                <c:v>0.71259715791178202</c:v>
              </c:pt>
              <c:pt idx="38">
                <c:v>0.7202538019338578</c:v>
              </c:pt>
              <c:pt idx="39">
                <c:v>0.72770646677029005</c:v>
              </c:pt>
              <c:pt idx="40">
                <c:v>0.73496058659146168</c:v>
              </c:pt>
              <c:pt idx="41">
                <c:v>0.7420214507970635</c:v>
              </c:pt>
              <c:pt idx="42">
                <c:v>0.74889420787290395</c:v>
              </c:pt>
              <c:pt idx="43">
                <c:v>0.75558386914496745</c:v>
              </c:pt>
              <c:pt idx="44">
                <c:v>0.76209531243346373</c:v>
              </c:pt>
              <c:pt idx="45">
                <c:v>0.76843328560952928</c:v>
              </c:pt>
              <c:pt idx="46">
                <c:v>0.77460241005717589</c:v>
              </c:pt>
              <c:pt idx="47">
                <c:v>0.78060718404300966</c:v>
              </c:pt>
              <c:pt idx="48">
                <c:v>0.78645198599617838</c:v>
              </c:pt>
              <c:pt idx="49">
                <c:v>0.79214107770093833</c:v>
              </c:pt>
              <c:pt idx="50">
                <c:v>0.7976786074041684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6-270B-49BB-A6C0-F10363F075A5}"/>
            </c:ext>
          </c:extLst>
        </c:ser>
        <c:ser>
          <c:idx val="6"/>
          <c:order val="6"/>
          <c:tx>
            <c:v>Frequentist Multistage Degree 2 Estimated Probability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0.21947811041066401</c:v>
              </c:pt>
              <c:pt idx="1">
                <c:v>0.24027184466572923</c:v>
              </c:pt>
              <c:pt idx="2">
                <c:v>0.26051161702678821</c:v>
              </c:pt>
              <c:pt idx="3">
                <c:v>0.28021218548662119</c:v>
              </c:pt>
              <c:pt idx="4">
                <c:v>0.29938791487314764</c:v>
              </c:pt>
              <c:pt idx="5">
                <c:v>0.31805278732365627</c:v>
              </c:pt>
              <c:pt idx="6">
                <c:v>0.33622041247999263</c:v>
              </c:pt>
              <c:pt idx="7">
                <c:v>0.35390403741213883</c:v>
              </c:pt>
              <c:pt idx="8">
                <c:v>0.37111655627742157</c:v>
              </c:pt>
              <c:pt idx="9">
                <c:v>0.38787051972239017</c:v>
              </c:pt>
              <c:pt idx="10">
                <c:v>0.40417814403422181</c:v>
              </c:pt>
              <c:pt idx="11">
                <c:v>0.42005132004832535</c:v>
              </c:pt>
              <c:pt idx="12">
                <c:v>0.43550162181863938</c:v>
              </c:pt>
              <c:pt idx="13">
                <c:v>0.45054031505694736</c:v>
              </c:pt>
              <c:pt idx="14">
                <c:v>0.46517836534736151</c:v>
              </c:pt>
              <c:pt idx="15">
                <c:v>0.47942644614196644</c:v>
              </c:pt>
              <c:pt idx="16">
                <c:v>0.49329494654345307</c:v>
              </c:pt>
              <c:pt idx="17">
                <c:v>0.50679397888041633</c:v>
              </c:pt>
              <c:pt idx="18">
                <c:v>0.51993338608084039</c:v>
              </c:pt>
              <c:pt idx="19">
                <c:v>0.53272274884914927</c:v>
              </c:pt>
              <c:pt idx="20">
                <c:v>0.54517139265205461</c:v>
              </c:pt>
              <c:pt idx="21">
                <c:v>0.55728839451829393</c:v>
              </c:pt>
              <c:pt idx="22">
                <c:v>0.56908258965721992</c:v>
              </c:pt>
              <c:pt idx="23">
                <c:v>0.58056257790106414</c:v>
              </c:pt>
              <c:pt idx="24">
                <c:v>0.59173672997557381</c:v>
              </c:pt>
              <c:pt idx="25">
                <c:v>0.60261319360359389</c:v>
              </c:pt>
              <c:pt idx="26">
                <c:v>0.61319989944604436</c:v>
              </c:pt>
              <c:pt idx="27">
                <c:v>0.62350456688462608</c:v>
              </c:pt>
              <c:pt idx="28">
                <c:v>0.63353470965046932</c:v>
              </c:pt>
              <c:pt idx="29">
                <c:v>0.64329764130283174</c:v>
              </c:pt>
              <c:pt idx="30">
                <c:v>0.65280048056183881</c:v>
              </c:pt>
              <c:pt idx="31">
                <c:v>0.66205015649915555</c:v>
              </c:pt>
              <c:pt idx="32">
                <c:v>0.67105341359037529</c:v>
              </c:pt>
              <c:pt idx="33">
                <c:v>0.67981681663280824</c:v>
              </c:pt>
              <c:pt idx="34">
                <c:v>0.68834675553225544</c:v>
              </c:pt>
              <c:pt idx="35">
                <c:v>0.69664944996226152</c:v>
              </c:pt>
              <c:pt idx="36">
                <c:v>0.70473095389923812</c:v>
              </c:pt>
              <c:pt idx="37">
                <c:v>0.71259716003677032</c:v>
              </c:pt>
              <c:pt idx="38">
                <c:v>0.72025380408232131</c:v>
              </c:pt>
              <c:pt idx="39">
                <c:v>0.72770646893946989</c:v>
              </c:pt>
              <c:pt idx="40">
                <c:v>0.73496058877872905</c:v>
              </c:pt>
              <c:pt idx="41">
                <c:v>0.74202145299991529</c:v>
              </c:pt>
              <c:pt idx="42">
                <c:v>0.7488942100889574</c:v>
              </c:pt>
              <c:pt idx="43">
                <c:v>0.75558387137195571</c:v>
              </c:pt>
              <c:pt idx="44">
                <c:v>0.76209531466923142</c:v>
              </c:pt>
              <c:pt idx="45">
                <c:v>0.76843328785202791</c:v>
              </c:pt>
              <c:pt idx="46">
                <c:v>0.77460241230446014</c:v>
              </c:pt>
              <c:pt idx="47">
                <c:v>0.78060718629323289</c:v>
              </c:pt>
              <c:pt idx="48">
                <c:v>0.78645198824758911</c:v>
              </c:pt>
              <c:pt idx="49">
                <c:v>0.79214107995187621</c:v>
              </c:pt>
              <c:pt idx="50">
                <c:v>0.79767860965306059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7-270B-49BB-A6C0-F10363F075A5}"/>
            </c:ext>
          </c:extLst>
        </c:ser>
        <c:ser>
          <c:idx val="7"/>
          <c:order val="7"/>
          <c:tx>
            <c:v>Frequentist Multistage Degree 1 Estimated Probability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0.21947985185705801</c:v>
              </c:pt>
              <c:pt idx="1">
                <c:v>0.24027343762246217</c:v>
              </c:pt>
              <c:pt idx="2">
                <c:v>0.26051306816965447</c:v>
              </c:pt>
              <c:pt idx="3">
                <c:v>0.28021350124110656</c:v>
              </c:pt>
              <c:pt idx="4">
                <c:v>0.29938910142302783</c:v>
              </c:pt>
              <c:pt idx="5">
                <c:v>0.31805385061931524</c:v>
              </c:pt>
              <c:pt idx="6">
                <c:v>0.33622135824646926</c:v>
              </c:pt>
              <c:pt idx="7">
                <c:v>0.35390487115691094</c:v>
              </c:pt>
              <c:pt idx="8">
                <c:v>0.37111728329793392</c:v>
              </c:pt>
              <c:pt idx="9">
                <c:v>0.38787114511333687</c:v>
              </c:pt>
              <c:pt idx="10">
                <c:v>0.40417867269458962</c:v>
              </c:pt>
              <c:pt idx="11">
                <c:v>0.42005175668820494</c:v>
              </c:pt>
              <c:pt idx="12">
                <c:v>0.43550197096581356</c:v>
              </c:pt>
              <c:pt idx="13">
                <c:v>0.45054058106326139</c:v>
              </c:pt>
              <c:pt idx="14">
                <c:v>0.46517855239488393</c:v>
              </c:pt>
              <c:pt idx="15">
                <c:v>0.47942655824894664</c:v>
              </c:pt>
              <c:pt idx="16">
                <c:v>0.49329498757008161</c:v>
              </c:pt>
              <c:pt idx="17">
                <c:v>0.5067939525343943</c:v>
              </c:pt>
              <c:pt idx="18">
                <c:v>0.51993329592276494</c:v>
              </c:pt>
              <c:pt idx="19">
                <c:v>0.53272259829772006</c:v>
              </c:pt>
              <c:pt idx="20">
                <c:v>0.54517118498910699</c:v>
              </c:pt>
              <c:pt idx="21">
                <c:v>0.55728813289366519</c:v>
              </c:pt>
              <c:pt idx="22">
                <c:v>0.56908227709345327</c:v>
              </c:pt>
              <c:pt idx="23">
                <c:v>0.5805622172979551</c:v>
              </c:pt>
              <c:pt idx="24">
                <c:v>0.59173632411456567</c:v>
              </c:pt>
              <c:pt idx="25">
                <c:v>0.60261274515202523</c:v>
              </c:pt>
              <c:pt idx="26">
                <c:v>0.61319941096125508</c:v>
              </c:pt>
              <c:pt idx="27">
                <c:v>0.62350404081792477</c:v>
              </c:pt>
              <c:pt idx="28">
                <c:v>0.633534148350968</c:v>
              </c:pt>
              <c:pt idx="29">
                <c:v>0.64329704702115131</c:v>
              </c:pt>
              <c:pt idx="30">
                <c:v>0.65279985545368946</c:v>
              </c:pt>
              <c:pt idx="31">
                <c:v>0.66204950262879636</c:v>
              </c:pt>
              <c:pt idx="32">
                <c:v>0.67105273293395717</c:v>
              </c:pt>
              <c:pt idx="33">
                <c:v>0.67981611108160278</c:v>
              </c:pt>
              <c:pt idx="34">
                <c:v>0.68834602689577606</c:v>
              </c:pt>
              <c:pt idx="35">
                <c:v>0.69664869997127599</c:v>
              </c:pt>
              <c:pt idx="36">
                <c:v>0.70473018420868094</c:v>
              </c:pt>
              <c:pt idx="37">
                <c:v>0.71259637222855432</c:v>
              </c:pt>
              <c:pt idx="38">
                <c:v>0.72025299966805423</c:v>
              </c:pt>
              <c:pt idx="39">
                <c:v>0.72770564936307736</c:v>
              </c:pt>
              <c:pt idx="40">
                <c:v>0.73495975541898784</c:v>
              </c:pt>
              <c:pt idx="41">
                <c:v>0.74202060717290019</c:v>
              </c:pt>
              <c:pt idx="42">
                <c:v>0.74889335305040283</c:v>
              </c:pt>
              <c:pt idx="43">
                <c:v>0.75558300431953729</c:v>
              </c:pt>
              <c:pt idx="44">
                <c:v>0.76209443874476801</c:v>
              </c:pt>
              <c:pt idx="45">
                <c:v>0.76843240414360781</c:v>
              </c:pt>
              <c:pt idx="46">
                <c:v>0.77460152184849318</c:v>
              </c:pt>
              <c:pt idx="47">
                <c:v>0.78060629007643212</c:v>
              </c:pt>
              <c:pt idx="48">
                <c:v>0.78645108720888279</c:v>
              </c:pt>
              <c:pt idx="49">
                <c:v>0.79214017498425404</c:v>
              </c:pt>
              <c:pt idx="50">
                <c:v>0.79767770160535445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8-270B-49BB-A6C0-F10363F075A5}"/>
            </c:ext>
          </c:extLst>
        </c:ser>
        <c:ser>
          <c:idx val="8"/>
          <c:order val="8"/>
          <c:tx>
            <c:v>Frequentist Weibull Estimated Probability</c:v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0.21947377494148099</c:v>
              </c:pt>
              <c:pt idx="1">
                <c:v>0.24026872966285509</c:v>
              </c:pt>
              <c:pt idx="2">
                <c:v>0.26050966053726426</c:v>
              </c:pt>
              <c:pt idx="3">
                <c:v>0.28021132799227927</c:v>
              </c:pt>
              <c:pt idx="4">
                <c:v>0.29938809920484988</c:v>
              </c:pt>
              <c:pt idx="5">
                <c:v>0.31805395857837532</c:v>
              </c:pt>
              <c:pt idx="6">
                <c:v>0.33622251794064378</c:v>
              </c:pt>
              <c:pt idx="7">
                <c:v>0.35390702647007488</c:v>
              </c:pt>
              <c:pt idx="8">
                <c:v>0.37112038035750572</c:v>
              </c:pt>
              <c:pt idx="9">
                <c:v>0.38787513221056513</c:v>
              </c:pt>
              <c:pt idx="10">
                <c:v>0.40418350020749444</c:v>
              </c:pt>
              <c:pt idx="11">
                <c:v>0.42005737700709067</c:v>
              </c:pt>
              <c:pt idx="12">
                <c:v>0.43550833842126768</c:v>
              </c:pt>
              <c:pt idx="13">
                <c:v>0.45054765185656309</c:v>
              </c:pt>
              <c:pt idx="14">
                <c:v>0.4651862845307424</c:v>
              </c:pt>
              <c:pt idx="15">
                <c:v>0.47943491147049611</c:v>
              </c:pt>
              <c:pt idx="16">
                <c:v>0.49330392329605977</c:v>
              </c:pt>
              <c:pt idx="17">
                <c:v>0.50680343379843451</c:v>
              </c:pt>
              <c:pt idx="18">
                <c:v>0.51994328731473349</c:v>
              </c:pt>
              <c:pt idx="19">
                <c:v>0.53273306590703295</c:v>
              </c:pt>
              <c:pt idx="20">
                <c:v>0.54518209634996273</c:v>
              </c:pt>
              <c:pt idx="21">
                <c:v>0.55729945693213112</c:v>
              </c:pt>
              <c:pt idx="22">
                <c:v>0.56909398407634582</c:v>
              </c:pt>
              <c:pt idx="23">
                <c:v>0.58057427878345613</c:v>
              </c:pt>
              <c:pt idx="24">
                <c:v>0.59174871290451814</c:v>
              </c:pt>
              <c:pt idx="25">
                <c:v>0.6026254352458551</c:v>
              </c:pt>
              <c:pt idx="26">
                <c:v>0.61321237751146385</c:v>
              </c:pt>
              <c:pt idx="27">
                <c:v>0.62351726008710573</c:v>
              </c:pt>
              <c:pt idx="28">
                <c:v>0.63354759767029278</c:v>
              </c:pt>
              <c:pt idx="29">
                <c:v>0.64331070475028074</c:v>
              </c:pt>
              <c:pt idx="30">
                <c:v>0.65281370094206226</c:v>
              </c:pt>
              <c:pt idx="31">
                <c:v>0.6620635161782511</c:v>
              </c:pt>
              <c:pt idx="32">
                <c:v>0.67106689576264211</c:v>
              </c:pt>
              <c:pt idx="33">
                <c:v>0.67983040528913374</c:v>
              </c:pt>
              <c:pt idx="34">
                <c:v>0.68836043542959957</c:v>
              </c:pt>
              <c:pt idx="35">
                <c:v>0.6966632065942</c:v>
              </c:pt>
              <c:pt idx="36">
                <c:v>0.70474477346753284</c:v>
              </c:pt>
              <c:pt idx="37">
                <c:v>0.71261102942393117</c:v>
              </c:pt>
              <c:pt idx="38">
                <c:v>0.72026771082512753</c:v>
              </c:pt>
              <c:pt idx="39">
                <c:v>0.72772040120341919</c:v>
              </c:pt>
              <c:pt idx="40">
                <c:v>0.73497453533338297</c:v>
              </c:pt>
              <c:pt idx="41">
                <c:v>0.7420354031951133</c:v>
              </c:pt>
              <c:pt idx="42">
                <c:v>0.74890815383186859</c:v>
              </c:pt>
              <c:pt idx="43">
                <c:v>0.75559779910494196</c:v>
              </c:pt>
              <c:pt idx="44">
                <c:v>0.76210921734849413</c:v>
              </c:pt>
              <c:pt idx="45">
                <c:v>0.76844715692701293</c:v>
              </c:pt>
              <c:pt idx="46">
                <c:v>0.7746162396979952</c:v>
              </c:pt>
              <c:pt idx="47">
                <c:v>0.78062096438237305</c:v>
              </c:pt>
              <c:pt idx="48">
                <c:v>0.78646570984514752</c:v>
              </c:pt>
              <c:pt idx="49">
                <c:v>0.79215473828861604</c:v>
              </c:pt>
              <c:pt idx="50">
                <c:v>0.79769219836052618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9-270B-49BB-A6C0-F10363F075A5}"/>
            </c:ext>
          </c:extLst>
        </c:ser>
        <c:ser>
          <c:idx val="9"/>
          <c:order val="9"/>
          <c:tx>
            <c:v>Frequentist Logistic Estimated Probability</c:v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0.28975556764321864</c:v>
              </c:pt>
              <c:pt idx="1">
                <c:v>0.29801970839026715</c:v>
              </c:pt>
              <c:pt idx="2">
                <c:v>0.30641786329211945</c:v>
              </c:pt>
              <c:pt idx="3">
                <c:v>0.31494649903357513</c:v>
              </c:pt>
              <c:pt idx="4">
                <c:v>0.32360176163608645</c:v>
              </c:pt>
              <c:pt idx="5">
                <c:v>0.3323794781591991</c:v>
              </c:pt>
              <c:pt idx="6">
                <c:v>0.34127515993277063</c:v>
              </c:pt>
              <c:pt idx="7">
                <c:v>0.35028400736216803</c:v>
              </c:pt>
              <c:pt idx="8">
                <c:v>0.35940091633690469</c:v>
              </c:pt>
              <c:pt idx="9">
                <c:v>0.36862048626049049</c:v>
              </c:pt>
              <c:pt idx="10">
                <c:v>0.37793702970578114</c:v>
              </c:pt>
              <c:pt idx="11">
                <c:v>0.38734458368595615</c:v>
              </c:pt>
              <c:pt idx="12">
                <c:v>0.39683692251661462</c:v>
              </c:pt>
              <c:pt idx="13">
                <c:v>0.406407572229525</c:v>
              </c:pt>
              <c:pt idx="14">
                <c:v>0.41604982648351158</c:v>
              </c:pt>
              <c:pt idx="15">
                <c:v>0.42575676390300982</c:v>
              </c:pt>
              <c:pt idx="16">
                <c:v>0.43552126676020259</c:v>
              </c:pt>
              <c:pt idx="17">
                <c:v>0.44533604090256756</c:v>
              </c:pt>
              <c:pt idx="18">
                <c:v>0.45519363681435993</c:v>
              </c:pt>
              <c:pt idx="19">
                <c:v>0.46508647168821871</c:v>
              </c:pt>
              <c:pt idx="20">
                <c:v>0.47500685237193796</c:v>
              </c:pt>
              <c:pt idx="21">
                <c:v>0.48494699904565686</c:v>
              </c:pt>
              <c:pt idx="22">
                <c:v>0.4948990694764745</c:v>
              </c:pt>
              <c:pt idx="23">
                <c:v>0.50485518369091553</c:v>
              </c:pt>
              <c:pt idx="24">
                <c:v>0.51480744890088614</c:v>
              </c:pt>
              <c:pt idx="25">
                <c:v>0.52474798451584137</c:v>
              </c:pt>
              <c:pt idx="26">
                <c:v>0.53466894707288992</c:v>
              </c:pt>
              <c:pt idx="27">
                <c:v>0.5445625549175126</c:v>
              </c:pt>
              <c:pt idx="28">
                <c:v>0.55442111247043502</c:v>
              </c:pt>
              <c:pt idx="29">
                <c:v>0.56423703392094415</c:v>
              </c:pt>
              <c:pt idx="30">
                <c:v>0.57400286619346852</c:v>
              </c:pt>
              <c:pt idx="31">
                <c:v>0.5837113110424561</c:v>
              </c:pt>
              <c:pt idx="32">
                <c:v>0.59335524614032975</c:v>
              </c:pt>
              <c:pt idx="33">
                <c:v>0.60292774503442081</c:v>
              </c:pt>
              <c:pt idx="34">
                <c:v>0.6124220958610852</c:v>
              </c:pt>
              <c:pt idx="35">
                <c:v>0.6218318187184968</c:v>
              </c:pt>
              <c:pt idx="36">
                <c:v>0.63115068161367205</c:v>
              </c:pt>
              <c:pt idx="37">
                <c:v>0.64037271491389436</c:v>
              </c:pt>
              <c:pt idx="38">
                <c:v>0.64949222424764863</c:v>
              </c:pt>
              <c:pt idx="39">
                <c:v>0.65850380181523205</c:v>
              </c:pt>
              <c:pt idx="40">
                <c:v>0.66740233608416188</c:v>
              </c:pt>
              <c:pt idx="41">
                <c:v>0.67618301985915641</c:v>
              </c:pt>
              <c:pt idx="42">
                <c:v>0.68484135673063073</c:v>
              </c:pt>
              <c:pt idx="43">
                <c:v>0.69337316591915876</c:v>
              </c:pt>
              <c:pt idx="44">
                <c:v>0.70177458554605754</c:v>
              </c:pt>
              <c:pt idx="45">
                <c:v>0.71004207437202005</c:v>
              </c:pt>
              <c:pt idx="46">
                <c:v>0.71817241205645155</c:v>
              </c:pt>
              <c:pt idx="47">
                <c:v>0.72616269799977129</c:v>
              </c:pt>
              <c:pt idx="48">
                <c:v>0.73401034883937433</c:v>
              </c:pt>
              <c:pt idx="49">
                <c:v>0.74171309467715374</c:v>
              </c:pt>
              <c:pt idx="50">
                <c:v>0.74926897412246252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A-270B-49BB-A6C0-F10363F075A5}"/>
            </c:ext>
          </c:extLst>
        </c:ser>
        <c:ser>
          <c:idx val="10"/>
          <c:order val="10"/>
          <c:tx>
            <c:v>Frequentist Log-Probit Estimated Probability</c:v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0.18437468505396401</c:v>
              </c:pt>
              <c:pt idx="1">
                <c:v>0.21112447044650215</c:v>
              </c:pt>
              <c:pt idx="2">
                <c:v>0.24953644612211801</c:v>
              </c:pt>
              <c:pt idx="3">
                <c:v>0.28619997439186273</c:v>
              </c:pt>
              <c:pt idx="4">
                <c:v>0.3197047398798003</c:v>
              </c:pt>
              <c:pt idx="5">
                <c:v>0.35011061208572669</c:v>
              </c:pt>
              <c:pt idx="6">
                <c:v>0.37774526559711541</c:v>
              </c:pt>
              <c:pt idx="7">
                <c:v>0.40295761749446929</c:v>
              </c:pt>
              <c:pt idx="8">
                <c:v>0.42606083440243003</c:v>
              </c:pt>
              <c:pt idx="9">
                <c:v>0.44732296423739415</c:v>
              </c:pt>
              <c:pt idx="10">
                <c:v>0.46697027681453784</c:v>
              </c:pt>
              <c:pt idx="11">
                <c:v>0.48519344024687139</c:v>
              </c:pt>
              <c:pt idx="12">
                <c:v>0.50215362804095387</c:v>
              </c:pt>
              <c:pt idx="13">
                <c:v>0.51798778630678821</c:v>
              </c:pt>
              <c:pt idx="14">
                <c:v>0.53281296487483809</c:v>
              </c:pt>
              <c:pt idx="15">
                <c:v>0.54672981615218597</c:v>
              </c:pt>
              <c:pt idx="16">
                <c:v>0.55982540737893272</c:v>
              </c:pt>
              <c:pt idx="17">
                <c:v>0.57217548302204557</c:v>
              </c:pt>
              <c:pt idx="18">
                <c:v>0.58384629177260028</c:v>
              </c:pt>
              <c:pt idx="19">
                <c:v>0.59489606970900977</c:v>
              </c:pt>
              <c:pt idx="20">
                <c:v>0.60537625147184926</c:v>
              </c:pt>
              <c:pt idx="21">
                <c:v>0.61533246542154973</c:v>
              </c:pt>
              <c:pt idx="22">
                <c:v>0.62480535633880208</c:v>
              </c:pt>
              <c:pt idx="23">
                <c:v>0.63383126964612002</c:v>
              </c:pt>
              <c:pt idx="24">
                <c:v>0.64244282376453932</c:v>
              </c:pt>
              <c:pt idx="25">
                <c:v>0.6506693915579479</c:v>
              </c:pt>
              <c:pt idx="26">
                <c:v>0.6585375074533607</c:v>
              </c:pt>
              <c:pt idx="27">
                <c:v>0.66607121344716824</c:v>
              </c:pt>
              <c:pt idx="28">
                <c:v>0.67329235457910408</c:v>
              </c:pt>
              <c:pt idx="29">
                <c:v>0.68022083239972941</c:v>
              </c:pt>
              <c:pt idx="30">
                <c:v>0.68687482333983452</c:v>
              </c:pt>
              <c:pt idx="31">
                <c:v>0.69327096761050044</c:v>
              </c:pt>
              <c:pt idx="32">
                <c:v>0.69942453324437948</c:v>
              </c:pt>
              <c:pt idx="33">
                <c:v>0.70534955907408725</c:v>
              </c:pt>
              <c:pt idx="34">
                <c:v>0.71105897978826627</c:v>
              </c:pt>
              <c:pt idx="35">
                <c:v>0.71656473567591839</c:v>
              </c:pt>
              <c:pt idx="36">
                <c:v>0.7218778692388792</c:v>
              </c:pt>
              <c:pt idx="37">
                <c:v>0.7270086105005098</c:v>
              </c:pt>
              <c:pt idx="38">
                <c:v>0.73196645254999904</c:v>
              </c:pt>
              <c:pt idx="39">
                <c:v>0.73676021862371466</c:v>
              </c:pt>
              <c:pt idx="40">
                <c:v>0.74139812182803422</c:v>
              </c:pt>
              <c:pt idx="41">
                <c:v>0.74588781844431662</c:v>
              </c:pt>
              <c:pt idx="42">
                <c:v>0.75023645561996544</c:v>
              </c:pt>
              <c:pt idx="43">
                <c:v>0.75445071413500753</c:v>
              </c:pt>
              <c:pt idx="44">
                <c:v>0.75853684683726652</c:v>
              </c:pt>
              <c:pt idx="45">
                <c:v>0.76250071325792934</c:v>
              </c:pt>
              <c:pt idx="46">
                <c:v>0.76634781085043813</c:v>
              </c:pt>
              <c:pt idx="47">
                <c:v>0.77008330323714602</c:v>
              </c:pt>
              <c:pt idx="48">
                <c:v>0.77371204579831721</c:v>
              </c:pt>
              <c:pt idx="49">
                <c:v>0.77723860889541163</c:v>
              </c:pt>
              <c:pt idx="50">
                <c:v>0.7806672989840493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B-270B-49BB-A6C0-F10363F075A5}"/>
            </c:ext>
          </c:extLst>
        </c:ser>
        <c:ser>
          <c:idx val="11"/>
          <c:order val="11"/>
          <c:tx>
            <c:v>Frequentist Probit Estimated Probability</c:v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0.28761951786456696</c:v>
              </c:pt>
              <c:pt idx="1">
                <c:v>0.29596879868085058</c:v>
              </c:pt>
              <c:pt idx="2">
                <c:v>0.30442763979972004</c:v>
              </c:pt>
              <c:pt idx="3">
                <c:v>0.31299241099389841</c:v>
              </c:pt>
              <c:pt idx="4">
                <c:v>0.32165931050389918</c:v>
              </c:pt>
              <c:pt idx="5">
                <c:v>0.33042436972706724</c:v>
              </c:pt>
              <c:pt idx="6">
                <c:v>0.33928345835947027</c:v>
              </c:pt>
              <c:pt idx="7">
                <c:v>0.34823228998061684</c:v>
              </c:pt>
              <c:pt idx="8">
                <c:v>0.35726642806928322</c:v>
              </c:pt>
              <c:pt idx="9">
                <c:v>0.36638129243706624</c:v>
              </c:pt>
              <c:pt idx="10">
                <c:v>0.37557216606465915</c:v>
              </c:pt>
              <c:pt idx="11">
                <c:v>0.3848342023242638</c:v>
              </c:pt>
              <c:pt idx="12">
                <c:v>0.39416243257003342</c:v>
              </c:pt>
              <c:pt idx="13">
                <c:v>0.40355177407697573</c:v>
              </c:pt>
              <c:pt idx="14">
                <c:v>0.41299703830735424</c:v>
              </c:pt>
              <c:pt idx="15">
                <c:v>0.42249293948231065</c:v>
              </c:pt>
              <c:pt idx="16">
                <c:v>0.43203410343519988</c:v>
              </c:pt>
              <c:pt idx="17">
                <c:v>0.44161507672198441</c:v>
              </c:pt>
              <c:pt idx="18">
                <c:v>0.45123033596299167</c:v>
              </c:pt>
              <c:pt idx="19">
                <c:v>0.46087429738939062</c:v>
              </c:pt>
              <c:pt idx="20">
                <c:v>0.47054132656690656</c:v>
              </c:pt>
              <c:pt idx="21">
                <c:v>0.48022574826856329</c:v>
              </c:pt>
              <c:pt idx="22">
                <c:v>0.48992185646763053</c:v>
              </c:pt>
              <c:pt idx="23">
                <c:v>0.49962392442145642</c:v>
              </c:pt>
              <c:pt idx="24">
                <c:v>0.50932621481649143</c:v>
              </c:pt>
              <c:pt idx="25">
                <c:v>0.51902298994455498</c:v>
              </c:pt>
              <c:pt idx="26">
                <c:v>0.52870852188026962</c:v>
              </c:pt>
              <c:pt idx="27">
                <c:v>0.53837710262957916</c:v>
              </c:pt>
              <c:pt idx="28">
                <c:v>0.54802305421939068</c:v>
              </c:pt>
              <c:pt idx="29">
                <c:v>0.55764073869862063</c:v>
              </c:pt>
              <c:pt idx="30">
                <c:v>0.56722456802129284</c:v>
              </c:pt>
              <c:pt idx="31">
                <c:v>0.57676901378282208</c:v>
              </c:pt>
              <c:pt idx="32">
                <c:v>0.58626861678122255</c:v>
              </c:pt>
              <c:pt idx="33">
                <c:v>0.59571799637569756</c:v>
              </c:pt>
              <c:pt idx="34">
                <c:v>0.60511185961590142</c:v>
              </c:pt>
              <c:pt idx="35">
                <c:v>0.61444501011609454</c:v>
              </c:pt>
              <c:pt idx="36">
                <c:v>0.62371235664945945</c:v>
              </c:pt>
              <c:pt idx="37">
                <c:v>0.63290892143897526</c:v>
              </c:pt>
              <c:pt idx="38">
                <c:v>0.64202984812247321</c:v>
              </c:pt>
              <c:pt idx="39">
                <c:v>0.65107040937080896</c:v>
              </c:pt>
              <c:pt idx="40">
                <c:v>0.66002601413947015</c:v>
              </c:pt>
              <c:pt idx="41">
                <c:v>0.66889221453539616</c:v>
              </c:pt>
              <c:pt idx="42">
                <c:v>0.67766471228230696</c:v>
              </c:pt>
              <c:pt idx="43">
                <c:v>0.6863393647694086</c:v>
              </c:pt>
              <c:pt idx="44">
                <c:v>0.69491219066997034</c:v>
              </c:pt>
              <c:pt idx="45">
                <c:v>0.70337937511792303</c:v>
              </c:pt>
              <c:pt idx="46">
                <c:v>0.71173727443232238</c:v>
              </c:pt>
              <c:pt idx="47">
                <c:v>0.71998242038123272</c:v>
              </c:pt>
              <c:pt idx="48">
                <c:v>0.7281115239783168</c:v>
              </c:pt>
              <c:pt idx="49">
                <c:v>0.73612147880714773</c:v>
              </c:pt>
              <c:pt idx="50">
                <c:v>0.74400936386999128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C-270B-49BB-A6C0-F10363F0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705496816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70B-49BB-A6C0-F10363F07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7488"/>
        <c:axId val="705496816"/>
      </c:scatterChart>
      <c:valAx>
        <c:axId val="8368074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5496816"/>
        <c:crosses val="autoZero"/>
        <c:crossBetween val="midCat"/>
      </c:valAx>
      <c:valAx>
        <c:axId val="70549681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74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0.28975556764321864</c:v>
              </c:pt>
              <c:pt idx="1">
                <c:v>0.29801970839026715</c:v>
              </c:pt>
              <c:pt idx="2">
                <c:v>0.30641786329211945</c:v>
              </c:pt>
              <c:pt idx="3">
                <c:v>0.31494649903357513</c:v>
              </c:pt>
              <c:pt idx="4">
                <c:v>0.32360176163608645</c:v>
              </c:pt>
              <c:pt idx="5">
                <c:v>0.3323794781591991</c:v>
              </c:pt>
              <c:pt idx="6">
                <c:v>0.34127515993277063</c:v>
              </c:pt>
              <c:pt idx="7">
                <c:v>0.35028400736216803</c:v>
              </c:pt>
              <c:pt idx="8">
                <c:v>0.35940091633690469</c:v>
              </c:pt>
              <c:pt idx="9">
                <c:v>0.36862048626049049</c:v>
              </c:pt>
              <c:pt idx="10">
                <c:v>0.37793702970578114</c:v>
              </c:pt>
              <c:pt idx="11">
                <c:v>0.38734458368595615</c:v>
              </c:pt>
              <c:pt idx="12">
                <c:v>0.39683692251661462</c:v>
              </c:pt>
              <c:pt idx="13">
                <c:v>0.406407572229525</c:v>
              </c:pt>
              <c:pt idx="14">
                <c:v>0.41604982648351158</c:v>
              </c:pt>
              <c:pt idx="15">
                <c:v>0.42575676390300982</c:v>
              </c:pt>
              <c:pt idx="16">
                <c:v>0.43552126676020259</c:v>
              </c:pt>
              <c:pt idx="17">
                <c:v>0.44533604090256756</c:v>
              </c:pt>
              <c:pt idx="18">
                <c:v>0.45519363681435993</c:v>
              </c:pt>
              <c:pt idx="19">
                <c:v>0.46508647168821871</c:v>
              </c:pt>
              <c:pt idx="20">
                <c:v>0.47500685237193796</c:v>
              </c:pt>
              <c:pt idx="21">
                <c:v>0.48494699904565686</c:v>
              </c:pt>
              <c:pt idx="22">
                <c:v>0.4948990694764745</c:v>
              </c:pt>
              <c:pt idx="23">
                <c:v>0.50485518369091553</c:v>
              </c:pt>
              <c:pt idx="24">
                <c:v>0.51480744890088614</c:v>
              </c:pt>
              <c:pt idx="25">
                <c:v>0.52474798451584137</c:v>
              </c:pt>
              <c:pt idx="26">
                <c:v>0.53466894707288992</c:v>
              </c:pt>
              <c:pt idx="27">
                <c:v>0.5445625549175126</c:v>
              </c:pt>
              <c:pt idx="28">
                <c:v>0.55442111247043502</c:v>
              </c:pt>
              <c:pt idx="29">
                <c:v>0.56423703392094415</c:v>
              </c:pt>
              <c:pt idx="30">
                <c:v>0.57400286619346852</c:v>
              </c:pt>
              <c:pt idx="31">
                <c:v>0.5837113110424561</c:v>
              </c:pt>
              <c:pt idx="32">
                <c:v>0.59335524614032975</c:v>
              </c:pt>
              <c:pt idx="33">
                <c:v>0.60292774503442081</c:v>
              </c:pt>
              <c:pt idx="34">
                <c:v>0.6124220958610852</c:v>
              </c:pt>
              <c:pt idx="35">
                <c:v>0.6218318187184968</c:v>
              </c:pt>
              <c:pt idx="36">
                <c:v>0.63115068161367205</c:v>
              </c:pt>
              <c:pt idx="37">
                <c:v>0.64037271491389436</c:v>
              </c:pt>
              <c:pt idx="38">
                <c:v>0.64949222424764863</c:v>
              </c:pt>
              <c:pt idx="39">
                <c:v>0.65850380181523205</c:v>
              </c:pt>
              <c:pt idx="40">
                <c:v>0.66740233608416188</c:v>
              </c:pt>
              <c:pt idx="41">
                <c:v>0.67618301985915641</c:v>
              </c:pt>
              <c:pt idx="42">
                <c:v>0.68484135673063073</c:v>
              </c:pt>
              <c:pt idx="43">
                <c:v>0.69337316591915876</c:v>
              </c:pt>
              <c:pt idx="44">
                <c:v>0.70177458554605754</c:v>
              </c:pt>
              <c:pt idx="45">
                <c:v>0.71004207437202005</c:v>
              </c:pt>
              <c:pt idx="46">
                <c:v>0.71817241205645155</c:v>
              </c:pt>
              <c:pt idx="47">
                <c:v>0.72616269799977129</c:v>
              </c:pt>
              <c:pt idx="48">
                <c:v>0.73401034883937433</c:v>
              </c:pt>
              <c:pt idx="49">
                <c:v>0.74171309467715374</c:v>
              </c:pt>
              <c:pt idx="50">
                <c:v>0.74926897412246252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B65-453E-A504-EA22CDAE6AA7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110.56669290876771</c:v>
              </c:pt>
            </c:numLit>
          </c:xVal>
          <c:yVal>
            <c:numLit>
              <c:formatCode>General</c:formatCode>
              <c:ptCount val="2"/>
              <c:pt idx="0">
                <c:v>0.36078001087889677</c:v>
              </c:pt>
              <c:pt idx="1">
                <c:v>0.36078001087889677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B65-453E-A504-EA22CDAE6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798544"/>
        <c:axId val="5473029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B65-453E-A504-EA22CDAE6AA7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0.36078001087889677</c:v>
                </c:pt>
                <c:pt idx="1">
                  <c:v>0.36078001087889677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110.56669290876771</c:v>
              </c:pt>
            </c:numLit>
          </c:xVal>
          <c:yVal>
            <c:numLit>
              <c:formatCode>General</c:formatCode>
              <c:ptCount val="2"/>
              <c:pt idx="0">
                <c:v>0.36078001087889677</c:v>
              </c:pt>
              <c:pt idx="1">
                <c:v>0.36078001087889677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B65-453E-A504-EA22CDAE6AA7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0.36078001087889677</c:v>
                </c:pt>
                <c:pt idx="1">
                  <c:v>0.36078001087889677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84.07680879758793</c:v>
              </c:pt>
            </c:numLit>
          </c:xVal>
          <c:yVal>
            <c:numLit>
              <c:formatCode>General</c:formatCode>
              <c:ptCount val="2"/>
              <c:pt idx="0">
                <c:v>0.36078001087889677</c:v>
              </c:pt>
              <c:pt idx="1">
                <c:v>0.36078001087889677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B65-453E-A504-EA22CDAE6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9798544"/>
        <c:axId val="547302944"/>
      </c:scatterChart>
      <c:valAx>
        <c:axId val="789798544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7302944"/>
        <c:crosses val="autoZero"/>
        <c:crossBetween val="midCat"/>
      </c:valAx>
      <c:valAx>
        <c:axId val="5473029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798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0.18437468505396401</c:v>
              </c:pt>
              <c:pt idx="1">
                <c:v>0.21112447044650215</c:v>
              </c:pt>
              <c:pt idx="2">
                <c:v>0.24953644612211801</c:v>
              </c:pt>
              <c:pt idx="3">
                <c:v>0.28619997439186273</c:v>
              </c:pt>
              <c:pt idx="4">
                <c:v>0.3197047398798003</c:v>
              </c:pt>
              <c:pt idx="5">
                <c:v>0.35011061208572669</c:v>
              </c:pt>
              <c:pt idx="6">
                <c:v>0.37774526559711541</c:v>
              </c:pt>
              <c:pt idx="7">
                <c:v>0.40295761749446929</c:v>
              </c:pt>
              <c:pt idx="8">
                <c:v>0.42606083440243003</c:v>
              </c:pt>
              <c:pt idx="9">
                <c:v>0.44732296423739415</c:v>
              </c:pt>
              <c:pt idx="10">
                <c:v>0.46697027681453784</c:v>
              </c:pt>
              <c:pt idx="11">
                <c:v>0.48519344024687139</c:v>
              </c:pt>
              <c:pt idx="12">
                <c:v>0.50215362804095387</c:v>
              </c:pt>
              <c:pt idx="13">
                <c:v>0.51798778630678821</c:v>
              </c:pt>
              <c:pt idx="14">
                <c:v>0.53281296487483809</c:v>
              </c:pt>
              <c:pt idx="15">
                <c:v>0.54672981615218597</c:v>
              </c:pt>
              <c:pt idx="16">
                <c:v>0.55982540737893272</c:v>
              </c:pt>
              <c:pt idx="17">
                <c:v>0.57217548302204557</c:v>
              </c:pt>
              <c:pt idx="18">
                <c:v>0.58384629177260028</c:v>
              </c:pt>
              <c:pt idx="19">
                <c:v>0.59489606970900977</c:v>
              </c:pt>
              <c:pt idx="20">
                <c:v>0.60537625147184926</c:v>
              </c:pt>
              <c:pt idx="21">
                <c:v>0.61533246542154973</c:v>
              </c:pt>
              <c:pt idx="22">
                <c:v>0.62480535633880208</c:v>
              </c:pt>
              <c:pt idx="23">
                <c:v>0.63383126964612002</c:v>
              </c:pt>
              <c:pt idx="24">
                <c:v>0.64244282376453932</c:v>
              </c:pt>
              <c:pt idx="25">
                <c:v>0.6506693915579479</c:v>
              </c:pt>
              <c:pt idx="26">
                <c:v>0.6585375074533607</c:v>
              </c:pt>
              <c:pt idx="27">
                <c:v>0.66607121344716824</c:v>
              </c:pt>
              <c:pt idx="28">
                <c:v>0.67329235457910408</c:v>
              </c:pt>
              <c:pt idx="29">
                <c:v>0.68022083239972941</c:v>
              </c:pt>
              <c:pt idx="30">
                <c:v>0.68687482333983452</c:v>
              </c:pt>
              <c:pt idx="31">
                <c:v>0.69327096761050044</c:v>
              </c:pt>
              <c:pt idx="32">
                <c:v>0.69942453324437948</c:v>
              </c:pt>
              <c:pt idx="33">
                <c:v>0.70534955907408725</c:v>
              </c:pt>
              <c:pt idx="34">
                <c:v>0.71105897978826627</c:v>
              </c:pt>
              <c:pt idx="35">
                <c:v>0.71656473567591839</c:v>
              </c:pt>
              <c:pt idx="36">
                <c:v>0.7218778692388792</c:v>
              </c:pt>
              <c:pt idx="37">
                <c:v>0.7270086105005098</c:v>
              </c:pt>
              <c:pt idx="38">
                <c:v>0.73196645254999904</c:v>
              </c:pt>
              <c:pt idx="39">
                <c:v>0.73676021862371466</c:v>
              </c:pt>
              <c:pt idx="40">
                <c:v>0.74139812182803422</c:v>
              </c:pt>
              <c:pt idx="41">
                <c:v>0.74588781844431662</c:v>
              </c:pt>
              <c:pt idx="42">
                <c:v>0.75023645561996544</c:v>
              </c:pt>
              <c:pt idx="43">
                <c:v>0.75445071413500753</c:v>
              </c:pt>
              <c:pt idx="44">
                <c:v>0.75853684683726652</c:v>
              </c:pt>
              <c:pt idx="45">
                <c:v>0.76250071325792934</c:v>
              </c:pt>
              <c:pt idx="46">
                <c:v>0.76634781085043813</c:v>
              </c:pt>
              <c:pt idx="47">
                <c:v>0.77008330323714602</c:v>
              </c:pt>
              <c:pt idx="48">
                <c:v>0.77371204579831721</c:v>
              </c:pt>
              <c:pt idx="49">
                <c:v>0.77723860889541163</c:v>
              </c:pt>
              <c:pt idx="50">
                <c:v>0.7806672989840493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D10-4C0C-A633-EB3724973A7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33.066397724630733</c:v>
              </c:pt>
            </c:numLit>
          </c:xVal>
          <c:yVal>
            <c:numLit>
              <c:formatCode>General</c:formatCode>
              <c:ptCount val="2"/>
              <c:pt idx="0">
                <c:v>0.26593721654856828</c:v>
              </c:pt>
              <c:pt idx="1">
                <c:v>0.26593721654856828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D10-4C0C-A633-EB3724973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288"/>
        <c:axId val="54232576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D10-4C0C-A633-EB3724973A7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0.26593721654856828</c:v>
                </c:pt>
                <c:pt idx="1">
                  <c:v>0.26593721654856828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33.066397724630733</c:v>
              </c:pt>
            </c:numLit>
          </c:xVal>
          <c:yVal>
            <c:numLit>
              <c:formatCode>General</c:formatCode>
              <c:ptCount val="2"/>
              <c:pt idx="0">
                <c:v>0.26593721654856828</c:v>
              </c:pt>
              <c:pt idx="1">
                <c:v>0.26593721654856828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D10-4C0C-A633-EB3724973A7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0.26593721654856828</c:v>
                </c:pt>
                <c:pt idx="1">
                  <c:v>0.26593721654856828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13.477995080773061</c:v>
              </c:pt>
            </c:numLit>
          </c:xVal>
          <c:yVal>
            <c:numLit>
              <c:formatCode>General</c:formatCode>
              <c:ptCount val="2"/>
              <c:pt idx="0">
                <c:v>0.26593721654856828</c:v>
              </c:pt>
              <c:pt idx="1">
                <c:v>0.26593721654856828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D10-4C0C-A633-EB3724973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288"/>
        <c:axId val="542325760"/>
      </c:scatterChart>
      <c:valAx>
        <c:axId val="8368202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325760"/>
        <c:crosses val="autoZero"/>
        <c:crossBetween val="midCat"/>
      </c:valAx>
      <c:valAx>
        <c:axId val="54232576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20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Probit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0.28761951786456696</c:v>
              </c:pt>
              <c:pt idx="1">
                <c:v>0.29596879868085058</c:v>
              </c:pt>
              <c:pt idx="2">
                <c:v>0.30442763979972004</c:v>
              </c:pt>
              <c:pt idx="3">
                <c:v>0.31299241099389841</c:v>
              </c:pt>
              <c:pt idx="4">
                <c:v>0.32165931050389918</c:v>
              </c:pt>
              <c:pt idx="5">
                <c:v>0.33042436972706724</c:v>
              </c:pt>
              <c:pt idx="6">
                <c:v>0.33928345835947027</c:v>
              </c:pt>
              <c:pt idx="7">
                <c:v>0.34823228998061684</c:v>
              </c:pt>
              <c:pt idx="8">
                <c:v>0.35726642806928322</c:v>
              </c:pt>
              <c:pt idx="9">
                <c:v>0.36638129243706624</c:v>
              </c:pt>
              <c:pt idx="10">
                <c:v>0.37557216606465915</c:v>
              </c:pt>
              <c:pt idx="11">
                <c:v>0.3848342023242638</c:v>
              </c:pt>
              <c:pt idx="12">
                <c:v>0.39416243257003342</c:v>
              </c:pt>
              <c:pt idx="13">
                <c:v>0.40355177407697573</c:v>
              </c:pt>
              <c:pt idx="14">
                <c:v>0.41299703830735424</c:v>
              </c:pt>
              <c:pt idx="15">
                <c:v>0.42249293948231065</c:v>
              </c:pt>
              <c:pt idx="16">
                <c:v>0.43203410343519988</c:v>
              </c:pt>
              <c:pt idx="17">
                <c:v>0.44161507672198441</c:v>
              </c:pt>
              <c:pt idx="18">
                <c:v>0.45123033596299167</c:v>
              </c:pt>
              <c:pt idx="19">
                <c:v>0.46087429738939062</c:v>
              </c:pt>
              <c:pt idx="20">
                <c:v>0.47054132656690656</c:v>
              </c:pt>
              <c:pt idx="21">
                <c:v>0.48022574826856329</c:v>
              </c:pt>
              <c:pt idx="22">
                <c:v>0.48992185646763053</c:v>
              </c:pt>
              <c:pt idx="23">
                <c:v>0.49962392442145642</c:v>
              </c:pt>
              <c:pt idx="24">
                <c:v>0.50932621481649143</c:v>
              </c:pt>
              <c:pt idx="25">
                <c:v>0.51902298994455498</c:v>
              </c:pt>
              <c:pt idx="26">
                <c:v>0.52870852188026962</c:v>
              </c:pt>
              <c:pt idx="27">
                <c:v>0.53837710262957916</c:v>
              </c:pt>
              <c:pt idx="28">
                <c:v>0.54802305421939068</c:v>
              </c:pt>
              <c:pt idx="29">
                <c:v>0.55764073869862063</c:v>
              </c:pt>
              <c:pt idx="30">
                <c:v>0.56722456802129284</c:v>
              </c:pt>
              <c:pt idx="31">
                <c:v>0.57676901378282208</c:v>
              </c:pt>
              <c:pt idx="32">
                <c:v>0.58626861678122255</c:v>
              </c:pt>
              <c:pt idx="33">
                <c:v>0.59571799637569756</c:v>
              </c:pt>
              <c:pt idx="34">
                <c:v>0.60511185961590142</c:v>
              </c:pt>
              <c:pt idx="35">
                <c:v>0.61444501011609454</c:v>
              </c:pt>
              <c:pt idx="36">
                <c:v>0.62371235664945945</c:v>
              </c:pt>
              <c:pt idx="37">
                <c:v>0.63290892143897526</c:v>
              </c:pt>
              <c:pt idx="38">
                <c:v>0.64202984812247321</c:v>
              </c:pt>
              <c:pt idx="39">
                <c:v>0.65107040937080896</c:v>
              </c:pt>
              <c:pt idx="40">
                <c:v>0.66002601413947015</c:v>
              </c:pt>
              <c:pt idx="41">
                <c:v>0.66889221453539616</c:v>
              </c:pt>
              <c:pt idx="42">
                <c:v>0.67766471228230696</c:v>
              </c:pt>
              <c:pt idx="43">
                <c:v>0.6863393647694086</c:v>
              </c:pt>
              <c:pt idx="44">
                <c:v>0.69491219066997034</c:v>
              </c:pt>
              <c:pt idx="45">
                <c:v>0.70337937511792303</c:v>
              </c:pt>
              <c:pt idx="46">
                <c:v>0.71173727443232238</c:v>
              </c:pt>
              <c:pt idx="47">
                <c:v>0.71998242038123272</c:v>
              </c:pt>
              <c:pt idx="48">
                <c:v>0.7281115239783168</c:v>
              </c:pt>
              <c:pt idx="49">
                <c:v>0.73612147880714773</c:v>
              </c:pt>
              <c:pt idx="50">
                <c:v>0.74400936386999128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E8CA-4E34-B8D0-6B2B64159A46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110.90463583397688</c:v>
              </c:pt>
            </c:numLit>
          </c:xVal>
          <c:yVal>
            <c:numLit>
              <c:formatCode>General</c:formatCode>
              <c:ptCount val="2"/>
              <c:pt idx="0">
                <c:v>0.35885756607811031</c:v>
              </c:pt>
              <c:pt idx="1">
                <c:v>0.35885756607811031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E8CA-4E34-B8D0-6B2B6415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288"/>
        <c:axId val="53979820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E8CA-4E34-B8D0-6B2B64159A46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0.35885756607811031</c:v>
                </c:pt>
                <c:pt idx="1">
                  <c:v>0.35885756607811031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110.90463583397688</c:v>
              </c:pt>
            </c:numLit>
          </c:xVal>
          <c:yVal>
            <c:numLit>
              <c:formatCode>General</c:formatCode>
              <c:ptCount val="2"/>
              <c:pt idx="0">
                <c:v>0.35885756607811031</c:v>
              </c:pt>
              <c:pt idx="1">
                <c:v>0.35885756607811031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E8CA-4E34-B8D0-6B2B64159A46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0.35885756607811031</c:v>
                </c:pt>
                <c:pt idx="1">
                  <c:v>0.35885756607811031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86.259066327251574</c:v>
              </c:pt>
            </c:numLit>
          </c:xVal>
          <c:yVal>
            <c:numLit>
              <c:formatCode>General</c:formatCode>
              <c:ptCount val="2"/>
              <c:pt idx="0">
                <c:v>0.35885756607811031</c:v>
              </c:pt>
              <c:pt idx="1">
                <c:v>0.35885756607811031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E8CA-4E34-B8D0-6B2B64159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20288"/>
        <c:axId val="539798208"/>
      </c:scatterChart>
      <c:valAx>
        <c:axId val="8368202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798208"/>
        <c:crosses val="autoZero"/>
        <c:crossBetween val="midCat"/>
      </c:valAx>
      <c:valAx>
        <c:axId val="5397982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20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Dichotomous Hill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0.13012804498596581</c:v>
              </c:pt>
              <c:pt idx="1">
                <c:v>0.13012804707184109</c:v>
              </c:pt>
              <c:pt idx="2">
                <c:v>0.13012961045672808</c:v>
              </c:pt>
              <c:pt idx="3">
                <c:v>0.13020330458723545</c:v>
              </c:pt>
              <c:pt idx="4">
                <c:v>0.13130038938833397</c:v>
              </c:pt>
              <c:pt idx="5">
                <c:v>0.13984948573596456</c:v>
              </c:pt>
              <c:pt idx="6">
                <c:v>0.18124348085692799</c:v>
              </c:pt>
              <c:pt idx="7">
                <c:v>0.2989894643565808</c:v>
              </c:pt>
              <c:pt idx="8">
                <c:v>0.46393438351983318</c:v>
              </c:pt>
              <c:pt idx="9">
                <c:v>0.57858888344577286</c:v>
              </c:pt>
              <c:pt idx="10">
                <c:v>0.631063910346646</c:v>
              </c:pt>
              <c:pt idx="11">
                <c:v>0.65209366484434694</c:v>
              </c:pt>
              <c:pt idx="12">
                <c:v>0.66055598143658201</c:v>
              </c:pt>
              <c:pt idx="13">
                <c:v>0.6641265636944309</c:v>
              </c:pt>
              <c:pt idx="14">
                <c:v>0.665719740081268</c:v>
              </c:pt>
              <c:pt idx="15">
                <c:v>0.66646979917359128</c:v>
              </c:pt>
              <c:pt idx="16">
                <c:v>0.66684054902873946</c:v>
              </c:pt>
              <c:pt idx="17">
                <c:v>0.66703195570426455</c:v>
              </c:pt>
              <c:pt idx="18">
                <c:v>0.66713467642390389</c:v>
              </c:pt>
              <c:pt idx="19">
                <c:v>0.66719174269625037</c:v>
              </c:pt>
              <c:pt idx="20">
                <c:v>0.66722444410816073</c:v>
              </c:pt>
              <c:pt idx="21">
                <c:v>0.66724371411405548</c:v>
              </c:pt>
              <c:pt idx="22">
                <c:v>0.66725535999938024</c:v>
              </c:pt>
              <c:pt idx="23">
                <c:v>0.66726256177723631</c:v>
              </c:pt>
              <c:pt idx="24">
                <c:v>0.66726710970734127</c:v>
              </c:pt>
              <c:pt idx="25">
                <c:v>0.66727003745271851</c:v>
              </c:pt>
              <c:pt idx="26">
                <c:v>0.66727195580442533</c:v>
              </c:pt>
              <c:pt idx="27">
                <c:v>0.66727323343691047</c:v>
              </c:pt>
              <c:pt idx="28">
                <c:v>0.66727409728990161</c:v>
              </c:pt>
              <c:pt idx="29">
                <c:v>0.66727468961471192</c:v>
              </c:pt>
              <c:pt idx="30">
                <c:v>0.66727510109116905</c:v>
              </c:pt>
              <c:pt idx="31">
                <c:v>0.66727539043626027</c:v>
              </c:pt>
              <c:pt idx="32">
                <c:v>0.66727559622953869</c:v>
              </c:pt>
              <c:pt idx="33">
                <c:v>0.6672757441677164</c:v>
              </c:pt>
              <c:pt idx="34">
                <c:v>0.66727585158686376</c:v>
              </c:pt>
              <c:pt idx="35">
                <c:v>0.66727593032384869</c:v>
              </c:pt>
              <c:pt idx="36">
                <c:v>0.66727598855251768</c:v>
              </c:pt>
              <c:pt idx="37">
                <c:v>0.66727603197762742</c:v>
              </c:pt>
              <c:pt idx="38">
                <c:v>0.6672760646208804</c:v>
              </c:pt>
              <c:pt idx="39">
                <c:v>0.6672760893445242</c:v>
              </c:pt>
              <c:pt idx="40">
                <c:v>0.66727610820402594</c:v>
              </c:pt>
              <c:pt idx="41">
                <c:v>0.66727612268812164</c:v>
              </c:pt>
              <c:pt idx="42">
                <c:v>0.66727613388384421</c:v>
              </c:pt>
              <c:pt idx="43">
                <c:v>0.66727614259105228</c:v>
              </c:pt>
              <c:pt idx="44">
                <c:v>0.66727614940262669</c:v>
              </c:pt>
              <c:pt idx="45">
                <c:v>0.6672761547611139</c:v>
              </c:pt>
              <c:pt idx="46">
                <c:v>0.66727615899905546</c:v>
              </c:pt>
              <c:pt idx="47">
                <c:v>0.66727616236793019</c:v>
              </c:pt>
              <c:pt idx="48">
                <c:v>0.6672761650590775</c:v>
              </c:pt>
              <c:pt idx="49">
                <c:v>0.66727616721893024</c:v>
              </c:pt>
              <c:pt idx="50">
                <c:v>0.66727616896018294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AF8-4557-898A-5CA318A11EF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85.918698691340012</c:v>
              </c:pt>
            </c:numLit>
          </c:xVal>
          <c:yVal>
            <c:numLit>
              <c:formatCode>General</c:formatCode>
              <c:ptCount val="2"/>
              <c:pt idx="0">
                <c:v>0.21062666767866811</c:v>
              </c:pt>
              <c:pt idx="1">
                <c:v>0.21062666767866811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AF8-4557-898A-5CA318A11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9088"/>
        <c:axId val="154728339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AF8-4557-898A-5CA318A11EF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0.21062666767866811</c:v>
                </c:pt>
                <c:pt idx="1">
                  <c:v>0.21062666767866811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85.918698691340012</c:v>
              </c:pt>
            </c:numLit>
          </c:xVal>
          <c:yVal>
            <c:numLit>
              <c:formatCode>General</c:formatCode>
              <c:ptCount val="2"/>
              <c:pt idx="0">
                <c:v>0.21062666767866811</c:v>
              </c:pt>
              <c:pt idx="1">
                <c:v>0.21062666767866811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AF8-4557-898A-5CA318A11EF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0.21062666767866811</c:v>
                </c:pt>
                <c:pt idx="1">
                  <c:v>0.21062666767866811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56.779797246404364</c:v>
              </c:pt>
            </c:numLit>
          </c:xVal>
          <c:yVal>
            <c:numLit>
              <c:formatCode>General</c:formatCode>
              <c:ptCount val="2"/>
              <c:pt idx="0">
                <c:v>0.21062666767866811</c:v>
              </c:pt>
              <c:pt idx="1">
                <c:v>0.21062666767866811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AF8-4557-898A-5CA318A11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9088"/>
        <c:axId val="1547283392"/>
      </c:scatterChart>
      <c:valAx>
        <c:axId val="8368090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3392"/>
        <c:crosses val="autoZero"/>
        <c:crossBetween val="midCat"/>
      </c:valAx>
      <c:valAx>
        <c:axId val="15472833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9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Gamma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0.219478151782005</c:v>
              </c:pt>
              <c:pt idx="1">
                <c:v>0.24027188210034878</c:v>
              </c:pt>
              <c:pt idx="2">
                <c:v>0.26051165070507859</c:v>
              </c:pt>
              <c:pt idx="3">
                <c:v>0.28021221558215703</c:v>
              </c:pt>
              <c:pt idx="4">
                <c:v>0.29938794155292142</c:v>
              </c:pt>
              <c:pt idx="5">
                <c:v>0.31805281074830544</c:v>
              </c:pt>
              <c:pt idx="6">
                <c:v>0.33622043280401992</c:v>
              </c:pt>
              <c:pt idx="7">
                <c:v>0.35390405478412523</c:v>
              </c:pt>
              <c:pt idx="8">
                <c:v>0.37111657084023197</c:v>
              </c:pt>
              <c:pt idx="9">
                <c:v>0.38787053161337254</c:v>
              </c:pt>
              <c:pt idx="10">
                <c:v>0.4041781533853997</c:v>
              </c:pt>
              <c:pt idx="11">
                <c:v>0.42005132698658421</c:v>
              </c:pt>
              <c:pt idx="12">
                <c:v>0.43550162646590668</c:v>
              </c:pt>
              <c:pt idx="13">
                <c:v>0.4505403175303665</c:v>
              </c:pt>
              <c:pt idx="14">
                <c:v>0.4651783657594602</c:v>
              </c:pt>
              <c:pt idx="15">
                <c:v>0.47942644460081979</c:v>
              </c:pt>
              <c:pt idx="16">
                <c:v>0.49329494315284067</c:v>
              </c:pt>
              <c:pt idx="17">
                <c:v>0.50679397373997448</c:v>
              </c:pt>
              <c:pt idx="18">
                <c:v>0.51993337928620931</c:v>
              </c:pt>
              <c:pt idx="19">
                <c:v>0.5327227404921151</c:v>
              </c:pt>
              <c:pt idx="20">
                <c:v>0.54517138282068711</c:v>
              </c:pt>
              <c:pt idx="21">
                <c:v>0.55728838329707908</c:v>
              </c:pt>
              <c:pt idx="22">
                <c:v>0.56908257712718879</c:v>
              </c:pt>
              <c:pt idx="23">
                <c:v>0.58056256413991669</c:v>
              </c:pt>
              <c:pt idx="24">
                <c:v>0.5917367150577989</c:v>
              </c:pt>
              <c:pt idx="25">
                <c:v>0.60261317760058508</c:v>
              </c:pt>
              <c:pt idx="26">
                <c:v>0.61319988242621248</c:v>
              </c:pt>
              <c:pt idx="27">
                <c:v>0.62350454891350671</c:v>
              </c:pt>
              <c:pt idx="28">
                <c:v>0.63353469079082836</c:v>
              </c:pt>
              <c:pt idx="29">
                <c:v>0.64329762161476556</c:v>
              </c:pt>
              <c:pt idx="30">
                <c:v>0.65280046010287252</c:v>
              </c:pt>
              <c:pt idx="31">
                <c:v>0.66205013532433743</c:v>
              </c:pt>
              <c:pt idx="32">
                <c:v>0.67105339175236745</c:v>
              </c:pt>
              <c:pt idx="33">
                <c:v>0.67981679418197472</c:v>
              </c:pt>
              <c:pt idx="34">
                <c:v>0.68834673251674816</c:v>
              </c:pt>
              <c:pt idx="35">
                <c:v>0.6966494264281009</c:v>
              </c:pt>
              <c:pt idx="36">
                <c:v>0.70473092989039376</c:v>
              </c:pt>
              <c:pt idx="37">
                <c:v>0.71259713559523719</c:v>
              </c:pt>
              <c:pt idx="38">
                <c:v>0.72025377924819356</c:v>
              </c:pt>
              <c:pt idx="39">
                <c:v>0.72770644375101268</c:v>
              </c:pt>
              <c:pt idx="40">
                <c:v>0.73496056327244708</c:v>
              </c:pt>
              <c:pt idx="41">
                <c:v>0.74202142721061992</c:v>
              </c:pt>
              <c:pt idx="42">
                <c:v>0.74889418404983055</c:v>
              </c:pt>
              <c:pt idx="43">
                <c:v>0.75558384511461241</c:v>
              </c:pt>
              <c:pt idx="44">
                <c:v>0.76209528822377937</c:v>
              </c:pt>
              <c:pt idx="45">
                <c:v>0.76843326124712563</c:v>
              </c:pt>
              <c:pt idx="46">
                <c:v>0.77460238556737249</c:v>
              </c:pt>
              <c:pt idx="47">
                <c:v>0.78060715944988535</c:v>
              </c:pt>
              <c:pt idx="48">
                <c:v>0.78645196132261941</c:v>
              </c:pt>
              <c:pt idx="49">
                <c:v>0.7921410529686852</c:v>
              </c:pt>
              <c:pt idx="50">
                <c:v>0.79767858263385982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CB1-4A06-8F96-E7B338AEBFFD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52.933683819829341</c:v>
              </c:pt>
            </c:numLit>
          </c:xVal>
          <c:yVal>
            <c:numLit>
              <c:formatCode>General</c:formatCode>
              <c:ptCount val="2"/>
              <c:pt idx="0">
                <c:v>0.29753033660380457</c:v>
              </c:pt>
              <c:pt idx="1">
                <c:v>0.29753033660380457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CB1-4A06-8F96-E7B338AEB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888"/>
        <c:axId val="154728048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CB1-4A06-8F96-E7B338AEBFFD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0.29753033660380457</c:v>
                </c:pt>
                <c:pt idx="1">
                  <c:v>0.29753033660380457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52.933683819829341</c:v>
              </c:pt>
            </c:numLit>
          </c:xVal>
          <c:yVal>
            <c:numLit>
              <c:formatCode>General</c:formatCode>
              <c:ptCount val="2"/>
              <c:pt idx="0">
                <c:v>0.29753033660380457</c:v>
              </c:pt>
              <c:pt idx="1">
                <c:v>0.29753033660380457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B1-4A06-8F96-E7B338AEBFFD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0.29753033660380457</c:v>
                </c:pt>
                <c:pt idx="1">
                  <c:v>0.29753033660380457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37.949308008784563</c:v>
              </c:pt>
            </c:numLit>
          </c:xVal>
          <c:yVal>
            <c:numLit>
              <c:formatCode>General</c:formatCode>
              <c:ptCount val="2"/>
              <c:pt idx="0">
                <c:v>0.29753033660380457</c:v>
              </c:pt>
              <c:pt idx="1">
                <c:v>0.29753033660380457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CB1-4A06-8F96-E7B338AEB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888"/>
        <c:axId val="1547280480"/>
      </c:scatterChart>
      <c:valAx>
        <c:axId val="8368198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0480"/>
        <c:crosses val="autoZero"/>
        <c:crossBetween val="midCat"/>
      </c:valAx>
      <c:valAx>
        <c:axId val="15472804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Log-Logistic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0.17696880173112101</c:v>
              </c:pt>
              <c:pt idx="1">
                <c:v>0.21814959842908319</c:v>
              </c:pt>
              <c:pt idx="2">
                <c:v>0.25652015170738734</c:v>
              </c:pt>
              <c:pt idx="3">
                <c:v>0.291693128685104</c:v>
              </c:pt>
              <c:pt idx="4">
                <c:v>0.32392294097616398</c:v>
              </c:pt>
              <c:pt idx="5">
                <c:v>0.35350782037704842</c:v>
              </c:pt>
              <c:pt idx="6">
                <c:v>0.38072996140088844</c:v>
              </c:pt>
              <c:pt idx="7">
                <c:v>0.40584289408150714</c:v>
              </c:pt>
              <c:pt idx="8">
                <c:v>0.42907034202131816</c:v>
              </c:pt>
              <c:pt idx="9">
                <c:v>0.45060844927139881</c:v>
              </c:pt>
              <c:pt idx="10">
                <c:v>0.47062889660323842</c:v>
              </c:pt>
              <c:pt idx="11">
                <c:v>0.48928205137997854</c:v>
              </c:pt>
              <c:pt idx="12">
                <c:v>0.50669985493577241</c:v>
              </c:pt>
              <c:pt idx="13">
                <c:v>0.52299836355040741</c:v>
              </c:pt>
              <c:pt idx="14">
                <c:v>0.53827994210912833</c:v>
              </c:pt>
              <c:pt idx="15">
                <c:v>0.55263514056538399</c:v>
              </c:pt>
              <c:pt idx="16">
                <c:v>0.56614429258419918</c:v>
              </c:pt>
              <c:pt idx="17">
                <c:v>0.57887887589242104</c:v>
              </c:pt>
              <c:pt idx="18">
                <c:v>0.59090267042935996</c:v>
              </c:pt>
              <c:pt idx="19">
                <c:v>0.60227274583390622</c:v>
              </c:pt>
              <c:pt idx="20">
                <c:v>0.61304030519712183</c:v>
              </c:pt>
              <c:pt idx="21">
                <c:v>0.62325140779172283</c:v>
              </c:pt>
              <c:pt idx="22">
                <c:v>0.63294758980697829</c:v>
              </c:pt>
              <c:pt idx="23">
                <c:v>0.64216639898157957</c:v>
              </c:pt>
              <c:pt idx="24">
                <c:v>0.65094185639413693</c:v>
              </c:pt>
              <c:pt idx="25">
                <c:v>0.65930485647776826</c:v>
              </c:pt>
              <c:pt idx="26">
                <c:v>0.66728351450592527</c:v>
              </c:pt>
              <c:pt idx="27">
                <c:v>0.67490346929015066</c:v>
              </c:pt>
              <c:pt idx="28">
                <c:v>0.68218814758345636</c:v>
              </c:pt>
              <c:pt idx="29">
                <c:v>0.68915899565005068</c:v>
              </c:pt>
              <c:pt idx="30">
                <c:v>0.69583568260528017</c:v>
              </c:pt>
              <c:pt idx="31">
                <c:v>0.70223627941756328</c:v>
              </c:pt>
              <c:pt idx="32">
                <c:v>0.70837741687104139</c:v>
              </c:pt>
              <c:pt idx="33">
                <c:v>0.71427442529257945</c:v>
              </c:pt>
              <c:pt idx="34">
                <c:v>0.71994145843241553</c:v>
              </c:pt>
              <c:pt idx="35">
                <c:v>0.7253916035400938</c:v>
              </c:pt>
              <c:pt idx="36">
                <c:v>0.73063697938486327</c:v>
              </c:pt>
              <c:pt idx="37">
                <c:v>0.73568882372302191</c:v>
              </c:pt>
              <c:pt idx="38">
                <c:v>0.74055757150607759</c:v>
              </c:pt>
              <c:pt idx="39">
                <c:v>0.74525292494670303</c:v>
              </c:pt>
              <c:pt idx="40">
                <c:v>0.74978391640909237</c:v>
              </c:pt>
              <c:pt idx="41">
                <c:v>0.75415896496218349</c:v>
              </c:pt>
              <c:pt idx="42">
                <c:v>0.75838592732472354</c:v>
              </c:pt>
              <c:pt idx="43">
                <c:v>0.76247214383738793</c:v>
              </c:pt>
              <c:pt idx="44">
                <c:v>0.76642448001667152</c:v>
              </c:pt>
              <c:pt idx="45">
                <c:v>0.77024936417600443</c:v>
              </c:pt>
              <c:pt idx="46">
                <c:v>0.77395282153980427</c:v>
              </c:pt>
              <c:pt idx="47">
                <c:v>0.77754050522454576</c:v>
              </c:pt>
              <c:pt idx="48">
                <c:v>0.78101772441620232</c:v>
              </c:pt>
              <c:pt idx="49">
                <c:v>0.78438947003458015</c:v>
              </c:pt>
              <c:pt idx="50">
                <c:v>0.78766043814129705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3EA1-424F-87A9-F33881165505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28.151420380806318</c:v>
              </c:pt>
            </c:numLit>
          </c:xVal>
          <c:yVal>
            <c:numLit>
              <c:formatCode>General</c:formatCode>
              <c:ptCount val="2"/>
              <c:pt idx="0">
                <c:v>0.25927192155800838</c:v>
              </c:pt>
              <c:pt idx="1">
                <c:v>0.25927192155800838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EA1-424F-87A9-F3388116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688"/>
        <c:axId val="1547284640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EA1-424F-87A9-F33881165505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0.25927192155800838</c:v>
                </c:pt>
                <c:pt idx="1">
                  <c:v>0.25927192155800838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28.151420380806318</c:v>
              </c:pt>
            </c:numLit>
          </c:xVal>
          <c:yVal>
            <c:numLit>
              <c:formatCode>General</c:formatCode>
              <c:ptCount val="2"/>
              <c:pt idx="0">
                <c:v>0.25927192155800838</c:v>
              </c:pt>
              <c:pt idx="1">
                <c:v>0.25927192155800838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EA1-424F-87A9-F33881165505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0.25927192155800838</c:v>
                </c:pt>
                <c:pt idx="1">
                  <c:v>0.25927192155800838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17.667456123612652</c:v>
              </c:pt>
            </c:numLit>
          </c:xVal>
          <c:yVal>
            <c:numLit>
              <c:formatCode>General</c:formatCode>
              <c:ptCount val="2"/>
              <c:pt idx="0">
                <c:v>0.25927192155800838</c:v>
              </c:pt>
              <c:pt idx="1">
                <c:v>0.25927192155800838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3EA1-424F-87A9-F33881165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688"/>
        <c:axId val="1547284640"/>
      </c:scatterChart>
      <c:valAx>
        <c:axId val="8368146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84640"/>
        <c:crosses val="autoZero"/>
        <c:crossBetween val="midCat"/>
      </c:valAx>
      <c:valAx>
        <c:axId val="1547284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4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4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0.219478115534297</c:v>
              </c:pt>
              <c:pt idx="1">
                <c:v>0.24027184894275944</c:v>
              </c:pt>
              <c:pt idx="2">
                <c:v>0.26051162049868754</c:v>
              </c:pt>
              <c:pt idx="3">
                <c:v>0.28021218819325278</c:v>
              </c:pt>
              <c:pt idx="4">
                <c:v>0.29938791685282207</c:v>
              </c:pt>
              <c:pt idx="5">
                <c:v>0.31805278861318603</c:v>
              </c:pt>
              <c:pt idx="6">
                <c:v>0.33622041311474454</c:v>
              </c:pt>
              <c:pt idx="7">
                <c:v>0.35390403742608545</c:v>
              </c:pt>
              <c:pt idx="8">
                <c:v>0.37111655570318991</c:v>
              </c:pt>
              <c:pt idx="9">
                <c:v>0.38787051859130944</c:v>
              </c:pt>
              <c:pt idx="10">
                <c:v>0.4041781423763694</c:v>
              </c:pt>
              <c:pt idx="11">
                <c:v>0.42005131789257111</c:v>
              </c:pt>
              <c:pt idx="12">
                <c:v>0.43550161919268904</c:v>
              </c:pt>
              <c:pt idx="13">
                <c:v>0.45054031198738376</c:v>
              </c:pt>
              <c:pt idx="14">
                <c:v>0.4651783618596847</c:v>
              </c:pt>
              <c:pt idx="15">
                <c:v>0.47942644226063291</c:v>
              </c:pt>
              <c:pt idx="16">
                <c:v>0.49329494229191273</c:v>
              </c:pt>
              <c:pt idx="17">
                <c:v>0.50679397428114914</c:v>
              </c:pt>
              <c:pt idx="18">
                <c:v>0.51993338115539112</c:v>
              </c:pt>
              <c:pt idx="19">
                <c:v>0.53272274361816185</c:v>
              </c:pt>
              <c:pt idx="20">
                <c:v>0.54517138713530422</c:v>
              </c:pt>
              <c:pt idx="21">
                <c:v>0.55728838873471909</c:v>
              </c:pt>
              <c:pt idx="22">
                <c:v>0.56908258362495301</c:v>
              </c:pt>
              <c:pt idx="23">
                <c:v>0.58056257163746061</c:v>
              </c:pt>
              <c:pt idx="24">
                <c:v>0.59173672349724105</c:v>
              </c:pt>
              <c:pt idx="25">
                <c:v>0.6026131869264183</c:v>
              </c:pt>
              <c:pt idx="26">
                <c:v>0.61319989258521868</c:v>
              </c:pt>
              <c:pt idx="27">
                <c:v>0.62350455985467435</c:v>
              </c:pt>
              <c:pt idx="28">
                <c:v>0.63353470246527221</c:v>
              </c:pt>
              <c:pt idx="29">
                <c:v>0.64329763397565043</c:v>
              </c:pt>
              <c:pt idx="30">
                <c:v>0.65280047310533795</c:v>
              </c:pt>
              <c:pt idx="31">
                <c:v>0.6620501489254258</c:v>
              </c:pt>
              <c:pt idx="32">
                <c:v>0.67105340591095508</c:v>
              </c:pt>
              <c:pt idx="33">
                <c:v>0.6798168088587041</c:v>
              </c:pt>
              <c:pt idx="34">
                <c:v>0.68834674767396276</c:v>
              </c:pt>
              <c:pt idx="35">
                <c:v>0.69664944202978341</c:v>
              </c:pt>
              <c:pt idx="36">
                <c:v>0.7047309459021045</c:v>
              </c:pt>
              <c:pt idx="37">
                <c:v>0.71259715198405627</c:v>
              </c:pt>
              <c:pt idx="38">
                <c:v>0.72025379598266404</c:v>
              </c:pt>
              <c:pt idx="39">
                <c:v>0.72770646080108581</c:v>
              </c:pt>
              <c:pt idx="40">
                <c:v>0.73496058060943026</c:v>
              </c:pt>
              <c:pt idx="41">
                <c:v>0.74202144480712506</c:v>
              </c:pt>
              <c:pt idx="42">
                <c:v>0.74889420187972533</c:v>
              </c:pt>
              <c:pt idx="43">
                <c:v>0.75558386315297255</c:v>
              </c:pt>
              <c:pt idx="44">
                <c:v>0.76209530644684309</c:v>
              </c:pt>
              <c:pt idx="45">
                <c:v>0.76843327963224917</c:v>
              </c:pt>
              <c:pt idx="46">
                <c:v>0.77460240409298753</c:v>
              </c:pt>
              <c:pt idx="47">
                <c:v>0.78060717809545788</c:v>
              </c:pt>
              <c:pt idx="48">
                <c:v>0.78645198006860972</c:v>
              </c:pt>
              <c:pt idx="49">
                <c:v>0.79214107179650917</c:v>
              </c:pt>
              <c:pt idx="50">
                <c:v>0.79767860152585279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25AD-41AF-889D-FF4485D6507C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0.29753029991164992</c:v>
              </c:pt>
              <c:pt idx="1">
                <c:v>0.29753029991164992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25AD-41AF-889D-FF4485D6507C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37.949286092434683</c:v>
              </c:pt>
            </c:numLit>
          </c:xVal>
          <c:yVal>
            <c:numLit>
              <c:formatCode>General</c:formatCode>
              <c:ptCount val="2"/>
              <c:pt idx="0">
                <c:v>0.219478115534297</c:v>
              </c:pt>
              <c:pt idx="1">
                <c:v>0.29753029991164992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25AD-41AF-889D-FF4485D65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288"/>
        <c:axId val="15472775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5AD-41AF-889D-FF4485D6507C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0.29753029991164992</c:v>
                </c:pt>
                <c:pt idx="1">
                  <c:v>0.29753029991164992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0.29753029991164992</c:v>
              </c:pt>
              <c:pt idx="1">
                <c:v>0.29753029991164992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25AD-41AF-889D-FF4485D6507C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0.29753029991164992</c:v>
                </c:pt>
                <c:pt idx="1">
                  <c:v>0.29753029991164992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37.949286092434683</c:v>
              </c:pt>
            </c:numLit>
          </c:xVal>
          <c:yVal>
            <c:numLit>
              <c:formatCode>General</c:formatCode>
              <c:ptCount val="2"/>
              <c:pt idx="0">
                <c:v>0.29753029991164992</c:v>
              </c:pt>
              <c:pt idx="1">
                <c:v>0.29753029991164992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25AD-41AF-889D-FF4485D65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288"/>
        <c:axId val="1547277568"/>
      </c:scatterChart>
      <c:valAx>
        <c:axId val="8368142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7568"/>
        <c:crosses val="autoZero"/>
        <c:crossBetween val="midCat"/>
      </c:valAx>
      <c:valAx>
        <c:axId val="15472775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4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3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0.21947811290733499</c:v>
              </c:pt>
              <c:pt idx="1">
                <c:v>0.24027184687838943</c:v>
              </c:pt>
              <c:pt idx="2">
                <c:v>0.26051161896879821</c:v>
              </c:pt>
              <c:pt idx="3">
                <c:v>0.28021218717083118</c:v>
              </c:pt>
              <c:pt idx="4">
                <c:v>0.29938791631191547</c:v>
              </c:pt>
              <c:pt idx="5">
                <c:v>0.31805278852886404</c:v>
              </c:pt>
              <c:pt idx="6">
                <c:v>0.33622041346306353</c:v>
              </c:pt>
              <c:pt idx="7">
                <c:v>0.35390403818405353</c:v>
              </c:pt>
              <c:pt idx="8">
                <c:v>0.37111655684873301</c:v>
              </c:pt>
              <c:pt idx="9">
                <c:v>0.38787052010323902</c:v>
              </c:pt>
              <c:pt idx="10">
                <c:v>0.40417814423435067</c:v>
              </c:pt>
              <c:pt idx="11">
                <c:v>0.42005132007709289</c:v>
              </c:pt>
              <c:pt idx="12">
                <c:v>0.43550162168503415</c:v>
              </c:pt>
              <c:pt idx="13">
                <c:v>0.45054031476960044</c:v>
              </c:pt>
              <c:pt idx="14">
                <c:v>0.46517836491455911</c:v>
              </c:pt>
              <c:pt idx="15">
                <c:v>0.47942644557166275</c:v>
              </c:pt>
              <c:pt idx="16">
                <c:v>0.4932949458432816</c:v>
              </c:pt>
              <c:pt idx="17">
                <c:v>0.50679397805770132</c:v>
              </c:pt>
              <c:pt idx="18">
                <c:v>0.51993338514260812</c:v>
              </c:pt>
              <c:pt idx="19">
                <c:v>0.53272274780213857</c:v>
              </c:pt>
              <c:pt idx="20">
                <c:v>0.5451713915027272</c:v>
              </c:pt>
              <c:pt idx="21">
                <c:v>0.55728839327284463</c:v>
              </c:pt>
              <c:pt idx="22">
                <c:v>0.56908258832158598</c:v>
              </c:pt>
              <c:pt idx="23">
                <c:v>0.58056257648093457</c:v>
              </c:pt>
              <c:pt idx="24">
                <c:v>0.5917367284763988</c:v>
              </c:pt>
              <c:pt idx="25">
                <c:v>0.60261319203059283</c:v>
              </c:pt>
              <c:pt idx="26">
                <c:v>0.61319989780421491</c:v>
              </c:pt>
              <c:pt idx="27">
                <c:v>0.62350456517875197</c:v>
              </c:pt>
              <c:pt idx="28">
                <c:v>0.63353470788512811</c:v>
              </c:pt>
              <c:pt idx="29">
                <c:v>0.64329763948240282</c:v>
              </c:pt>
              <c:pt idx="30">
                <c:v>0.65280047869051017</c:v>
              </c:pt>
              <c:pt idx="31">
                <c:v>0.66205015458093119</c:v>
              </c:pt>
              <c:pt idx="32">
                <c:v>0.67105341162908205</c:v>
              </c:pt>
              <c:pt idx="33">
                <c:v>0.6798168146321022</c:v>
              </c:pt>
              <c:pt idx="34">
                <c:v>0.6883467534956289</c:v>
              </c:pt>
              <c:pt idx="35">
                <c:v>0.69664944789304806</c:v>
              </c:pt>
              <c:pt idx="36">
                <c:v>0.70473095180061962</c:v>
              </c:pt>
              <c:pt idx="37">
                <c:v>0.71259715791178202</c:v>
              </c:pt>
              <c:pt idx="38">
                <c:v>0.7202538019338578</c:v>
              </c:pt>
              <c:pt idx="39">
                <c:v>0.72770646677029005</c:v>
              </c:pt>
              <c:pt idx="40">
                <c:v>0.73496058659146168</c:v>
              </c:pt>
              <c:pt idx="41">
                <c:v>0.7420214507970635</c:v>
              </c:pt>
              <c:pt idx="42">
                <c:v>0.74889420787290395</c:v>
              </c:pt>
              <c:pt idx="43">
                <c:v>0.75558386914496745</c:v>
              </c:pt>
              <c:pt idx="44">
                <c:v>0.76209531243346373</c:v>
              </c:pt>
              <c:pt idx="45">
                <c:v>0.76843328560952928</c:v>
              </c:pt>
              <c:pt idx="46">
                <c:v>0.77460241005717589</c:v>
              </c:pt>
              <c:pt idx="47">
                <c:v>0.78060718404300966</c:v>
              </c:pt>
              <c:pt idx="48">
                <c:v>0.78645198599617838</c:v>
              </c:pt>
              <c:pt idx="49">
                <c:v>0.79214107770093833</c:v>
              </c:pt>
              <c:pt idx="50">
                <c:v>0.7976786074041684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9686-44C4-B3BA-4F9D77122EF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0.2975302993246432</c:v>
              </c:pt>
              <c:pt idx="1">
                <c:v>0.2975302993246432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9686-44C4-B3BA-4F9D77122EF0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37.949286092434683</c:v>
              </c:pt>
            </c:numLit>
          </c:xVal>
          <c:yVal>
            <c:numLit>
              <c:formatCode>General</c:formatCode>
              <c:ptCount val="2"/>
              <c:pt idx="0">
                <c:v>0.21947811290733499</c:v>
              </c:pt>
              <c:pt idx="1">
                <c:v>0.2975302993246432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9686-44C4-B3BA-4F9D771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8288"/>
        <c:axId val="154727923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686-44C4-B3BA-4F9D77122EF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0.2975302993246432</c:v>
                </c:pt>
                <c:pt idx="1">
                  <c:v>0.2975302993246432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0.2975302993246432</c:v>
              </c:pt>
              <c:pt idx="1">
                <c:v>0.2975302993246432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686-44C4-B3BA-4F9D77122EF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0.2975302993246432</c:v>
                </c:pt>
                <c:pt idx="1">
                  <c:v>0.2975302993246432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37.949286092434683</c:v>
              </c:pt>
            </c:numLit>
          </c:xVal>
          <c:yVal>
            <c:numLit>
              <c:formatCode>General</c:formatCode>
              <c:ptCount val="2"/>
              <c:pt idx="0">
                <c:v>0.2975302993246432</c:v>
              </c:pt>
              <c:pt idx="1">
                <c:v>0.2975302993246432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686-44C4-B3BA-4F9D77122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8288"/>
        <c:axId val="1547279232"/>
      </c:scatterChart>
      <c:valAx>
        <c:axId val="8368082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79232"/>
        <c:crosses val="autoZero"/>
        <c:crossBetween val="midCat"/>
      </c:valAx>
      <c:valAx>
        <c:axId val="15472792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2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0.21947811041066401</c:v>
              </c:pt>
              <c:pt idx="1">
                <c:v>0.24027184466572923</c:v>
              </c:pt>
              <c:pt idx="2">
                <c:v>0.26051161702678821</c:v>
              </c:pt>
              <c:pt idx="3">
                <c:v>0.28021218548662119</c:v>
              </c:pt>
              <c:pt idx="4">
                <c:v>0.29938791487314764</c:v>
              </c:pt>
              <c:pt idx="5">
                <c:v>0.31805278732365627</c:v>
              </c:pt>
              <c:pt idx="6">
                <c:v>0.33622041247999263</c:v>
              </c:pt>
              <c:pt idx="7">
                <c:v>0.35390403741213883</c:v>
              </c:pt>
              <c:pt idx="8">
                <c:v>0.37111655627742157</c:v>
              </c:pt>
              <c:pt idx="9">
                <c:v>0.38787051972239017</c:v>
              </c:pt>
              <c:pt idx="10">
                <c:v>0.40417814403422181</c:v>
              </c:pt>
              <c:pt idx="11">
                <c:v>0.42005132004832535</c:v>
              </c:pt>
              <c:pt idx="12">
                <c:v>0.43550162181863938</c:v>
              </c:pt>
              <c:pt idx="13">
                <c:v>0.45054031505694736</c:v>
              </c:pt>
              <c:pt idx="14">
                <c:v>0.46517836534736151</c:v>
              </c:pt>
              <c:pt idx="15">
                <c:v>0.47942644614196644</c:v>
              </c:pt>
              <c:pt idx="16">
                <c:v>0.49329494654345307</c:v>
              </c:pt>
              <c:pt idx="17">
                <c:v>0.50679397888041633</c:v>
              </c:pt>
              <c:pt idx="18">
                <c:v>0.51993338608084039</c:v>
              </c:pt>
              <c:pt idx="19">
                <c:v>0.53272274884914927</c:v>
              </c:pt>
              <c:pt idx="20">
                <c:v>0.54517139265205461</c:v>
              </c:pt>
              <c:pt idx="21">
                <c:v>0.55728839451829393</c:v>
              </c:pt>
              <c:pt idx="22">
                <c:v>0.56908258965721992</c:v>
              </c:pt>
              <c:pt idx="23">
                <c:v>0.58056257790106414</c:v>
              </c:pt>
              <c:pt idx="24">
                <c:v>0.59173672997557381</c:v>
              </c:pt>
              <c:pt idx="25">
                <c:v>0.60261319360359389</c:v>
              </c:pt>
              <c:pt idx="26">
                <c:v>0.61319989944604436</c:v>
              </c:pt>
              <c:pt idx="27">
                <c:v>0.62350456688462608</c:v>
              </c:pt>
              <c:pt idx="28">
                <c:v>0.63353470965046932</c:v>
              </c:pt>
              <c:pt idx="29">
                <c:v>0.64329764130283174</c:v>
              </c:pt>
              <c:pt idx="30">
                <c:v>0.65280048056183881</c:v>
              </c:pt>
              <c:pt idx="31">
                <c:v>0.66205015649915555</c:v>
              </c:pt>
              <c:pt idx="32">
                <c:v>0.67105341359037529</c:v>
              </c:pt>
              <c:pt idx="33">
                <c:v>0.67981681663280824</c:v>
              </c:pt>
              <c:pt idx="34">
                <c:v>0.68834675553225544</c:v>
              </c:pt>
              <c:pt idx="35">
                <c:v>0.69664944996226152</c:v>
              </c:pt>
              <c:pt idx="36">
                <c:v>0.70473095389923812</c:v>
              </c:pt>
              <c:pt idx="37">
                <c:v>0.71259716003677032</c:v>
              </c:pt>
              <c:pt idx="38">
                <c:v>0.72025380408232131</c:v>
              </c:pt>
              <c:pt idx="39">
                <c:v>0.72770646893946989</c:v>
              </c:pt>
              <c:pt idx="40">
                <c:v>0.73496058877872905</c:v>
              </c:pt>
              <c:pt idx="41">
                <c:v>0.74202145299991529</c:v>
              </c:pt>
              <c:pt idx="42">
                <c:v>0.7488942100889574</c:v>
              </c:pt>
              <c:pt idx="43">
                <c:v>0.75558387137195571</c:v>
              </c:pt>
              <c:pt idx="44">
                <c:v>0.76209531466923142</c:v>
              </c:pt>
              <c:pt idx="45">
                <c:v>0.76843328785202791</c:v>
              </c:pt>
              <c:pt idx="46">
                <c:v>0.77460241230446014</c:v>
              </c:pt>
              <c:pt idx="47">
                <c:v>0.78060718629323289</c:v>
              </c:pt>
              <c:pt idx="48">
                <c:v>0.78645198824758911</c:v>
              </c:pt>
              <c:pt idx="49">
                <c:v>0.79214107995187621</c:v>
              </c:pt>
              <c:pt idx="50">
                <c:v>0.79767860965306059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12E4-47AD-8F79-58F6C41F1AD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0.2975302978623397</c:v>
              </c:pt>
              <c:pt idx="1">
                <c:v>0.2975302978623397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12E4-47AD-8F79-58F6C41F1AD0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37.948417124729474</c:v>
              </c:pt>
            </c:numLit>
          </c:xVal>
          <c:yVal>
            <c:numLit>
              <c:formatCode>General</c:formatCode>
              <c:ptCount val="2"/>
              <c:pt idx="0">
                <c:v>0.21947811041066401</c:v>
              </c:pt>
              <c:pt idx="1">
                <c:v>0.2975302978623397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12E4-47AD-8F79-58F6C41F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8288"/>
        <c:axId val="1547292544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12E4-47AD-8F79-58F6C41F1AD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0.2975302978623397</c:v>
                </c:pt>
                <c:pt idx="1">
                  <c:v>0.2975302978623397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52.933675427734848</c:v>
              </c:pt>
            </c:numLit>
          </c:xVal>
          <c:yVal>
            <c:numLit>
              <c:formatCode>General</c:formatCode>
              <c:ptCount val="2"/>
              <c:pt idx="0">
                <c:v>0.2975302978623397</c:v>
              </c:pt>
              <c:pt idx="1">
                <c:v>0.2975302978623397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12E4-47AD-8F79-58F6C41F1AD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0.2975302978623397</c:v>
                </c:pt>
                <c:pt idx="1">
                  <c:v>0.2975302978623397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37.948417124729474</c:v>
              </c:pt>
            </c:numLit>
          </c:xVal>
          <c:yVal>
            <c:numLit>
              <c:formatCode>General</c:formatCode>
              <c:ptCount val="2"/>
              <c:pt idx="0">
                <c:v>0.2975302978623397</c:v>
              </c:pt>
              <c:pt idx="1">
                <c:v>0.2975302978623397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12E4-47AD-8F79-58F6C41F1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08288"/>
        <c:axId val="1547292544"/>
      </c:scatterChart>
      <c:valAx>
        <c:axId val="8368082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47292544"/>
        <c:crosses val="autoZero"/>
        <c:crossBetween val="midCat"/>
      </c:valAx>
      <c:valAx>
        <c:axId val="1547292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08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Multistage Degree 1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0.21947985185705801</c:v>
              </c:pt>
              <c:pt idx="1">
                <c:v>0.24027343762246217</c:v>
              </c:pt>
              <c:pt idx="2">
                <c:v>0.26051306816965447</c:v>
              </c:pt>
              <c:pt idx="3">
                <c:v>0.28021350124110656</c:v>
              </c:pt>
              <c:pt idx="4">
                <c:v>0.29938910142302783</c:v>
              </c:pt>
              <c:pt idx="5">
                <c:v>0.31805385061931524</c:v>
              </c:pt>
              <c:pt idx="6">
                <c:v>0.33622135824646926</c:v>
              </c:pt>
              <c:pt idx="7">
                <c:v>0.35390487115691094</c:v>
              </c:pt>
              <c:pt idx="8">
                <c:v>0.37111728329793392</c:v>
              </c:pt>
              <c:pt idx="9">
                <c:v>0.38787114511333687</c:v>
              </c:pt>
              <c:pt idx="10">
                <c:v>0.40417867269458962</c:v>
              </c:pt>
              <c:pt idx="11">
                <c:v>0.42005175668820494</c:v>
              </c:pt>
              <c:pt idx="12">
                <c:v>0.43550197096581356</c:v>
              </c:pt>
              <c:pt idx="13">
                <c:v>0.45054058106326139</c:v>
              </c:pt>
              <c:pt idx="14">
                <c:v>0.46517855239488393</c:v>
              </c:pt>
              <c:pt idx="15">
                <c:v>0.47942655824894664</c:v>
              </c:pt>
              <c:pt idx="16">
                <c:v>0.49329498757008161</c:v>
              </c:pt>
              <c:pt idx="17">
                <c:v>0.5067939525343943</c:v>
              </c:pt>
              <c:pt idx="18">
                <c:v>0.51993329592276494</c:v>
              </c:pt>
              <c:pt idx="19">
                <c:v>0.53272259829772006</c:v>
              </c:pt>
              <c:pt idx="20">
                <c:v>0.54517118498910699</c:v>
              </c:pt>
              <c:pt idx="21">
                <c:v>0.55728813289366519</c:v>
              </c:pt>
              <c:pt idx="22">
                <c:v>0.56908227709345327</c:v>
              </c:pt>
              <c:pt idx="23">
                <c:v>0.5805622172979551</c:v>
              </c:pt>
              <c:pt idx="24">
                <c:v>0.59173632411456567</c:v>
              </c:pt>
              <c:pt idx="25">
                <c:v>0.60261274515202523</c:v>
              </c:pt>
              <c:pt idx="26">
                <c:v>0.61319941096125508</c:v>
              </c:pt>
              <c:pt idx="27">
                <c:v>0.62350404081792477</c:v>
              </c:pt>
              <c:pt idx="28">
                <c:v>0.633534148350968</c:v>
              </c:pt>
              <c:pt idx="29">
                <c:v>0.64329704702115131</c:v>
              </c:pt>
              <c:pt idx="30">
                <c:v>0.65279985545368946</c:v>
              </c:pt>
              <c:pt idx="31">
                <c:v>0.66204950262879636</c:v>
              </c:pt>
              <c:pt idx="32">
                <c:v>0.67105273293395717</c:v>
              </c:pt>
              <c:pt idx="33">
                <c:v>0.67981611108160278</c:v>
              </c:pt>
              <c:pt idx="34">
                <c:v>0.68834602689577606</c:v>
              </c:pt>
              <c:pt idx="35">
                <c:v>0.69664869997127599</c:v>
              </c:pt>
              <c:pt idx="36">
                <c:v>0.70473018420868094</c:v>
              </c:pt>
              <c:pt idx="37">
                <c:v>0.71259637222855432</c:v>
              </c:pt>
              <c:pt idx="38">
                <c:v>0.72025299966805423</c:v>
              </c:pt>
              <c:pt idx="39">
                <c:v>0.72770564936307736</c:v>
              </c:pt>
              <c:pt idx="40">
                <c:v>0.73495975541898784</c:v>
              </c:pt>
              <c:pt idx="41">
                <c:v>0.74202060717290019</c:v>
              </c:pt>
              <c:pt idx="42">
                <c:v>0.74889335305040283</c:v>
              </c:pt>
              <c:pt idx="43">
                <c:v>0.75558300431953729</c:v>
              </c:pt>
              <c:pt idx="44">
                <c:v>0.76209443874476801</c:v>
              </c:pt>
              <c:pt idx="45">
                <c:v>0.76843240414360781</c:v>
              </c:pt>
              <c:pt idx="46">
                <c:v>0.77460152184849318</c:v>
              </c:pt>
              <c:pt idx="47">
                <c:v>0.78060629007643212</c:v>
              </c:pt>
              <c:pt idx="48">
                <c:v>0.78645108720888279</c:v>
              </c:pt>
              <c:pt idx="49">
                <c:v>0.79214017498425404</c:v>
              </c:pt>
              <c:pt idx="50">
                <c:v>0.79767770160535445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48CE-469B-9C62-9238AB89E770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52.933938221633433</c:v>
              </c:pt>
            </c:numLit>
          </c:xVal>
          <c:yVal>
            <c:numLit>
              <c:formatCode>General</c:formatCode>
              <c:ptCount val="2"/>
              <c:pt idx="0">
                <c:v>0.29753186425493799</c:v>
              </c:pt>
              <c:pt idx="1">
                <c:v>0.29753186425493799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48CE-469B-9C62-9238AB89E770}"/>
            </c:ext>
          </c:extLst>
        </c:ser>
        <c:ser>
          <c:idx val="5"/>
          <c:order val="5"/>
          <c:tx>
            <c:v>Linear Extrapolation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37.94864958524488</c:v>
              </c:pt>
            </c:numLit>
          </c:xVal>
          <c:yVal>
            <c:numLit>
              <c:formatCode>General</c:formatCode>
              <c:ptCount val="2"/>
              <c:pt idx="0">
                <c:v>0.21947985185705801</c:v>
              </c:pt>
              <c:pt idx="1">
                <c:v>0.29753186425493799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5-48CE-469B-9C62-9238AB8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888"/>
        <c:axId val="788375968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48CE-469B-9C62-9238AB89E770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0.29753186425493799</c:v>
                </c:pt>
                <c:pt idx="1">
                  <c:v>0.29753186425493799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52.933938221633433</c:v>
              </c:pt>
            </c:numLit>
          </c:xVal>
          <c:yVal>
            <c:numLit>
              <c:formatCode>General</c:formatCode>
              <c:ptCount val="2"/>
              <c:pt idx="0">
                <c:v>0.29753186425493799</c:v>
              </c:pt>
              <c:pt idx="1">
                <c:v>0.29753186425493799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48CE-469B-9C62-9238AB89E770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0.29753186425493799</c:v>
                </c:pt>
                <c:pt idx="1">
                  <c:v>0.29753186425493799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37.94864958524488</c:v>
              </c:pt>
            </c:numLit>
          </c:xVal>
          <c:yVal>
            <c:numLit>
              <c:formatCode>General</c:formatCode>
              <c:ptCount val="2"/>
              <c:pt idx="0">
                <c:v>0.29753186425493799</c:v>
              </c:pt>
              <c:pt idx="1">
                <c:v>0.29753186425493799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48CE-469B-9C62-9238AB89E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9888"/>
        <c:axId val="788375968"/>
      </c:scatterChart>
      <c:valAx>
        <c:axId val="8368198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75968"/>
        <c:crosses val="autoZero"/>
        <c:crossBetween val="midCat"/>
      </c:valAx>
      <c:valAx>
        <c:axId val="7883759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9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Frequentist Weibull Model with BMR of 10% Extra Risk for the BMD and 0.95 Lower Confidence Limit for the BMDL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Estimated Probability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51"/>
              <c:pt idx="0">
                <c:v>0</c:v>
              </c:pt>
              <c:pt idx="1">
                <c:v>13.565999999999999</c:v>
              </c:pt>
              <c:pt idx="2">
                <c:v>27.131999999999998</c:v>
              </c:pt>
              <c:pt idx="3">
                <c:v>40.697999999999993</c:v>
              </c:pt>
              <c:pt idx="4">
                <c:v>54.263999999999996</c:v>
              </c:pt>
              <c:pt idx="5">
                <c:v>67.83</c:v>
              </c:pt>
              <c:pt idx="6">
                <c:v>81.395999999999987</c:v>
              </c:pt>
              <c:pt idx="7">
                <c:v>94.961999999999989</c:v>
              </c:pt>
              <c:pt idx="8">
                <c:v>108.52799999999999</c:v>
              </c:pt>
              <c:pt idx="9">
                <c:v>122.09399999999999</c:v>
              </c:pt>
              <c:pt idx="10">
                <c:v>135.66</c:v>
              </c:pt>
              <c:pt idx="11">
                <c:v>149.226</c:v>
              </c:pt>
              <c:pt idx="12">
                <c:v>162.79199999999997</c:v>
              </c:pt>
              <c:pt idx="13">
                <c:v>176.35799999999998</c:v>
              </c:pt>
              <c:pt idx="14">
                <c:v>189.92399999999998</c:v>
              </c:pt>
              <c:pt idx="15">
                <c:v>203.48999999999998</c:v>
              </c:pt>
              <c:pt idx="16">
                <c:v>217.05599999999998</c:v>
              </c:pt>
              <c:pt idx="17">
                <c:v>230.62199999999999</c:v>
              </c:pt>
              <c:pt idx="18">
                <c:v>244.18799999999999</c:v>
              </c:pt>
              <c:pt idx="19">
                <c:v>257.75399999999996</c:v>
              </c:pt>
              <c:pt idx="20">
                <c:v>271.32</c:v>
              </c:pt>
              <c:pt idx="21">
                <c:v>284.88599999999997</c:v>
              </c:pt>
              <c:pt idx="22">
                <c:v>298.452</c:v>
              </c:pt>
              <c:pt idx="23">
                <c:v>312.01799999999997</c:v>
              </c:pt>
              <c:pt idx="24">
                <c:v>325.58399999999995</c:v>
              </c:pt>
              <c:pt idx="25">
                <c:v>339.15</c:v>
              </c:pt>
              <c:pt idx="26">
                <c:v>352.71599999999995</c:v>
              </c:pt>
              <c:pt idx="27">
                <c:v>366.28199999999998</c:v>
              </c:pt>
              <c:pt idx="28">
                <c:v>379.84799999999996</c:v>
              </c:pt>
              <c:pt idx="29">
                <c:v>393.41399999999999</c:v>
              </c:pt>
              <c:pt idx="30">
                <c:v>406.97999999999996</c:v>
              </c:pt>
              <c:pt idx="31">
                <c:v>420.54599999999999</c:v>
              </c:pt>
              <c:pt idx="32">
                <c:v>434.11199999999997</c:v>
              </c:pt>
              <c:pt idx="33">
                <c:v>447.67799999999994</c:v>
              </c:pt>
              <c:pt idx="34">
                <c:v>461.24399999999997</c:v>
              </c:pt>
              <c:pt idx="35">
                <c:v>474.80999999999995</c:v>
              </c:pt>
              <c:pt idx="36">
                <c:v>488.37599999999998</c:v>
              </c:pt>
              <c:pt idx="37">
                <c:v>501.94199999999995</c:v>
              </c:pt>
              <c:pt idx="38">
                <c:v>515.50799999999992</c:v>
              </c:pt>
              <c:pt idx="39">
                <c:v>529.07399999999996</c:v>
              </c:pt>
              <c:pt idx="40">
                <c:v>542.64</c:v>
              </c:pt>
              <c:pt idx="41">
                <c:v>556.2059999999999</c:v>
              </c:pt>
              <c:pt idx="42">
                <c:v>569.77199999999993</c:v>
              </c:pt>
              <c:pt idx="43">
                <c:v>583.33799999999997</c:v>
              </c:pt>
              <c:pt idx="44">
                <c:v>596.904</c:v>
              </c:pt>
              <c:pt idx="45">
                <c:v>610.46999999999991</c:v>
              </c:pt>
              <c:pt idx="46">
                <c:v>624.03599999999994</c:v>
              </c:pt>
              <c:pt idx="47">
                <c:v>637.60199999999998</c:v>
              </c:pt>
              <c:pt idx="48">
                <c:v>651.16799999999989</c:v>
              </c:pt>
              <c:pt idx="49">
                <c:v>664.73399999999992</c:v>
              </c:pt>
              <c:pt idx="50">
                <c:v>678.3</c:v>
              </c:pt>
            </c:numLit>
          </c:xVal>
          <c:yVal>
            <c:numLit>
              <c:formatCode>General</c:formatCode>
              <c:ptCount val="51"/>
              <c:pt idx="0">
                <c:v>0.21947377494148099</c:v>
              </c:pt>
              <c:pt idx="1">
                <c:v>0.24026872966285509</c:v>
              </c:pt>
              <c:pt idx="2">
                <c:v>0.26050966053726426</c:v>
              </c:pt>
              <c:pt idx="3">
                <c:v>0.28021132799227927</c:v>
              </c:pt>
              <c:pt idx="4">
                <c:v>0.29938809920484988</c:v>
              </c:pt>
              <c:pt idx="5">
                <c:v>0.31805395857837532</c:v>
              </c:pt>
              <c:pt idx="6">
                <c:v>0.33622251794064378</c:v>
              </c:pt>
              <c:pt idx="7">
                <c:v>0.35390702647007488</c:v>
              </c:pt>
              <c:pt idx="8">
                <c:v>0.37112038035750572</c:v>
              </c:pt>
              <c:pt idx="9">
                <c:v>0.38787513221056513</c:v>
              </c:pt>
              <c:pt idx="10">
                <c:v>0.40418350020749444</c:v>
              </c:pt>
              <c:pt idx="11">
                <c:v>0.42005737700709067</c:v>
              </c:pt>
              <c:pt idx="12">
                <c:v>0.43550833842126768</c:v>
              </c:pt>
              <c:pt idx="13">
                <c:v>0.45054765185656309</c:v>
              </c:pt>
              <c:pt idx="14">
                <c:v>0.4651862845307424</c:v>
              </c:pt>
              <c:pt idx="15">
                <c:v>0.47943491147049611</c:v>
              </c:pt>
              <c:pt idx="16">
                <c:v>0.49330392329605977</c:v>
              </c:pt>
              <c:pt idx="17">
                <c:v>0.50680343379843451</c:v>
              </c:pt>
              <c:pt idx="18">
                <c:v>0.51994328731473349</c:v>
              </c:pt>
              <c:pt idx="19">
                <c:v>0.53273306590703295</c:v>
              </c:pt>
              <c:pt idx="20">
                <c:v>0.54518209634996273</c:v>
              </c:pt>
              <c:pt idx="21">
                <c:v>0.55729945693213112</c:v>
              </c:pt>
              <c:pt idx="22">
                <c:v>0.56909398407634582</c:v>
              </c:pt>
              <c:pt idx="23">
                <c:v>0.58057427878345613</c:v>
              </c:pt>
              <c:pt idx="24">
                <c:v>0.59174871290451814</c:v>
              </c:pt>
              <c:pt idx="25">
                <c:v>0.6026254352458551</c:v>
              </c:pt>
              <c:pt idx="26">
                <c:v>0.61321237751146385</c:v>
              </c:pt>
              <c:pt idx="27">
                <c:v>0.62351726008710573</c:v>
              </c:pt>
              <c:pt idx="28">
                <c:v>0.63354759767029278</c:v>
              </c:pt>
              <c:pt idx="29">
                <c:v>0.64331070475028074</c:v>
              </c:pt>
              <c:pt idx="30">
                <c:v>0.65281370094206226</c:v>
              </c:pt>
              <c:pt idx="31">
                <c:v>0.6620635161782511</c:v>
              </c:pt>
              <c:pt idx="32">
                <c:v>0.67106689576264211</c:v>
              </c:pt>
              <c:pt idx="33">
                <c:v>0.67983040528913374</c:v>
              </c:pt>
              <c:pt idx="34">
                <c:v>0.68836043542959957</c:v>
              </c:pt>
              <c:pt idx="35">
                <c:v>0.6966632065942</c:v>
              </c:pt>
              <c:pt idx="36">
                <c:v>0.70474477346753284</c:v>
              </c:pt>
              <c:pt idx="37">
                <c:v>0.71261102942393117</c:v>
              </c:pt>
              <c:pt idx="38">
                <c:v>0.72026771082512753</c:v>
              </c:pt>
              <c:pt idx="39">
                <c:v>0.72772040120341919</c:v>
              </c:pt>
              <c:pt idx="40">
                <c:v>0.73497453533338297</c:v>
              </c:pt>
              <c:pt idx="41">
                <c:v>0.7420354031951133</c:v>
              </c:pt>
              <c:pt idx="42">
                <c:v>0.74890815383186859</c:v>
              </c:pt>
              <c:pt idx="43">
                <c:v>0.75559779910494196</c:v>
              </c:pt>
              <c:pt idx="44">
                <c:v>0.76210921734849413</c:v>
              </c:pt>
              <c:pt idx="45">
                <c:v>0.76844715692701293</c:v>
              </c:pt>
              <c:pt idx="46">
                <c:v>0.7746162396979952</c:v>
              </c:pt>
              <c:pt idx="47">
                <c:v>0.78062096438237305</c:v>
              </c:pt>
              <c:pt idx="48">
                <c:v>0.78646570984514752</c:v>
              </c:pt>
              <c:pt idx="49">
                <c:v>0.79215473828861604</c:v>
              </c:pt>
              <c:pt idx="50">
                <c:v>0.79769219836052618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0-7D8C-4B72-B4B2-F815BF639538}"/>
            </c:ext>
          </c:extLst>
        </c:ser>
        <c:ser>
          <c:idx val="2"/>
          <c:order val="2"/>
          <c:tx>
            <c:v>Response at BMD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"/>
              <c:pt idx="0">
                <c:v>0</c:v>
              </c:pt>
              <c:pt idx="1">
                <c:v>52.930825490179572</c:v>
              </c:pt>
            </c:numLit>
          </c:xVal>
          <c:yVal>
            <c:numLit>
              <c:formatCode>General</c:formatCode>
              <c:ptCount val="2"/>
              <c:pt idx="0">
                <c:v>0.29752639744733278</c:v>
              </c:pt>
              <c:pt idx="1">
                <c:v>0.29752639744733278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7D8C-4B72-B4B2-F815BF639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688"/>
        <c:axId val="788377632"/>
      </c:scatterChart>
      <c:scatterChart>
        <c:scatterStyle val="lineMarker"/>
        <c:varyColors val="0"/>
        <c:ser>
          <c:idx val="1"/>
          <c:order val="1"/>
          <c:tx>
            <c:v>Data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noFill/>
              <a:ln w="9525">
                <a:solidFill>
                  <a:schemeClr val="accent2"/>
                </a:solidFill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ED7D31"/>
                    </a:solidFill>
                  </a14:hiddenFill>
                </a:ext>
              </a:extLst>
            </c:spPr>
          </c:marker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5"/>
                <c:pt idx="0">
                  <c:v>0.16949617671960887</c:v>
                </c:pt>
                <c:pt idx="1">
                  <c:v>0.15268705830765714</c:v>
                </c:pt>
                <c:pt idx="2">
                  <c:v>0.14257165179143153</c:v>
                </c:pt>
                <c:pt idx="3">
                  <c:v>9.4177542828456251E-2</c:v>
                </c:pt>
                <c:pt idx="4">
                  <c:v>0.15179255459063334</c:v>
                </c:pt>
              </c:numLit>
            </c:plus>
            <c:minus>
              <c:numLit>
                <c:formatCode>General</c:formatCode>
                <c:ptCount val="5"/>
                <c:pt idx="0">
                  <c:v>0.12206495705676146</c:v>
                </c:pt>
                <c:pt idx="1">
                  <c:v>9.1405061370594939E-2</c:v>
                </c:pt>
                <c:pt idx="2">
                  <c:v>8.8265848909341055E-2</c:v>
                </c:pt>
                <c:pt idx="3">
                  <c:v>0.14579016638748177</c:v>
                </c:pt>
                <c:pt idx="4">
                  <c:v>0.17836950979442673</c:v>
                </c:pt>
              </c:numLit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Lit>
              <c:formatCode>General</c:formatCode>
              <c:ptCount val="5"/>
              <c:pt idx="0">
                <c:v>0</c:v>
              </c:pt>
              <c:pt idx="1">
                <c:v>17.600000000000001</c:v>
              </c:pt>
              <c:pt idx="2">
                <c:v>57.5</c:v>
              </c:pt>
              <c:pt idx="3">
                <c:v>188.5</c:v>
              </c:pt>
              <c:pt idx="4">
                <c:v>678.3</c:v>
              </c:pt>
            </c:numLit>
          </c:xVal>
          <c:yVal>
            <c:numLit>
              <c:formatCode>General</c:formatCode>
              <c:ptCount val="5"/>
              <c:pt idx="0">
                <c:v>0.26014568158168577</c:v>
              </c:pt>
              <c:pt idx="1">
                <c:v>0.1663102874792112</c:v>
              </c:pt>
              <c:pt idx="2">
                <c:v>0.16913319238900634</c:v>
              </c:pt>
              <c:pt idx="3">
                <c:v>0.81213934601410565</c:v>
              </c:pt>
              <c:pt idx="4">
                <c:v>0.62464508801817153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D8C-4B72-B4B2-F815BF639538}"/>
            </c:ext>
          </c:extLst>
        </c:ser>
        <c:ser>
          <c:idx val="3"/>
          <c:order val="3"/>
          <c:tx>
            <c:v>BMD</c:v>
          </c:tx>
          <c:spPr>
            <a:ln w="254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0.29752639744733278</c:v>
                </c:pt>
                <c:pt idx="1">
                  <c:v>0.29752639744733278</c:v>
                </c:pt>
              </c:numLit>
            </c:minus>
            <c:spPr>
              <a:noFill/>
              <a:ln w="25400" cap="flat" cmpd="sng" algn="ctr">
                <a:solidFill>
                  <a:srgbClr val="70AD47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52.930825490179572</c:v>
              </c:pt>
            </c:numLit>
          </c:xVal>
          <c:yVal>
            <c:numLit>
              <c:formatCode>General</c:formatCode>
              <c:ptCount val="2"/>
              <c:pt idx="0">
                <c:v>0.29752639744733278</c:v>
              </c:pt>
              <c:pt idx="1">
                <c:v>0.29752639744733278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7D8C-4B72-B4B2-F815BF639538}"/>
            </c:ext>
          </c:extLst>
        </c:ser>
        <c:ser>
          <c:idx val="4"/>
          <c:order val="4"/>
          <c:tx>
            <c:v>BMDL</c:v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errBars>
            <c:errDir val="y"/>
            <c:errBarType val="minus"/>
            <c:errValType val="cust"/>
            <c:noEndCap val="1"/>
            <c:minus>
              <c:numLit>
                <c:formatCode>General</c:formatCode>
                <c:ptCount val="2"/>
                <c:pt idx="0">
                  <c:v>0.29752639744733278</c:v>
                </c:pt>
                <c:pt idx="1">
                  <c:v>0.29752639744733278</c:v>
                </c:pt>
              </c:numLit>
            </c:minus>
            <c:spPr>
              <a:noFill/>
              <a:ln w="25400" cap="flat" cmpd="sng" algn="ctr">
                <a:solidFill>
                  <a:srgbClr val="FFC00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</c:spPr>
          </c:errBars>
          <c:xVal>
            <c:numLit>
              <c:formatCode>General</c:formatCode>
              <c:ptCount val="1"/>
              <c:pt idx="0">
                <c:v>37.949373185783656</c:v>
              </c:pt>
            </c:numLit>
          </c:xVal>
          <c:yVal>
            <c:numLit>
              <c:formatCode>General</c:formatCode>
              <c:ptCount val="2"/>
              <c:pt idx="0">
                <c:v>0.29752639744733278</c:v>
              </c:pt>
              <c:pt idx="1">
                <c:v>0.29752639744733278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7D8C-4B72-B4B2-F815BF639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6814688"/>
        <c:axId val="788377632"/>
      </c:scatterChart>
      <c:valAx>
        <c:axId val="836814688"/>
        <c:scaling>
          <c:orientation val="minMax"/>
          <c:max val="678.3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8377632"/>
        <c:crosses val="autoZero"/>
        <c:crossBetween val="midCat"/>
      </c:valAx>
      <c:valAx>
        <c:axId val="7883776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Response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6814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358140</xdr:colOff>
      <xdr:row>0</xdr:row>
      <xdr:rowOff>38100</xdr:rowOff>
    </xdr:from>
    <xdr:ext cx="4191000" cy="781111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238500" y="38100"/>
          <a:ext cx="4191000" cy="781111"/>
        </a:xfrm>
        <a:prstGeom prst="rect">
          <a:avLst/>
        </a:prstGeom>
        <a:solidFill>
          <a:srgbClr val="0070C0"/>
        </a:solidFill>
      </xdr:spPr>
      <xdr:txBody>
        <a:bodyPr wrap="square" lIns="91440" tIns="45720" rIns="91440" bIns="45720" anchor="t">
          <a:spAutoFit/>
        </a:bodyPr>
        <a:lstStyle/>
        <a:p>
          <a:pPr algn="ctr"/>
          <a:r>
            <a:rPr lang="en-US" sz="4400" b="1" cap="none" spc="0">
              <a:ln w="0"/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Summary</a:t>
          </a:r>
          <a:endParaRPr lang="en-US" sz="4400" b="0" cap="none" spc="0">
            <a:ln w="0"/>
            <a:solidFill>
              <a:schemeClr val="bg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171450</xdr:rowOff>
        </xdr:from>
        <xdr:to>
          <xdr:col>11</xdr:col>
          <xdr:colOff>469900</xdr:colOff>
          <xdr:row>0</xdr:row>
          <xdr:rowOff>679450</xdr:rowOff>
        </xdr:to>
        <xdr:sp macro="" textlink="">
          <xdr:nvSpPr>
            <xdr:cNvPr id="1029" name="loadAnalysisBtn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0</xdr:row>
          <xdr:rowOff>317500</xdr:rowOff>
        </xdr:from>
        <xdr:to>
          <xdr:col>11</xdr:col>
          <xdr:colOff>755650</xdr:colOff>
          <xdr:row>2</xdr:row>
          <xdr:rowOff>133350</xdr:rowOff>
        </xdr:to>
        <xdr:sp macro="" textlink="">
          <xdr:nvSpPr>
            <xdr:cNvPr id="1030" name="loadAnalysisBtn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203200</xdr:colOff>
          <xdr:row>0</xdr:row>
          <xdr:rowOff>203200</xdr:rowOff>
        </xdr:from>
        <xdr:to>
          <xdr:col>12</xdr:col>
          <xdr:colOff>927100</xdr:colOff>
          <xdr:row>0</xdr:row>
          <xdr:rowOff>666750</xdr:rowOff>
        </xdr:to>
        <xdr:sp macro="" textlink="">
          <xdr:nvSpPr>
            <xdr:cNvPr id="1031" name="selectUIPath_Btn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1</xdr:col>
      <xdr:colOff>449580</xdr:colOff>
      <xdr:row>0</xdr:row>
      <xdr:rowOff>144780</xdr:rowOff>
    </xdr:from>
    <xdr:to>
      <xdr:col>3</xdr:col>
      <xdr:colOff>30482</xdr:colOff>
      <xdr:row>0</xdr:row>
      <xdr:rowOff>698769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180" y="144780"/>
          <a:ext cx="2011682" cy="553989"/>
        </a:xfrm>
        <a:prstGeom prst="rect">
          <a:avLst/>
        </a:prstGeom>
      </xdr:spPr>
    </xdr:pic>
    <xdr:clientData/>
  </xdr:twoCellAnchor>
  <xdr:twoCellAnchor editAs="absolute">
    <xdr:from>
      <xdr:col>0</xdr:col>
      <xdr:colOff>99060</xdr:colOff>
      <xdr:row>0</xdr:row>
      <xdr:rowOff>7620</xdr:rowOff>
    </xdr:from>
    <xdr:to>
      <xdr:col>1</xdr:col>
      <xdr:colOff>342900</xdr:colOff>
      <xdr:row>0</xdr:row>
      <xdr:rowOff>844244</xdr:rowOff>
    </xdr:to>
    <xdr:pic>
      <xdr:nvPicPr>
        <xdr:cNvPr id="10" name="Picture 9" descr="https://wiki.seg.org/images/3/35/Epa_log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7620"/>
          <a:ext cx="853440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0</xdr:colOff>
      <xdr:row>14</xdr:row>
      <xdr:rowOff>0</xdr:rowOff>
    </xdr:from>
    <xdr:to>
      <xdr:col>24</xdr:col>
      <xdr:colOff>431800</xdr:colOff>
      <xdr:row>23</xdr:row>
      <xdr:rowOff>200025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4337" name="loadAnalysisBtn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4338" name="selectUIPath_Btn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5361" name="loadAnalysisBtn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5362" name="selectUIPath_Btn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6385" name="loadAnalysisBtn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D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6386" name="selectUIPath_Btn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D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37</xdr:row>
      <xdr:rowOff>0</xdr:rowOff>
    </xdr:from>
    <xdr:to>
      <xdr:col>8</xdr:col>
      <xdr:colOff>666750</xdr:colOff>
      <xdr:row>56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6145" name="loadAnalysisBt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6146" name="selectUIPath_Btn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7169" name="loadAnalysisBtn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7170" name="selectUIPath_Btn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8193" name="loadAnalysisBtn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8194" name="selectUIPath_Btn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9217" name="loadAnalysisBt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9218" name="selectUIPath_Btn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41</xdr:row>
      <xdr:rowOff>0</xdr:rowOff>
    </xdr:from>
    <xdr:to>
      <xdr:col>8</xdr:col>
      <xdr:colOff>666750</xdr:colOff>
      <xdr:row>60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0241" name="loadAnalysisBt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0242" name="selectUIPath_Btn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40</xdr:row>
      <xdr:rowOff>0</xdr:rowOff>
    </xdr:from>
    <xdr:to>
      <xdr:col>8</xdr:col>
      <xdr:colOff>666750</xdr:colOff>
      <xdr:row>59</xdr:row>
      <xdr:rowOff>174625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1265" name="loadAnalysisBt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1266" name="selectUIPath_Bt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39</xdr:row>
      <xdr:rowOff>0</xdr:rowOff>
    </xdr:from>
    <xdr:to>
      <xdr:col>8</xdr:col>
      <xdr:colOff>666750</xdr:colOff>
      <xdr:row>58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2289" name="loadAnalysisBt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2290" name="selectUIPath_Btn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121920</xdr:colOff>
      <xdr:row>0</xdr:row>
      <xdr:rowOff>0</xdr:rowOff>
    </xdr:from>
    <xdr:to>
      <xdr:col>2</xdr:col>
      <xdr:colOff>99060</xdr:colOff>
      <xdr:row>0</xdr:row>
      <xdr:rowOff>836624</xdr:rowOff>
    </xdr:to>
    <xdr:pic>
      <xdr:nvPicPr>
        <xdr:cNvPr id="2" name="Picture 1" descr="https://wiki.seg.org/images/3/35/Epa_logo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" y="0"/>
          <a:ext cx="843915" cy="836624"/>
        </a:xfrm>
        <a:prstGeom prst="rect">
          <a:avLst/>
        </a:prstGeom>
        <a:noFill/>
        <a:effectLst>
          <a:glow rad="63500">
            <a:srgbClr val="70AD47">
              <a:satMod val="175000"/>
              <a:alpha val="40000"/>
            </a:srgbClr>
          </a:glow>
          <a:outerShdw blurRad="50800" dist="38100" dir="5400000" algn="t" rotWithShape="0">
            <a:prstClr val="black">
              <a:alpha val="4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374650</xdr:colOff>
          <xdr:row>0</xdr:row>
          <xdr:rowOff>171450</xdr:rowOff>
        </xdr:from>
        <xdr:to>
          <xdr:col>11</xdr:col>
          <xdr:colOff>533400</xdr:colOff>
          <xdr:row>0</xdr:row>
          <xdr:rowOff>679450</xdr:rowOff>
        </xdr:to>
        <xdr:sp macro="" textlink="">
          <xdr:nvSpPr>
            <xdr:cNvPr id="13313" name="loadAnalysisBtn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Load Analysis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317500</xdr:colOff>
          <xdr:row>0</xdr:row>
          <xdr:rowOff>203200</xdr:rowOff>
        </xdr:from>
        <xdr:to>
          <xdr:col>13</xdr:col>
          <xdr:colOff>323850</xdr:colOff>
          <xdr:row>0</xdr:row>
          <xdr:rowOff>666750</xdr:rowOff>
        </xdr:to>
        <xdr:sp macro="" textlink="">
          <xdr:nvSpPr>
            <xdr:cNvPr id="13314" name="selectUIPath_Btn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Select BMDS UI</a:t>
              </a:r>
            </a:p>
          </xdr:txBody>
        </xdr:sp>
        <xdr:clientData fPrintsWithSheet="0"/>
      </xdr:twoCellAnchor>
    </mc:Choice>
    <mc:Fallback/>
  </mc:AlternateContent>
  <xdr:twoCellAnchor editAs="oneCell">
    <xdr:from>
      <xdr:col>2</xdr:col>
      <xdr:colOff>190500</xdr:colOff>
      <xdr:row>0</xdr:row>
      <xdr:rowOff>152400</xdr:rowOff>
    </xdr:from>
    <xdr:to>
      <xdr:col>3</xdr:col>
      <xdr:colOff>754382</xdr:colOff>
      <xdr:row>0</xdr:row>
      <xdr:rowOff>706389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52400"/>
          <a:ext cx="1973582" cy="55398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38</xdr:row>
      <xdr:rowOff>0</xdr:rowOff>
    </xdr:from>
    <xdr:to>
      <xdr:col>8</xdr:col>
      <xdr:colOff>666750</xdr:colOff>
      <xdr:row>57</xdr:row>
      <xdr:rowOff>69850</xdr:rowOff>
    </xdr:to>
    <xdr:graphicFrame macro="">
      <xdr:nvGraphicFramePr>
        <xdr:cNvPr id="3" name="Test Chart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9.xml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10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mments" Target="../comments11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12.xml"/><Relationship Id="rId5" Type="http://schemas.openxmlformats.org/officeDocument/2006/relationships/ctrlProp" Target="../ctrlProps/ctrlProp25.xml"/><Relationship Id="rId4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4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idden"/>
  <dimension ref="A1:T84"/>
  <sheetViews>
    <sheetView workbookViewId="0">
      <selection activeCell="N46" sqref="N46:S66"/>
    </sheetView>
  </sheetViews>
  <sheetFormatPr defaultRowHeight="14.5" x14ac:dyDescent="0.35"/>
  <cols>
    <col min="1" max="1" width="19.1796875" bestFit="1" customWidth="1"/>
    <col min="3" max="3" width="10" customWidth="1"/>
    <col min="6" max="6" width="16" bestFit="1" customWidth="1"/>
    <col min="7" max="7" width="13.54296875" bestFit="1" customWidth="1"/>
    <col min="8" max="8" width="8.7265625" bestFit="1" customWidth="1"/>
    <col min="9" max="9" width="16.81640625" bestFit="1" customWidth="1"/>
    <col min="10" max="10" width="14.453125" bestFit="1" customWidth="1"/>
    <col min="11" max="11" width="16" customWidth="1"/>
    <col min="12" max="12" width="12.7265625" bestFit="1" customWidth="1"/>
    <col min="13" max="13" width="13.81640625" customWidth="1"/>
    <col min="14" max="14" width="15.54296875" customWidth="1"/>
    <col min="15" max="15" width="12.81640625" bestFit="1" customWidth="1"/>
    <col min="18" max="18" width="13.26953125" customWidth="1"/>
  </cols>
  <sheetData>
    <row r="1" spans="1:17" x14ac:dyDescent="0.35">
      <c r="A1" s="7" t="s">
        <v>132</v>
      </c>
      <c r="B1" s="6">
        <v>5</v>
      </c>
      <c r="F1" s="93" t="s">
        <v>11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14"/>
    </row>
    <row r="2" spans="1:17" x14ac:dyDescent="0.35">
      <c r="A2" s="7" t="s">
        <v>0</v>
      </c>
      <c r="B2" s="6"/>
      <c r="F2" s="7" t="s">
        <v>94</v>
      </c>
      <c r="G2" s="7" t="s">
        <v>95</v>
      </c>
      <c r="H2" s="7" t="s">
        <v>5</v>
      </c>
      <c r="I2" s="7" t="s">
        <v>3</v>
      </c>
      <c r="J2" s="12" t="s">
        <v>27</v>
      </c>
      <c r="K2" s="7" t="s">
        <v>96</v>
      </c>
      <c r="L2" s="7" t="s">
        <v>97</v>
      </c>
      <c r="M2" s="7" t="s">
        <v>4</v>
      </c>
      <c r="N2" s="7" t="s">
        <v>13</v>
      </c>
      <c r="O2" s="7" t="s">
        <v>28</v>
      </c>
      <c r="P2" s="7" t="s">
        <v>101</v>
      </c>
      <c r="Q2" s="7" t="s">
        <v>102</v>
      </c>
    </row>
    <row r="3" spans="1:17" x14ac:dyDescent="0.35">
      <c r="A3" s="7" t="s">
        <v>1</v>
      </c>
      <c r="B3" s="6" t="s">
        <v>141</v>
      </c>
      <c r="F3" s="9" t="s">
        <v>143</v>
      </c>
      <c r="G3" s="9" t="s">
        <v>144</v>
      </c>
      <c r="H3" s="9" t="s">
        <v>145</v>
      </c>
      <c r="I3" s="9" t="s">
        <v>145</v>
      </c>
      <c r="J3" s="9"/>
      <c r="K3" s="9" t="s">
        <v>146</v>
      </c>
      <c r="L3" s="9" t="s">
        <v>147</v>
      </c>
      <c r="M3" s="9" t="s">
        <v>148</v>
      </c>
      <c r="N3" s="9" t="s">
        <v>148</v>
      </c>
      <c r="O3" s="9" t="s">
        <v>148</v>
      </c>
      <c r="P3" s="9" t="s">
        <v>149</v>
      </c>
      <c r="Q3" s="9" t="s">
        <v>150</v>
      </c>
    </row>
    <row r="4" spans="1:17" x14ac:dyDescent="0.35">
      <c r="A4" s="7" t="s">
        <v>2</v>
      </c>
      <c r="B4" s="6">
        <v>2</v>
      </c>
      <c r="C4" s="7" t="s">
        <v>133</v>
      </c>
      <c r="D4" s="6" t="s">
        <v>140</v>
      </c>
    </row>
    <row r="5" spans="1:17" x14ac:dyDescent="0.35">
      <c r="A5" s="7" t="s">
        <v>66</v>
      </c>
      <c r="B5" s="6" t="s">
        <v>142</v>
      </c>
      <c r="C5" s="7" t="s">
        <v>130</v>
      </c>
      <c r="D5" s="6" t="s">
        <v>151</v>
      </c>
    </row>
    <row r="6" spans="1:17" x14ac:dyDescent="0.35">
      <c r="A6">
        <v>1</v>
      </c>
      <c r="B6" s="91" t="s">
        <v>12</v>
      </c>
      <c r="C6" s="92"/>
      <c r="D6" s="92"/>
      <c r="E6" s="92"/>
      <c r="F6" s="7" t="s">
        <v>9</v>
      </c>
      <c r="G6" s="7" t="s">
        <v>7</v>
      </c>
      <c r="H6" s="7" t="s">
        <v>8</v>
      </c>
      <c r="I6" s="7" t="s">
        <v>10</v>
      </c>
      <c r="J6" s="7" t="s">
        <v>99</v>
      </c>
      <c r="K6" s="7" t="s">
        <v>106</v>
      </c>
      <c r="L6" s="7" t="s">
        <v>29</v>
      </c>
      <c r="M6" s="7" t="s">
        <v>98</v>
      </c>
      <c r="N6" s="8" t="s">
        <v>14</v>
      </c>
      <c r="O6" s="11"/>
    </row>
    <row r="7" spans="1:17" x14ac:dyDescent="0.35">
      <c r="A7">
        <v>1</v>
      </c>
      <c r="B7" s="10" t="s">
        <v>152</v>
      </c>
      <c r="C7" s="10"/>
      <c r="D7" s="10"/>
      <c r="E7" s="10"/>
      <c r="F7" s="10">
        <v>1</v>
      </c>
      <c r="G7" s="10" t="s">
        <v>152</v>
      </c>
      <c r="H7" s="10">
        <v>3</v>
      </c>
      <c r="I7" s="10" t="s">
        <v>156</v>
      </c>
      <c r="J7" s="10">
        <v>1</v>
      </c>
      <c r="K7" s="10">
        <v>1</v>
      </c>
      <c r="L7">
        <v>0</v>
      </c>
      <c r="N7" s="7" t="s">
        <v>15</v>
      </c>
      <c r="O7">
        <v>1</v>
      </c>
    </row>
    <row r="8" spans="1:17" x14ac:dyDescent="0.35">
      <c r="B8" s="10" t="s">
        <v>153</v>
      </c>
      <c r="C8" s="10"/>
      <c r="D8" s="10"/>
      <c r="E8" s="10"/>
      <c r="N8" s="6" t="s">
        <v>16</v>
      </c>
      <c r="O8" s="9">
        <v>1</v>
      </c>
    </row>
    <row r="9" spans="1:17" x14ac:dyDescent="0.35">
      <c r="B9" s="10" t="s">
        <v>41</v>
      </c>
      <c r="C9" s="10" t="s">
        <v>154</v>
      </c>
      <c r="D9" s="10" t="s">
        <v>155</v>
      </c>
      <c r="E9" s="10"/>
      <c r="N9" s="6" t="s">
        <v>17</v>
      </c>
      <c r="O9" s="9">
        <v>1</v>
      </c>
    </row>
    <row r="10" spans="1:17" x14ac:dyDescent="0.35">
      <c r="B10" s="10" t="s">
        <v>41</v>
      </c>
      <c r="C10" s="10" t="s">
        <v>154</v>
      </c>
      <c r="D10" s="10" t="s">
        <v>155</v>
      </c>
      <c r="E10" s="10"/>
      <c r="N10" s="6" t="s">
        <v>30</v>
      </c>
      <c r="O10" s="9">
        <v>0.01</v>
      </c>
    </row>
    <row r="11" spans="1:17" x14ac:dyDescent="0.35">
      <c r="B11" s="10">
        <v>0</v>
      </c>
      <c r="C11" s="10">
        <v>38.44</v>
      </c>
      <c r="D11" s="10">
        <v>10</v>
      </c>
      <c r="E11" s="10"/>
      <c r="N11" s="6" t="s">
        <v>19</v>
      </c>
      <c r="O11" s="9">
        <v>0.95</v>
      </c>
    </row>
    <row r="12" spans="1:17" x14ac:dyDescent="0.35">
      <c r="B12" s="10">
        <v>17.600000000000001</v>
      </c>
      <c r="C12" s="10">
        <v>42.09</v>
      </c>
      <c r="D12" s="10">
        <v>7</v>
      </c>
      <c r="E12" s="10"/>
      <c r="N12" s="6" t="s">
        <v>20</v>
      </c>
      <c r="O12" s="9">
        <v>1</v>
      </c>
    </row>
    <row r="13" spans="1:17" x14ac:dyDescent="0.35">
      <c r="B13" s="10">
        <v>57.5</v>
      </c>
      <c r="C13" s="10">
        <v>47.3</v>
      </c>
      <c r="D13" s="10">
        <v>8</v>
      </c>
      <c r="E13" s="10"/>
      <c r="N13" s="6" t="s">
        <v>21</v>
      </c>
      <c r="O13" s="9">
        <v>1</v>
      </c>
    </row>
    <row r="14" spans="1:17" x14ac:dyDescent="0.35">
      <c r="B14" s="10">
        <v>188.5</v>
      </c>
      <c r="C14" s="10">
        <v>46.79</v>
      </c>
      <c r="D14" s="10">
        <v>38</v>
      </c>
      <c r="E14" s="10"/>
      <c r="N14" s="6" t="s">
        <v>100</v>
      </c>
      <c r="O14" s="9">
        <v>1</v>
      </c>
    </row>
    <row r="15" spans="1:17" x14ac:dyDescent="0.35">
      <c r="B15" s="10">
        <v>678.3</v>
      </c>
      <c r="C15" s="10">
        <v>35.22</v>
      </c>
      <c r="D15" s="10">
        <v>22</v>
      </c>
      <c r="E15" s="10"/>
      <c r="N15" s="6" t="s">
        <v>18</v>
      </c>
      <c r="O15" s="9">
        <v>0</v>
      </c>
    </row>
    <row r="16" spans="1:17" x14ac:dyDescent="0.35">
      <c r="B16" s="10"/>
      <c r="C16" s="10"/>
      <c r="D16" s="10"/>
      <c r="E16" s="10"/>
      <c r="N16" s="6"/>
      <c r="O16" s="10"/>
    </row>
    <row r="17" spans="2:15" x14ac:dyDescent="0.35">
      <c r="B17" s="10"/>
      <c r="C17" s="10"/>
      <c r="D17" s="10"/>
      <c r="E17" s="10"/>
      <c r="N17" s="7" t="s">
        <v>22</v>
      </c>
      <c r="O17">
        <v>1</v>
      </c>
    </row>
    <row r="18" spans="2:15" x14ac:dyDescent="0.35">
      <c r="B18" s="10"/>
      <c r="C18" s="10"/>
      <c r="D18" s="10"/>
      <c r="E18" s="10"/>
      <c r="N18" s="6" t="s">
        <v>23</v>
      </c>
      <c r="O18" s="9">
        <v>1</v>
      </c>
    </row>
    <row r="19" spans="2:15" x14ac:dyDescent="0.35">
      <c r="B19" s="10"/>
      <c r="C19" s="10"/>
      <c r="D19" s="10"/>
      <c r="E19" s="10"/>
      <c r="N19" s="6" t="s">
        <v>24</v>
      </c>
      <c r="O19" s="9">
        <v>0.1</v>
      </c>
    </row>
    <row r="20" spans="2:15" x14ac:dyDescent="0.35">
      <c r="B20" s="10"/>
      <c r="C20" s="10"/>
      <c r="D20" s="10"/>
      <c r="E20" s="10"/>
      <c r="N20" s="6" t="s">
        <v>19</v>
      </c>
      <c r="O20" s="9">
        <v>0.95</v>
      </c>
    </row>
    <row r="21" spans="2:15" x14ac:dyDescent="0.35">
      <c r="B21" s="10"/>
      <c r="C21" s="10"/>
      <c r="D21" s="10"/>
      <c r="E21" s="10"/>
      <c r="N21" s="6" t="s">
        <v>63</v>
      </c>
      <c r="O21" s="9">
        <v>1</v>
      </c>
    </row>
    <row r="22" spans="2:15" x14ac:dyDescent="0.35">
      <c r="B22" s="10"/>
      <c r="C22" s="10"/>
      <c r="D22" s="10"/>
      <c r="E22" s="10"/>
      <c r="N22" s="6" t="s">
        <v>18</v>
      </c>
      <c r="O22" s="9">
        <v>-9999</v>
      </c>
    </row>
    <row r="23" spans="2:15" x14ac:dyDescent="0.35">
      <c r="B23" s="10"/>
      <c r="C23" s="10"/>
      <c r="D23" s="10"/>
      <c r="E23" s="10"/>
      <c r="N23" s="6"/>
    </row>
    <row r="24" spans="2:15" x14ac:dyDescent="0.35">
      <c r="B24" s="10"/>
      <c r="C24" s="10"/>
      <c r="D24" s="10"/>
      <c r="E24" s="10"/>
      <c r="N24" s="7" t="s">
        <v>25</v>
      </c>
      <c r="O24">
        <v>1</v>
      </c>
    </row>
    <row r="25" spans="2:15" x14ac:dyDescent="0.35">
      <c r="B25" s="10"/>
      <c r="C25" s="10"/>
      <c r="D25" s="10"/>
      <c r="E25" s="10"/>
      <c r="N25" s="6" t="s">
        <v>23</v>
      </c>
      <c r="O25" s="9">
        <v>1</v>
      </c>
    </row>
    <row r="26" spans="2:15" x14ac:dyDescent="0.35">
      <c r="N26" s="6" t="s">
        <v>24</v>
      </c>
      <c r="O26" s="9">
        <v>0.1</v>
      </c>
    </row>
    <row r="27" spans="2:15" x14ac:dyDescent="0.35">
      <c r="N27" s="6" t="s">
        <v>19</v>
      </c>
      <c r="O27" s="9">
        <v>0.95</v>
      </c>
    </row>
    <row r="28" spans="2:15" x14ac:dyDescent="0.35">
      <c r="N28" s="6"/>
    </row>
    <row r="29" spans="2:15" x14ac:dyDescent="0.35">
      <c r="N29" s="7" t="s">
        <v>6</v>
      </c>
      <c r="O29">
        <v>1</v>
      </c>
    </row>
    <row r="30" spans="2:15" x14ac:dyDescent="0.35">
      <c r="N30" s="6" t="s">
        <v>23</v>
      </c>
      <c r="O30" s="9">
        <v>1</v>
      </c>
    </row>
    <row r="31" spans="2:15" x14ac:dyDescent="0.35">
      <c r="N31" s="6" t="s">
        <v>24</v>
      </c>
      <c r="O31" s="9">
        <v>0.1</v>
      </c>
    </row>
    <row r="32" spans="2:15" x14ac:dyDescent="0.35">
      <c r="N32" s="6" t="s">
        <v>19</v>
      </c>
      <c r="O32" s="9">
        <v>0.95</v>
      </c>
    </row>
    <row r="33" spans="14:20" x14ac:dyDescent="0.35">
      <c r="N33" s="6" t="s">
        <v>26</v>
      </c>
      <c r="O33" s="9">
        <v>1</v>
      </c>
    </row>
    <row r="34" spans="14:20" x14ac:dyDescent="0.35">
      <c r="N34" s="11" t="s">
        <v>63</v>
      </c>
      <c r="O34" s="9">
        <v>1</v>
      </c>
    </row>
    <row r="35" spans="14:20" x14ac:dyDescent="0.35">
      <c r="N35" s="6" t="s">
        <v>18</v>
      </c>
      <c r="O35" s="9">
        <v>-9999</v>
      </c>
    </row>
    <row r="36" spans="14:20" x14ac:dyDescent="0.35">
      <c r="N36" s="6" t="s">
        <v>103</v>
      </c>
      <c r="O36" s="9">
        <v>1000</v>
      </c>
    </row>
    <row r="37" spans="14:20" x14ac:dyDescent="0.35">
      <c r="N37" s="11" t="s">
        <v>105</v>
      </c>
      <c r="O37" s="9">
        <v>1</v>
      </c>
    </row>
    <row r="38" spans="14:20" x14ac:dyDescent="0.35">
      <c r="N38" s="6" t="s">
        <v>104</v>
      </c>
      <c r="O38" s="9">
        <v>-9999</v>
      </c>
    </row>
    <row r="41" spans="14:20" x14ac:dyDescent="0.35">
      <c r="N41" s="7" t="s">
        <v>68</v>
      </c>
    </row>
    <row r="42" spans="14:20" x14ac:dyDescent="0.35">
      <c r="N42" s="6" t="b">
        <v>1</v>
      </c>
    </row>
    <row r="43" spans="14:20" x14ac:dyDescent="0.35">
      <c r="N43" s="6" t="b">
        <v>0</v>
      </c>
    </row>
    <row r="44" spans="14:20" x14ac:dyDescent="0.35">
      <c r="N44" s="6">
        <v>3</v>
      </c>
    </row>
    <row r="46" spans="14:20" x14ac:dyDescent="0.35">
      <c r="N46" s="6" t="s">
        <v>157</v>
      </c>
      <c r="O46" s="6" t="s">
        <v>157</v>
      </c>
      <c r="P46" s="6" t="s">
        <v>157</v>
      </c>
      <c r="Q46" s="6" t="s">
        <v>158</v>
      </c>
      <c r="R46" s="6" t="s">
        <v>159</v>
      </c>
      <c r="S46" s="6" t="s">
        <v>160</v>
      </c>
      <c r="T46" s="6"/>
    </row>
    <row r="47" spans="14:20" x14ac:dyDescent="0.35">
      <c r="N47" s="6" t="s">
        <v>157</v>
      </c>
      <c r="O47" s="6" t="s">
        <v>157</v>
      </c>
      <c r="P47" s="6" t="s">
        <v>157</v>
      </c>
      <c r="Q47" s="6" t="s">
        <v>158</v>
      </c>
      <c r="R47" s="6" t="s">
        <v>159</v>
      </c>
      <c r="S47" s="6" t="s">
        <v>161</v>
      </c>
      <c r="T47" s="6"/>
    </row>
    <row r="48" spans="14:20" x14ac:dyDescent="0.35">
      <c r="N48" s="6" t="s">
        <v>162</v>
      </c>
      <c r="O48" s="6" t="s">
        <v>162</v>
      </c>
      <c r="P48" s="6" t="s">
        <v>162</v>
      </c>
      <c r="Q48" s="6" t="s">
        <v>158</v>
      </c>
      <c r="R48" s="6" t="s">
        <v>163</v>
      </c>
      <c r="S48" s="6" t="s">
        <v>164</v>
      </c>
      <c r="T48" s="6"/>
    </row>
    <row r="49" spans="14:20" x14ac:dyDescent="0.35">
      <c r="N49" s="6" t="s">
        <v>157</v>
      </c>
      <c r="O49" s="6" t="s">
        <v>157</v>
      </c>
      <c r="P49" s="6" t="s">
        <v>157</v>
      </c>
      <c r="Q49" s="6" t="s">
        <v>158</v>
      </c>
      <c r="R49" s="6" t="s">
        <v>159</v>
      </c>
      <c r="S49" s="6" t="s">
        <v>165</v>
      </c>
      <c r="T49" s="6"/>
    </row>
    <row r="50" spans="14:20" x14ac:dyDescent="0.35">
      <c r="N50" s="6" t="s">
        <v>157</v>
      </c>
      <c r="O50" s="6" t="s">
        <v>162</v>
      </c>
      <c r="P50" s="6" t="s">
        <v>162</v>
      </c>
      <c r="Q50" s="6">
        <v>0.05</v>
      </c>
      <c r="R50" s="6" t="s">
        <v>166</v>
      </c>
      <c r="S50" s="6" t="str">
        <f>"Constant variance test failed (Test 2 p-value &lt; "&amp;Q50&amp;")"</f>
        <v>Constant variance test failed (Test 2 p-value &lt; 0.05)</v>
      </c>
      <c r="T50" s="6"/>
    </row>
    <row r="51" spans="14:20" x14ac:dyDescent="0.35">
      <c r="N51" s="6" t="s">
        <v>157</v>
      </c>
      <c r="O51" s="6" t="s">
        <v>162</v>
      </c>
      <c r="P51" s="6" t="s">
        <v>162</v>
      </c>
      <c r="Q51" s="6">
        <v>0.05</v>
      </c>
      <c r="R51" s="6" t="s">
        <v>166</v>
      </c>
      <c r="S51" s="6" t="str">
        <f>"Non-constant variance test failed (Test 3 p-value &lt; "&amp;Q51&amp;")"</f>
        <v>Non-constant variance test failed (Test 3 p-value &lt; 0.05)</v>
      </c>
      <c r="T51" s="6"/>
    </row>
    <row r="52" spans="14:20" x14ac:dyDescent="0.35">
      <c r="N52" s="6" t="s">
        <v>157</v>
      </c>
      <c r="O52" s="6" t="s">
        <v>157</v>
      </c>
      <c r="P52" s="6" t="s">
        <v>157</v>
      </c>
      <c r="Q52" s="6">
        <v>0.1</v>
      </c>
      <c r="R52" s="6" t="s">
        <v>166</v>
      </c>
      <c r="S52" s="6" t="str">
        <f>"Goodness of fit p-value &lt; "&amp;Q52</f>
        <v>Goodness of fit p-value &lt; 0.1</v>
      </c>
      <c r="T52" s="6"/>
    </row>
    <row r="53" spans="14:20" x14ac:dyDescent="0.35">
      <c r="N53" s="6" t="s">
        <v>162</v>
      </c>
      <c r="O53" s="6" t="s">
        <v>157</v>
      </c>
      <c r="P53" s="6" t="s">
        <v>162</v>
      </c>
      <c r="Q53" s="6">
        <v>0.05</v>
      </c>
      <c r="R53" s="6" t="s">
        <v>166</v>
      </c>
      <c r="S53" s="6" t="str">
        <f>"Goodness of fit p-value &lt; "&amp;Q53</f>
        <v>Goodness of fit p-value &lt; 0.05</v>
      </c>
      <c r="T53" s="6"/>
    </row>
    <row r="54" spans="14:20" x14ac:dyDescent="0.35">
      <c r="N54" s="6" t="s">
        <v>157</v>
      </c>
      <c r="O54" s="6" t="s">
        <v>157</v>
      </c>
      <c r="P54" s="6" t="s">
        <v>157</v>
      </c>
      <c r="Q54" s="6">
        <v>20</v>
      </c>
      <c r="R54" s="6" t="s">
        <v>166</v>
      </c>
      <c r="S54" s="6" t="str">
        <f>"BMD/BMDL ratio &gt; "&amp;Q54</f>
        <v>BMD/BMDL ratio &gt; 20</v>
      </c>
      <c r="T54" s="6"/>
    </row>
    <row r="55" spans="14:20" x14ac:dyDescent="0.35">
      <c r="N55" s="6" t="s">
        <v>157</v>
      </c>
      <c r="O55" s="6" t="s">
        <v>157</v>
      </c>
      <c r="P55" s="6" t="s">
        <v>157</v>
      </c>
      <c r="Q55" s="6">
        <v>3</v>
      </c>
      <c r="R55" s="6" t="s">
        <v>163</v>
      </c>
      <c r="S55" s="6" t="str">
        <f>"BMD/BMDL ratio &gt; "&amp;Q55</f>
        <v>BMD/BMDL ratio &gt; 3</v>
      </c>
      <c r="T55" s="6"/>
    </row>
    <row r="56" spans="14:20" x14ac:dyDescent="0.35">
      <c r="N56" s="6" t="s">
        <v>157</v>
      </c>
      <c r="O56" s="6" t="s">
        <v>157</v>
      </c>
      <c r="P56" s="6" t="s">
        <v>157</v>
      </c>
      <c r="Q56" s="6">
        <v>2</v>
      </c>
      <c r="R56" s="6" t="s">
        <v>166</v>
      </c>
      <c r="S56" s="6" t="str">
        <f>"|Residual for Dose Group Near BMD| &gt; "&amp;Q56</f>
        <v>|Residual for Dose Group Near BMD| &gt; 2</v>
      </c>
      <c r="T56" s="6"/>
    </row>
    <row r="57" spans="14:20" x14ac:dyDescent="0.35">
      <c r="N57" s="6" t="s">
        <v>162</v>
      </c>
      <c r="O57" s="6" t="s">
        <v>162</v>
      </c>
      <c r="P57" s="6" t="s">
        <v>162</v>
      </c>
      <c r="Q57" s="6" t="s">
        <v>158</v>
      </c>
      <c r="R57" s="6" t="s">
        <v>163</v>
      </c>
      <c r="S57" s="6" t="s">
        <v>167</v>
      </c>
      <c r="T57" s="6"/>
    </row>
    <row r="58" spans="14:20" x14ac:dyDescent="0.35">
      <c r="N58" s="6" t="s">
        <v>157</v>
      </c>
      <c r="O58" s="6" t="s">
        <v>157</v>
      </c>
      <c r="P58" s="6" t="s">
        <v>157</v>
      </c>
      <c r="Q58" s="6">
        <v>1</v>
      </c>
      <c r="R58" s="6" t="s">
        <v>163</v>
      </c>
      <c r="S58" s="6" t="str">
        <f>IF(Q58&lt;&gt;1,"BMD " &amp;Q58&amp;"x higher than maximum dose","BMD higher than maximum dose")</f>
        <v>BMD higher than maximum dose</v>
      </c>
      <c r="T58" s="6"/>
    </row>
    <row r="59" spans="14:20" x14ac:dyDescent="0.35">
      <c r="N59" s="6" t="s">
        <v>157</v>
      </c>
      <c r="O59" s="6" t="s">
        <v>157</v>
      </c>
      <c r="P59" s="6" t="s">
        <v>157</v>
      </c>
      <c r="Q59" s="6">
        <v>1</v>
      </c>
      <c r="R59" s="6" t="s">
        <v>163</v>
      </c>
      <c r="S59" s="6" t="str">
        <f>IF(Q59&lt;&gt;1,"BMDL " &amp;Q59&amp;"x higher than maximum dose","BMDL higher than maximum dose")</f>
        <v>BMDL higher than maximum dose</v>
      </c>
      <c r="T59" s="6"/>
    </row>
    <row r="60" spans="14:20" x14ac:dyDescent="0.35">
      <c r="N60" s="6" t="s">
        <v>157</v>
      </c>
      <c r="O60" s="6" t="s">
        <v>157</v>
      </c>
      <c r="P60" s="6" t="s">
        <v>157</v>
      </c>
      <c r="Q60" s="6">
        <v>3</v>
      </c>
      <c r="R60" s="6" t="s">
        <v>163</v>
      </c>
      <c r="S60" s="6" t="str">
        <f>IF(Q60&lt;&gt;1,"BMD " &amp;Q60&amp;"x lower than lowest non-zero dose","BMD lower than lowest non-zero dose")</f>
        <v>BMD 3x lower than lowest non-zero dose</v>
      </c>
      <c r="T60" s="6"/>
    </row>
    <row r="61" spans="14:20" x14ac:dyDescent="0.35">
      <c r="N61" s="6" t="s">
        <v>157</v>
      </c>
      <c r="O61" s="6" t="s">
        <v>157</v>
      </c>
      <c r="P61" s="6" t="s">
        <v>157</v>
      </c>
      <c r="Q61" s="6">
        <v>3</v>
      </c>
      <c r="R61" s="6" t="s">
        <v>163</v>
      </c>
      <c r="S61" s="6" t="str">
        <f>IF(Q61&lt;&gt;1,"BMDL " &amp;Q61&amp;"x lower than lowest non-zero dose","BMDL lower than lowest non-zero dose")</f>
        <v>BMDL 3x lower than lowest non-zero dose</v>
      </c>
      <c r="T61" s="6"/>
    </row>
    <row r="62" spans="14:20" x14ac:dyDescent="0.35">
      <c r="N62" s="6" t="s">
        <v>157</v>
      </c>
      <c r="O62" s="6" t="s">
        <v>157</v>
      </c>
      <c r="P62" s="6" t="s">
        <v>157</v>
      </c>
      <c r="Q62" s="6">
        <v>10</v>
      </c>
      <c r="R62" s="6" t="s">
        <v>166</v>
      </c>
      <c r="S62" s="6" t="str">
        <f>IF(Q62&lt;&gt;1,"BMD " &amp;Q62&amp;"x lower than lowest non-zero dose","BMD lower than lowest non-zero dose")</f>
        <v>BMD 10x lower than lowest non-zero dose</v>
      </c>
      <c r="T62" s="6"/>
    </row>
    <row r="63" spans="14:20" x14ac:dyDescent="0.35">
      <c r="N63" s="6" t="s">
        <v>157</v>
      </c>
      <c r="O63" s="6" t="s">
        <v>157</v>
      </c>
      <c r="P63" s="6" t="s">
        <v>157</v>
      </c>
      <c r="Q63" s="6">
        <v>10</v>
      </c>
      <c r="R63" s="6" t="s">
        <v>166</v>
      </c>
      <c r="S63" s="6" t="str">
        <f>IF(Q63&lt;&gt;1,"BMDL " &amp;Q63&amp;"x lower than lowest non-zero dose","BMDL lower than lowest non-zero dose")</f>
        <v>BMDL 10x lower than lowest non-zero dose</v>
      </c>
      <c r="T63" s="6"/>
    </row>
    <row r="64" spans="14:20" x14ac:dyDescent="0.35">
      <c r="N64" s="6" t="s">
        <v>157</v>
      </c>
      <c r="O64" s="6" t="s">
        <v>157</v>
      </c>
      <c r="P64" s="6" t="s">
        <v>157</v>
      </c>
      <c r="Q64" s="6">
        <v>2</v>
      </c>
      <c r="R64" s="6" t="s">
        <v>163</v>
      </c>
      <c r="S64" s="6" t="str">
        <f>"|Residual at control| &gt; " &amp;Q64</f>
        <v>|Residual at control| &gt; 2</v>
      </c>
      <c r="T64" s="6"/>
    </row>
    <row r="65" spans="14:20" x14ac:dyDescent="0.35">
      <c r="N65" s="6" t="s">
        <v>157</v>
      </c>
      <c r="O65" s="6" t="s">
        <v>162</v>
      </c>
      <c r="P65" s="6" t="s">
        <v>162</v>
      </c>
      <c r="Q65" s="6">
        <v>1.5</v>
      </c>
      <c r="R65" s="6" t="s">
        <v>163</v>
      </c>
      <c r="S65" s="6" t="str">
        <f>"Modeled control response std. dev. &gt;|" &amp;Q65 &amp; "| actual response std. dev."</f>
        <v>Modeled control response std. dev. &gt;|1.5| actual response std. dev.</v>
      </c>
      <c r="T65" s="6"/>
    </row>
    <row r="66" spans="14:20" x14ac:dyDescent="0.35">
      <c r="N66" s="6" t="s">
        <v>157</v>
      </c>
      <c r="O66" s="6" t="s">
        <v>157</v>
      </c>
      <c r="P66" s="6" t="s">
        <v>157</v>
      </c>
      <c r="Q66" s="6" t="s">
        <v>168</v>
      </c>
      <c r="R66" s="6" t="s">
        <v>166</v>
      </c>
      <c r="S66" s="6" t="s">
        <v>169</v>
      </c>
      <c r="T66" s="6"/>
    </row>
    <row r="68" spans="14:20" x14ac:dyDescent="0.35">
      <c r="N68" s="57" t="s">
        <v>112</v>
      </c>
    </row>
    <row r="69" spans="14:20" x14ac:dyDescent="0.35">
      <c r="N69" s="6" t="s">
        <v>113</v>
      </c>
      <c r="O69" s="6" t="s">
        <v>170</v>
      </c>
    </row>
    <row r="70" spans="14:20" x14ac:dyDescent="0.35">
      <c r="N70" s="6" t="s">
        <v>114</v>
      </c>
      <c r="O70" s="6" t="s">
        <v>171</v>
      </c>
    </row>
    <row r="71" spans="14:20" x14ac:dyDescent="0.35">
      <c r="N71" s="6" t="s">
        <v>115</v>
      </c>
      <c r="O71" s="6" t="s">
        <v>172</v>
      </c>
    </row>
    <row r="72" spans="14:20" x14ac:dyDescent="0.35">
      <c r="N72" s="6" t="s">
        <v>116</v>
      </c>
      <c r="O72" s="6" t="s">
        <v>173</v>
      </c>
    </row>
    <row r="73" spans="14:20" x14ac:dyDescent="0.35">
      <c r="N73" s="6" t="s">
        <v>117</v>
      </c>
      <c r="O73" s="6" t="s">
        <v>174</v>
      </c>
    </row>
    <row r="74" spans="14:20" x14ac:dyDescent="0.35">
      <c r="N74" s="6" t="s">
        <v>118</v>
      </c>
      <c r="O74" s="6" t="s">
        <v>175</v>
      </c>
    </row>
    <row r="75" spans="14:20" x14ac:dyDescent="0.35">
      <c r="N75" s="6" t="s">
        <v>119</v>
      </c>
      <c r="O75" s="6" t="s">
        <v>176</v>
      </c>
    </row>
    <row r="76" spans="14:20" x14ac:dyDescent="0.35">
      <c r="N76" s="6" t="s">
        <v>120</v>
      </c>
      <c r="O76" s="6" t="s">
        <v>177</v>
      </c>
    </row>
    <row r="78" spans="14:20" x14ac:dyDescent="0.35">
      <c r="N78" s="11" t="s">
        <v>121</v>
      </c>
      <c r="O78" s="6">
        <v>1</v>
      </c>
    </row>
    <row r="79" spans="14:20" x14ac:dyDescent="0.35">
      <c r="N79" s="11" t="s">
        <v>122</v>
      </c>
      <c r="O79" s="6">
        <v>1</v>
      </c>
    </row>
    <row r="80" spans="14:20" x14ac:dyDescent="0.35">
      <c r="N80" s="11" t="s">
        <v>123</v>
      </c>
      <c r="O80" s="6">
        <v>1</v>
      </c>
    </row>
    <row r="81" spans="14:15" x14ac:dyDescent="0.35">
      <c r="N81" s="11" t="s">
        <v>124</v>
      </c>
      <c r="O81" s="6">
        <v>1</v>
      </c>
    </row>
    <row r="82" spans="14:15" x14ac:dyDescent="0.35">
      <c r="N82" s="11" t="s">
        <v>125</v>
      </c>
      <c r="O82" s="6">
        <v>1</v>
      </c>
    </row>
    <row r="83" spans="14:15" x14ac:dyDescent="0.35">
      <c r="N83" s="11" t="s">
        <v>126</v>
      </c>
      <c r="O83" s="6">
        <v>1</v>
      </c>
    </row>
    <row r="84" spans="14:15" x14ac:dyDescent="0.35">
      <c r="N84" s="11" t="s">
        <v>127</v>
      </c>
      <c r="O84" s="6">
        <v>1</v>
      </c>
    </row>
  </sheetData>
  <mergeCells count="2">
    <mergeCell ref="B6:E6"/>
    <mergeCell ref="F1:P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59A44-6864-4AB6-AD53-9C1B5CF1D86A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204</v>
      </c>
      <c r="E9" s="23"/>
      <c r="G9" s="22"/>
      <c r="H9" s="78" t="s">
        <v>34</v>
      </c>
      <c r="I9" s="79">
        <v>52.933938221633433</v>
      </c>
      <c r="J9" s="21"/>
      <c r="K9" s="21"/>
      <c r="L9" s="21"/>
      <c r="M9" s="21"/>
      <c r="N9" s="23"/>
      <c r="P9" s="22"/>
      <c r="Q9" s="68">
        <v>0.01</v>
      </c>
      <c r="R9" s="68">
        <v>33.65112431921338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37.94864958524488</v>
      </c>
      <c r="J10" s="21"/>
      <c r="K10" s="21"/>
      <c r="L10" s="21"/>
      <c r="M10" s="21"/>
      <c r="N10" s="23"/>
      <c r="P10" s="22"/>
      <c r="Q10" s="74">
        <v>0.02</v>
      </c>
      <c r="R10" s="74">
        <v>35.269507845737238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81.281038124089932</v>
      </c>
      <c r="J11" s="21"/>
      <c r="K11" s="21"/>
      <c r="L11" s="21"/>
      <c r="M11" s="21"/>
      <c r="N11" s="23"/>
      <c r="P11" s="22"/>
      <c r="Q11" s="68">
        <v>0.03</v>
      </c>
      <c r="R11" s="68">
        <v>36.364282652196898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256.977649363296</v>
      </c>
      <c r="J12" s="21"/>
      <c r="K12" s="21"/>
      <c r="L12" s="21"/>
      <c r="M12" s="21"/>
      <c r="N12" s="23"/>
      <c r="P12" s="22"/>
      <c r="Q12" s="74">
        <v>0.04</v>
      </c>
      <c r="R12" s="74">
        <v>37.22727556664853</v>
      </c>
      <c r="S12" s="23"/>
    </row>
    <row r="13" spans="2:23" s="14" customFormat="1" x14ac:dyDescent="0.3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37.94864958524488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38.58144900239126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35.266491789884867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39.152406209244234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2.6351398822603111E-3</v>
      </c>
      <c r="J16" s="21"/>
      <c r="K16" s="21"/>
      <c r="L16" s="21"/>
      <c r="M16" s="21"/>
      <c r="N16" s="23"/>
      <c r="P16" s="22"/>
      <c r="Q16" s="74">
        <v>0.08</v>
      </c>
      <c r="R16" s="74">
        <v>39.673310085348824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40.154943869649685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96" t="s">
        <v>54</v>
      </c>
      <c r="I18" s="97"/>
      <c r="J18" s="41"/>
      <c r="K18" s="21"/>
      <c r="L18" s="21"/>
      <c r="M18" s="21"/>
      <c r="N18" s="23"/>
      <c r="P18" s="22"/>
      <c r="Q18" s="74">
        <v>0.1</v>
      </c>
      <c r="R18" s="74">
        <v>40.612183614439175</v>
      </c>
      <c r="S18" s="23"/>
    </row>
    <row r="19" spans="2:19" s="14" customFormat="1" x14ac:dyDescent="0.35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2</v>
      </c>
      <c r="J19" s="81"/>
      <c r="K19" s="21"/>
      <c r="L19" s="21"/>
      <c r="M19" s="21"/>
      <c r="N19" s="23"/>
      <c r="P19" s="22"/>
      <c r="Q19" s="68">
        <v>0.11</v>
      </c>
      <c r="R19" s="68">
        <v>41.039430474929681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41.448039478281125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5" t="s">
        <v>187</v>
      </c>
      <c r="I21" s="68">
        <v>0.21947985185705801</v>
      </c>
      <c r="J21" s="21"/>
      <c r="K21" s="21"/>
      <c r="L21" s="21"/>
      <c r="M21" s="21"/>
      <c r="N21" s="23"/>
      <c r="P21" s="22"/>
      <c r="Q21" s="68">
        <v>0.13</v>
      </c>
      <c r="R21" s="68">
        <v>41.841664948400428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1.9904151430560901E-3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42.216786126098782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42.579299273466106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125" t="s">
        <v>53</v>
      </c>
      <c r="I24" s="125"/>
      <c r="J24" s="41"/>
      <c r="K24" s="41"/>
      <c r="L24" s="41"/>
      <c r="M24" s="41"/>
      <c r="N24" s="23"/>
      <c r="P24" s="22"/>
      <c r="Q24" s="74">
        <v>0.16</v>
      </c>
      <c r="R24" s="74">
        <v>42.933951502247794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43.277185682368433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0.21947985185705821</v>
      </c>
      <c r="J26" s="68">
        <v>8.4368055053853173</v>
      </c>
      <c r="K26" s="68">
        <v>10</v>
      </c>
      <c r="L26" s="68">
        <v>38.44</v>
      </c>
      <c r="M26" s="68">
        <v>0.60916078687592656</v>
      </c>
      <c r="N26" s="34"/>
      <c r="P26" s="22"/>
      <c r="Q26" s="74">
        <v>0.18</v>
      </c>
      <c r="R26" s="74">
        <v>43.610593775904739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74">
        <v>17.600000000000001</v>
      </c>
      <c r="I27" s="74">
        <v>0.24634911200927714</v>
      </c>
      <c r="J27" s="74">
        <v>10.368834124470476</v>
      </c>
      <c r="K27" s="74">
        <v>7</v>
      </c>
      <c r="L27" s="74">
        <v>42.09</v>
      </c>
      <c r="M27" s="74">
        <v>-1.2051179536715055</v>
      </c>
      <c r="N27" s="23"/>
      <c r="P27" s="22"/>
      <c r="Q27" s="68">
        <v>0.19</v>
      </c>
      <c r="R27" s="68">
        <v>43.937245584061131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57.5</v>
      </c>
      <c r="I28" s="68">
        <v>0.3038872228790076</v>
      </c>
      <c r="J28" s="68">
        <v>14.373865642177059</v>
      </c>
      <c r="K28" s="68">
        <v>8</v>
      </c>
      <c r="L28" s="68">
        <v>47.3</v>
      </c>
      <c r="M28" s="68">
        <v>-2.0150058501795294</v>
      </c>
      <c r="N28" s="23"/>
      <c r="P28" s="22"/>
      <c r="Q28" s="74">
        <v>0.2</v>
      </c>
      <c r="R28" s="74">
        <v>44.259280726106411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188.5</v>
      </c>
      <c r="I29" s="74">
        <v>0.46366053031492016</v>
      </c>
      <c r="J29" s="74">
        <v>21.694676213435113</v>
      </c>
      <c r="K29" s="74">
        <v>38</v>
      </c>
      <c r="L29" s="74">
        <v>46.79</v>
      </c>
      <c r="M29" s="74">
        <v>4.7800557496379534</v>
      </c>
      <c r="N29" s="23"/>
      <c r="P29" s="22"/>
      <c r="Q29" s="68">
        <v>0.21</v>
      </c>
      <c r="R29" s="68">
        <v>44.574117149687424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678.3</v>
      </c>
      <c r="I30" s="68">
        <v>0.79767770160535445</v>
      </c>
      <c r="J30" s="68">
        <v>28.094208650540583</v>
      </c>
      <c r="K30" s="68">
        <v>22</v>
      </c>
      <c r="L30" s="68">
        <v>35.22</v>
      </c>
      <c r="M30" s="68">
        <v>-2.5561541615191339</v>
      </c>
      <c r="N30" s="23"/>
      <c r="P30" s="22"/>
      <c r="Q30" s="74">
        <v>0.22</v>
      </c>
      <c r="R30" s="74">
        <v>44.882790264510767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45.187077455839201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25" t="s">
        <v>111</v>
      </c>
      <c r="I32" s="125"/>
      <c r="J32" s="40"/>
      <c r="K32" s="40"/>
      <c r="L32" s="40"/>
      <c r="M32" s="40"/>
      <c r="N32" s="23"/>
      <c r="P32" s="22"/>
      <c r="Q32" s="74">
        <v>0.24</v>
      </c>
      <c r="R32" s="74">
        <v>45.488730207256218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45.786752271895516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-108.38356656036373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46.080586305920797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74" t="s">
        <v>184</v>
      </c>
      <c r="I35" s="74">
        <v>-126.48882468164801</v>
      </c>
      <c r="J35" s="74">
        <v>2</v>
      </c>
      <c r="K35" s="74">
        <v>36.210516242568559</v>
      </c>
      <c r="L35" s="74">
        <v>3</v>
      </c>
      <c r="M35" s="74" t="s">
        <v>186</v>
      </c>
      <c r="N35" s="23"/>
      <c r="P35" s="22"/>
      <c r="Q35" s="68">
        <v>0.27</v>
      </c>
      <c r="R35" s="68">
        <v>46.371344936283172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-141.64495900340566</v>
      </c>
      <c r="J36" s="68">
        <v>1</v>
      </c>
      <c r="K36" s="68">
        <v>66.522784886083855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46.660140789933763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46.947941804489091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47.2334850281473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47.516833652661582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47.798824101651867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48.080292798738114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48.36203852630225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48.643310129483801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48.923859555992237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49.204185077726123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49.484784966584037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49.76615749446453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50.048022717446443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50.329694509455877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50.611857341782866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50.895216865361071</v>
      </c>
      <c r="S51" s="23"/>
    </row>
    <row r="52" spans="1:19" s="14" customFormat="1" x14ac:dyDescent="0.35">
      <c r="B52" s="13"/>
      <c r="P52" s="22"/>
      <c r="Q52" s="74">
        <v>0.44</v>
      </c>
      <c r="R52" s="74">
        <v>51.180478731124133</v>
      </c>
      <c r="S52" s="23"/>
    </row>
    <row r="53" spans="1:19" s="14" customFormat="1" x14ac:dyDescent="0.35">
      <c r="B53" s="13"/>
      <c r="P53" s="22"/>
      <c r="Q53" s="68">
        <v>0.45</v>
      </c>
      <c r="R53" s="68">
        <v>51.468130507708949</v>
      </c>
      <c r="S53" s="23"/>
    </row>
    <row r="54" spans="1:19" s="14" customFormat="1" x14ac:dyDescent="0.35">
      <c r="P54" s="22"/>
      <c r="Q54" s="74">
        <v>0.46</v>
      </c>
      <c r="R54" s="74">
        <v>51.757046369746348</v>
      </c>
      <c r="S54" s="23"/>
    </row>
    <row r="55" spans="1:19" s="14" customFormat="1" x14ac:dyDescent="0.35">
      <c r="P55" s="22"/>
      <c r="Q55" s="68">
        <v>0.47000000000000003</v>
      </c>
      <c r="R55" s="68">
        <v>52.047456639897362</v>
      </c>
      <c r="S55" s="23"/>
    </row>
    <row r="56" spans="1:19" s="14" customFormat="1" x14ac:dyDescent="0.35">
      <c r="P56" s="22"/>
      <c r="Q56" s="74">
        <v>0.48</v>
      </c>
      <c r="R56" s="74">
        <v>52.339989750422127</v>
      </c>
      <c r="S56" s="23"/>
    </row>
    <row r="57" spans="1:19" s="14" customFormat="1" x14ac:dyDescent="0.35">
      <c r="P57" s="22"/>
      <c r="Q57" s="68">
        <v>0.49</v>
      </c>
      <c r="R57" s="68">
        <v>52.635274133580779</v>
      </c>
      <c r="S57" s="23"/>
    </row>
    <row r="58" spans="1:19" s="14" customFormat="1" x14ac:dyDescent="0.35">
      <c r="P58" s="22"/>
      <c r="Q58" s="74">
        <v>0.5</v>
      </c>
      <c r="R58" s="74">
        <v>52.93393822163344</v>
      </c>
      <c r="S58" s="23"/>
    </row>
    <row r="59" spans="1:19" s="14" customFormat="1" x14ac:dyDescent="0.35">
      <c r="P59" s="22"/>
      <c r="Q59" s="68">
        <v>0.51</v>
      </c>
      <c r="R59" s="68">
        <v>53.235471747591667</v>
      </c>
      <c r="S59" s="23"/>
    </row>
    <row r="60" spans="1:19" s="14" customFormat="1" x14ac:dyDescent="0.35">
      <c r="P60" s="22"/>
      <c r="Q60" s="74">
        <v>0.52</v>
      </c>
      <c r="R60" s="74">
        <v>53.539393810576314</v>
      </c>
      <c r="S60" s="23"/>
    </row>
    <row r="61" spans="1:19" s="14" customFormat="1" x14ac:dyDescent="0.35">
      <c r="P61" s="22"/>
      <c r="Q61" s="68">
        <v>0.53</v>
      </c>
      <c r="R61" s="68">
        <v>53.846376892011406</v>
      </c>
      <c r="S61" s="23"/>
    </row>
    <row r="62" spans="1:19" s="14" customFormat="1" x14ac:dyDescent="0.35">
      <c r="P62" s="22"/>
      <c r="Q62" s="74">
        <v>0.54</v>
      </c>
      <c r="R62" s="74">
        <v>54.15709347332097</v>
      </c>
      <c r="S62" s="23"/>
    </row>
    <row r="63" spans="1:19" s="14" customFormat="1" x14ac:dyDescent="0.35">
      <c r="P63" s="22"/>
      <c r="Q63" s="68">
        <v>0.55000000000000004</v>
      </c>
      <c r="R63" s="68">
        <v>54.472216035929051</v>
      </c>
      <c r="S63" s="23"/>
    </row>
    <row r="64" spans="1:19" s="14" customFormat="1" x14ac:dyDescent="0.35">
      <c r="P64" s="22"/>
      <c r="Q64" s="74">
        <v>0.56000000000000005</v>
      </c>
      <c r="R64" s="74">
        <v>54.791407549854434</v>
      </c>
      <c r="S64" s="23"/>
    </row>
    <row r="65" spans="16:19" s="14" customFormat="1" x14ac:dyDescent="0.35">
      <c r="P65" s="22"/>
      <c r="Q65" s="68">
        <v>0.57000000000000006</v>
      </c>
      <c r="R65" s="68">
        <v>55.113779431543477</v>
      </c>
      <c r="S65" s="23"/>
    </row>
    <row r="66" spans="16:19" s="14" customFormat="1" x14ac:dyDescent="0.35">
      <c r="P66" s="22"/>
      <c r="Q66" s="74">
        <v>0.57999999999999996</v>
      </c>
      <c r="R66" s="74">
        <v>55.440377401644</v>
      </c>
      <c r="S66" s="23"/>
    </row>
    <row r="67" spans="16:19" s="14" customFormat="1" x14ac:dyDescent="0.35">
      <c r="P67" s="22"/>
      <c r="Q67" s="68">
        <v>0.59</v>
      </c>
      <c r="R67" s="68">
        <v>55.772283571748744</v>
      </c>
      <c r="S67" s="23"/>
    </row>
    <row r="68" spans="16:19" s="14" customFormat="1" x14ac:dyDescent="0.35">
      <c r="P68" s="22"/>
      <c r="Q68" s="74">
        <v>0.6</v>
      </c>
      <c r="R68" s="74">
        <v>56.110580053450455</v>
      </c>
      <c r="S68" s="23"/>
    </row>
    <row r="69" spans="16:19" s="14" customFormat="1" x14ac:dyDescent="0.35">
      <c r="P69" s="22"/>
      <c r="Q69" s="68">
        <v>0.61</v>
      </c>
      <c r="R69" s="68">
        <v>56.454933693750981</v>
      </c>
      <c r="S69" s="23"/>
    </row>
    <row r="70" spans="16:19" s="14" customFormat="1" x14ac:dyDescent="0.35">
      <c r="P70" s="22"/>
      <c r="Q70" s="74">
        <v>0.62</v>
      </c>
      <c r="R70" s="74">
        <v>56.804210149166003</v>
      </c>
      <c r="S70" s="23"/>
    </row>
    <row r="71" spans="16:19" s="14" customFormat="1" x14ac:dyDescent="0.35">
      <c r="P71" s="22"/>
      <c r="Q71" s="68">
        <v>0.63</v>
      </c>
      <c r="R71" s="68">
        <v>57.159690594552856</v>
      </c>
      <c r="S71" s="23"/>
    </row>
    <row r="72" spans="16:19" s="14" customFormat="1" x14ac:dyDescent="0.35">
      <c r="P72" s="22"/>
      <c r="Q72" s="74">
        <v>0.64</v>
      </c>
      <c r="R72" s="74">
        <v>57.522692842769189</v>
      </c>
      <c r="S72" s="23"/>
    </row>
    <row r="73" spans="16:19" s="14" customFormat="1" x14ac:dyDescent="0.35">
      <c r="P73" s="22"/>
      <c r="Q73" s="68">
        <v>0.65</v>
      </c>
      <c r="R73" s="68">
        <v>57.894485539728777</v>
      </c>
      <c r="S73" s="23"/>
    </row>
    <row r="74" spans="16:19" s="14" customFormat="1" x14ac:dyDescent="0.35">
      <c r="P74" s="22"/>
      <c r="Q74" s="74">
        <v>0.66</v>
      </c>
      <c r="R74" s="74">
        <v>58.273389399284476</v>
      </c>
      <c r="S74" s="23"/>
    </row>
    <row r="75" spans="16:19" s="14" customFormat="1" x14ac:dyDescent="0.35">
      <c r="P75" s="22"/>
      <c r="Q75" s="68">
        <v>0.67</v>
      </c>
      <c r="R75" s="68">
        <v>58.659498010674056</v>
      </c>
      <c r="S75" s="23"/>
    </row>
    <row r="76" spans="16:19" s="14" customFormat="1" x14ac:dyDescent="0.35">
      <c r="P76" s="22"/>
      <c r="Q76" s="74">
        <v>0.68</v>
      </c>
      <c r="R76" s="74">
        <v>59.054891822112872</v>
      </c>
      <c r="S76" s="23"/>
    </row>
    <row r="77" spans="16:19" s="14" customFormat="1" x14ac:dyDescent="0.35">
      <c r="P77" s="22"/>
      <c r="Q77" s="68">
        <v>0.69000000000000006</v>
      </c>
      <c r="R77" s="68">
        <v>59.461651281816273</v>
      </c>
      <c r="S77" s="23"/>
    </row>
    <row r="78" spans="16:19" s="14" customFormat="1" x14ac:dyDescent="0.35">
      <c r="P78" s="22"/>
      <c r="Q78" s="74">
        <v>0.70000000000000007</v>
      </c>
      <c r="R78" s="74">
        <v>59.88012544780166</v>
      </c>
      <c r="S78" s="23"/>
    </row>
    <row r="79" spans="16:19" s="14" customFormat="1" x14ac:dyDescent="0.35">
      <c r="P79" s="22"/>
      <c r="Q79" s="68">
        <v>0.71</v>
      </c>
      <c r="R79" s="68">
        <v>60.308064004795447</v>
      </c>
      <c r="S79" s="23"/>
    </row>
    <row r="80" spans="16:19" s="14" customFormat="1" x14ac:dyDescent="0.35">
      <c r="P80" s="22"/>
      <c r="Q80" s="74">
        <v>0.72</v>
      </c>
      <c r="R80" s="74">
        <v>60.747979593056172</v>
      </c>
      <c r="S80" s="23"/>
    </row>
    <row r="81" spans="16:19" s="14" customFormat="1" x14ac:dyDescent="0.35">
      <c r="P81" s="22"/>
      <c r="Q81" s="68">
        <v>0.73</v>
      </c>
      <c r="R81" s="68">
        <v>61.202654272425619</v>
      </c>
      <c r="S81" s="23"/>
    </row>
    <row r="82" spans="16:19" s="14" customFormat="1" x14ac:dyDescent="0.35">
      <c r="P82" s="22"/>
      <c r="Q82" s="74">
        <v>0.74</v>
      </c>
      <c r="R82" s="74">
        <v>61.67292010995731</v>
      </c>
      <c r="S82" s="23"/>
    </row>
    <row r="83" spans="16:19" s="14" customFormat="1" x14ac:dyDescent="0.35">
      <c r="P83" s="22"/>
      <c r="Q83" s="68">
        <v>0.75</v>
      </c>
      <c r="R83" s="68">
        <v>62.155764926997186</v>
      </c>
      <c r="S83" s="23"/>
    </row>
    <row r="84" spans="16:19" s="14" customFormat="1" x14ac:dyDescent="0.35">
      <c r="P84" s="22"/>
      <c r="Q84" s="74">
        <v>0.76</v>
      </c>
      <c r="R84" s="74">
        <v>62.655307882619127</v>
      </c>
      <c r="S84" s="23"/>
    </row>
    <row r="85" spans="16:19" s="14" customFormat="1" x14ac:dyDescent="0.35">
      <c r="P85" s="22"/>
      <c r="Q85" s="68">
        <v>0.77</v>
      </c>
      <c r="R85" s="68">
        <v>63.176263627320495</v>
      </c>
      <c r="S85" s="23"/>
    </row>
    <row r="86" spans="16:19" s="14" customFormat="1" x14ac:dyDescent="0.35">
      <c r="P86" s="22"/>
      <c r="Q86" s="74">
        <v>0.78</v>
      </c>
      <c r="R86" s="74">
        <v>63.717472092047394</v>
      </c>
      <c r="S86" s="23"/>
    </row>
    <row r="87" spans="16:19" s="14" customFormat="1" x14ac:dyDescent="0.35">
      <c r="P87" s="22"/>
      <c r="Q87" s="68">
        <v>0.79</v>
      </c>
      <c r="R87" s="68">
        <v>64.278040186715174</v>
      </c>
      <c r="S87" s="23"/>
    </row>
    <row r="88" spans="16:19" s="14" customFormat="1" x14ac:dyDescent="0.35">
      <c r="P88" s="22"/>
      <c r="Q88" s="74">
        <v>0.8</v>
      </c>
      <c r="R88" s="74">
        <v>64.865307249515752</v>
      </c>
      <c r="S88" s="23"/>
    </row>
    <row r="89" spans="16:19" s="14" customFormat="1" x14ac:dyDescent="0.35">
      <c r="P89" s="22"/>
      <c r="Q89" s="68">
        <v>0.81</v>
      </c>
      <c r="R89" s="68">
        <v>65.483048383605905</v>
      </c>
      <c r="S89" s="23"/>
    </row>
    <row r="90" spans="16:19" s="14" customFormat="1" x14ac:dyDescent="0.35">
      <c r="P90" s="22"/>
      <c r="Q90" s="74">
        <v>0.82000000000000006</v>
      </c>
      <c r="R90" s="74">
        <v>66.126547233977604</v>
      </c>
      <c r="S90" s="23"/>
    </row>
    <row r="91" spans="16:19" s="14" customFormat="1" x14ac:dyDescent="0.35">
      <c r="P91" s="22"/>
      <c r="Q91" s="68">
        <v>0.83000000000000007</v>
      </c>
      <c r="R91" s="68">
        <v>66.806346321810864</v>
      </c>
      <c r="S91" s="23"/>
    </row>
    <row r="92" spans="16:19" s="14" customFormat="1" x14ac:dyDescent="0.35">
      <c r="P92" s="22"/>
      <c r="Q92" s="74">
        <v>0.84</v>
      </c>
      <c r="R92" s="74">
        <v>67.528721732074615</v>
      </c>
      <c r="S92" s="23"/>
    </row>
    <row r="93" spans="16:19" s="14" customFormat="1" x14ac:dyDescent="0.35">
      <c r="P93" s="22"/>
      <c r="Q93" s="68">
        <v>0.85</v>
      </c>
      <c r="R93" s="68">
        <v>68.289282464384485</v>
      </c>
      <c r="S93" s="23"/>
    </row>
    <row r="94" spans="16:19" s="14" customFormat="1" x14ac:dyDescent="0.35">
      <c r="P94" s="22"/>
      <c r="Q94" s="74">
        <v>0.86</v>
      </c>
      <c r="R94" s="74">
        <v>69.106131888274092</v>
      </c>
      <c r="S94" s="23"/>
    </row>
    <row r="95" spans="16:19" s="14" customFormat="1" x14ac:dyDescent="0.35">
      <c r="P95" s="22"/>
      <c r="Q95" s="68">
        <v>0.87</v>
      </c>
      <c r="R95" s="68">
        <v>69.978461299589554</v>
      </c>
      <c r="S95" s="23"/>
    </row>
    <row r="96" spans="16:19" s="14" customFormat="1" x14ac:dyDescent="0.35">
      <c r="P96" s="22"/>
      <c r="Q96" s="74">
        <v>0.88</v>
      </c>
      <c r="R96" s="74">
        <v>70.91879699738017</v>
      </c>
      <c r="S96" s="23"/>
    </row>
    <row r="97" spans="16:19" s="14" customFormat="1" x14ac:dyDescent="0.35">
      <c r="P97" s="22"/>
      <c r="Q97" s="68">
        <v>0.89</v>
      </c>
      <c r="R97" s="68">
        <v>71.943799308474482</v>
      </c>
      <c r="S97" s="23"/>
    </row>
    <row r="98" spans="16:19" s="14" customFormat="1" x14ac:dyDescent="0.35">
      <c r="P98" s="22"/>
      <c r="Q98" s="74">
        <v>0.9</v>
      </c>
      <c r="R98" s="74">
        <v>73.061857126598056</v>
      </c>
      <c r="S98" s="23"/>
    </row>
    <row r="99" spans="16:19" s="14" customFormat="1" x14ac:dyDescent="0.35">
      <c r="P99" s="22"/>
      <c r="Q99" s="68">
        <v>0.91</v>
      </c>
      <c r="R99" s="68">
        <v>74.301524410769957</v>
      </c>
      <c r="S99" s="23"/>
    </row>
    <row r="100" spans="16:19" s="14" customFormat="1" x14ac:dyDescent="0.35">
      <c r="P100" s="22"/>
      <c r="Q100" s="74">
        <v>0.92</v>
      </c>
      <c r="R100" s="74">
        <v>75.691914864110487</v>
      </c>
      <c r="S100" s="23"/>
    </row>
    <row r="101" spans="16:19" s="14" customFormat="1" x14ac:dyDescent="0.35">
      <c r="P101" s="22"/>
      <c r="Q101" s="68">
        <v>0.93</v>
      </c>
      <c r="R101" s="68">
        <v>77.265629476307367</v>
      </c>
      <c r="S101" s="23"/>
    </row>
    <row r="102" spans="16:19" s="14" customFormat="1" x14ac:dyDescent="0.35">
      <c r="P102" s="22"/>
      <c r="Q102" s="74">
        <v>0.94000000000000006</v>
      </c>
      <c r="R102" s="74">
        <v>79.096779119020809</v>
      </c>
      <c r="S102" s="23"/>
    </row>
    <row r="103" spans="16:19" s="14" customFormat="1" x14ac:dyDescent="0.35">
      <c r="P103" s="22"/>
      <c r="Q103" s="68">
        <v>0.95000000000000007</v>
      </c>
      <c r="R103" s="68">
        <v>81.281038124090074</v>
      </c>
      <c r="S103" s="23"/>
    </row>
    <row r="104" spans="16:19" s="14" customFormat="1" x14ac:dyDescent="0.35">
      <c r="P104" s="22"/>
      <c r="Q104" s="74">
        <v>0.96</v>
      </c>
      <c r="R104" s="74">
        <v>83.980925058933096</v>
      </c>
      <c r="S104" s="23"/>
    </row>
    <row r="105" spans="16:19" s="14" customFormat="1" x14ac:dyDescent="0.35">
      <c r="P105" s="22"/>
      <c r="Q105" s="68">
        <v>0.97</v>
      </c>
      <c r="R105" s="68">
        <v>87.526720725387236</v>
      </c>
      <c r="S105" s="23"/>
    </row>
    <row r="106" spans="16:19" s="14" customFormat="1" x14ac:dyDescent="0.35">
      <c r="P106" s="22"/>
      <c r="Q106" s="74">
        <v>0.98</v>
      </c>
      <c r="R106" s="74">
        <v>92.661603241145059</v>
      </c>
      <c r="S106" s="23"/>
    </row>
    <row r="107" spans="16:19" s="14" customFormat="1" x14ac:dyDescent="0.35">
      <c r="P107" s="22"/>
      <c r="Q107" s="68">
        <v>0.99</v>
      </c>
      <c r="R107" s="68">
        <v>101.91757131440947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62111FCB-99A7-429D-80AD-5CB56EAC607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039A8-9133-4D98-AF1D-63ECDB761772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206</v>
      </c>
      <c r="E9" s="23"/>
      <c r="G9" s="22"/>
      <c r="H9" s="78" t="s">
        <v>34</v>
      </c>
      <c r="I9" s="79">
        <v>52.930825490179572</v>
      </c>
      <c r="J9" s="21"/>
      <c r="K9" s="21"/>
      <c r="L9" s="21"/>
      <c r="M9" s="21"/>
      <c r="N9" s="23"/>
      <c r="P9" s="22"/>
      <c r="Q9" s="68">
        <v>0.01</v>
      </c>
      <c r="R9" s="68">
        <v>33.651151964206193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37.949373185783656</v>
      </c>
      <c r="J10" s="21"/>
      <c r="K10" s="21"/>
      <c r="L10" s="21"/>
      <c r="M10" s="21"/>
      <c r="N10" s="23"/>
      <c r="P10" s="22"/>
      <c r="Q10" s="74">
        <v>0.02</v>
      </c>
      <c r="R10" s="74">
        <v>35.269918893926317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83.147189518765146</v>
      </c>
      <c r="J11" s="21"/>
      <c r="K11" s="21"/>
      <c r="L11" s="21"/>
      <c r="M11" s="21"/>
      <c r="N11" s="23"/>
      <c r="P11" s="22"/>
      <c r="Q11" s="68">
        <v>0.03</v>
      </c>
      <c r="R11" s="68">
        <v>36.364608725169369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256.97764941990567</v>
      </c>
      <c r="J12" s="21"/>
      <c r="K12" s="21"/>
      <c r="L12" s="21"/>
      <c r="M12" s="21"/>
      <c r="N12" s="23"/>
      <c r="P12" s="22"/>
      <c r="Q12" s="74">
        <v>0.04</v>
      </c>
      <c r="R12" s="74">
        <v>37.2277617081796</v>
      </c>
      <c r="S12" s="23"/>
    </row>
    <row r="13" spans="2:23" s="14" customFormat="1" x14ac:dyDescent="0.35">
      <c r="B13" s="63"/>
      <c r="C13" s="72" t="s">
        <v>131</v>
      </c>
      <c r="D13" s="56" t="s">
        <v>205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37.949373185783649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38.581508922827304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35.266820164950978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39.152043098191463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39.673006582037431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40.154877109035105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40.612058018785298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41.039138305053058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187</v>
      </c>
      <c r="I20" s="68">
        <v>0.21947377494148099</v>
      </c>
      <c r="J20" s="21"/>
      <c r="K20" s="21"/>
      <c r="L20" s="21"/>
      <c r="M20" s="21"/>
      <c r="N20" s="23"/>
      <c r="P20" s="22"/>
      <c r="Q20" s="74">
        <v>0.12</v>
      </c>
      <c r="R20" s="74">
        <v>41.447672506002569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189</v>
      </c>
      <c r="I21" s="74" t="s">
        <v>190</v>
      </c>
      <c r="J21" s="21"/>
      <c r="K21" s="21"/>
      <c r="L21" s="21"/>
      <c r="M21" s="21"/>
      <c r="N21" s="23"/>
      <c r="P21" s="22"/>
      <c r="Q21" s="68">
        <v>0.13</v>
      </c>
      <c r="R21" s="68">
        <v>41.84131307221557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1.99053225945577E-3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42.216537463916062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42.579206084523051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125" t="s">
        <v>53</v>
      </c>
      <c r="I24" s="125"/>
      <c r="J24" s="41"/>
      <c r="K24" s="41"/>
      <c r="L24" s="41"/>
      <c r="M24" s="41"/>
      <c r="N24" s="23"/>
      <c r="P24" s="22"/>
      <c r="Q24" s="74">
        <v>0.16</v>
      </c>
      <c r="R24" s="74">
        <v>42.933989849343526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43.27732810418528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0.21947377494148104</v>
      </c>
      <c r="J26" s="68">
        <v>8.4365719087505315</v>
      </c>
      <c r="K26" s="68">
        <v>10</v>
      </c>
      <c r="L26" s="68">
        <v>38.44</v>
      </c>
      <c r="M26" s="68">
        <v>0.60925787992300795</v>
      </c>
      <c r="N26" s="34"/>
      <c r="P26" s="22"/>
      <c r="Q26" s="74">
        <v>0.18</v>
      </c>
      <c r="R26" s="74">
        <v>43.610862558067865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74">
        <v>17.600000000000001</v>
      </c>
      <c r="I27" s="74">
        <v>0.24634479776273988</v>
      </c>
      <c r="J27" s="74">
        <v>10.368652537833722</v>
      </c>
      <c r="K27" s="74">
        <v>7</v>
      </c>
      <c r="L27" s="74">
        <v>42.09</v>
      </c>
      <c r="M27" s="74">
        <v>-1.2050600983657316</v>
      </c>
      <c r="N27" s="23"/>
      <c r="P27" s="22"/>
      <c r="Q27" s="68">
        <v>0.19</v>
      </c>
      <c r="R27" s="68">
        <v>43.937669364537292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57.5</v>
      </c>
      <c r="I28" s="68">
        <v>0.30388649091453829</v>
      </c>
      <c r="J28" s="68">
        <v>14.37383102025766</v>
      </c>
      <c r="K28" s="68">
        <v>8</v>
      </c>
      <c r="L28" s="68">
        <v>47.3</v>
      </c>
      <c r="M28" s="68">
        <v>-2.0149962723061736</v>
      </c>
      <c r="N28" s="23"/>
      <c r="P28" s="22"/>
      <c r="Q28" s="74">
        <v>0.2</v>
      </c>
      <c r="R28" s="74">
        <v>44.259866926010098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188.5</v>
      </c>
      <c r="I29" s="74">
        <v>0.46366819495139411</v>
      </c>
      <c r="J29" s="74">
        <v>21.69503484177573</v>
      </c>
      <c r="K29" s="74">
        <v>38</v>
      </c>
      <c r="L29" s="74">
        <v>46.79</v>
      </c>
      <c r="M29" s="74">
        <v>4.7799452613169597</v>
      </c>
      <c r="N29" s="23"/>
      <c r="P29" s="22"/>
      <c r="Q29" s="68">
        <v>0.21</v>
      </c>
      <c r="R29" s="68">
        <v>44.574893991053152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678.3</v>
      </c>
      <c r="I30" s="68">
        <v>0.79769219836052652</v>
      </c>
      <c r="J30" s="68">
        <v>28.094719226257745</v>
      </c>
      <c r="K30" s="68">
        <v>22</v>
      </c>
      <c r="L30" s="68">
        <v>35.22</v>
      </c>
      <c r="M30" s="68">
        <v>-2.556436676594052</v>
      </c>
      <c r="N30" s="23"/>
      <c r="P30" s="22"/>
      <c r="Q30" s="74">
        <v>0.22</v>
      </c>
      <c r="R30" s="74">
        <v>44.883776862151876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45.188246888540874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25" t="s">
        <v>111</v>
      </c>
      <c r="I32" s="125"/>
      <c r="J32" s="40"/>
      <c r="K32" s="40"/>
      <c r="L32" s="40"/>
      <c r="M32" s="40"/>
      <c r="N32" s="23"/>
      <c r="P32" s="22"/>
      <c r="Q32" s="74">
        <v>0.24</v>
      </c>
      <c r="R32" s="74">
        <v>45.490002379521307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45.787940627624728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-108.38356656036373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46.081596537717139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74" t="s">
        <v>184</v>
      </c>
      <c r="I35" s="74">
        <v>-126.48882470995284</v>
      </c>
      <c r="J35" s="74">
        <v>2</v>
      </c>
      <c r="K35" s="74">
        <v>36.210516299178209</v>
      </c>
      <c r="L35" s="74">
        <v>3</v>
      </c>
      <c r="M35" s="74" t="s">
        <v>186</v>
      </c>
      <c r="N35" s="23"/>
      <c r="P35" s="22"/>
      <c r="Q35" s="68">
        <v>0.27</v>
      </c>
      <c r="R35" s="68">
        <v>46.37216891446041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-141.64495900340566</v>
      </c>
      <c r="J36" s="68">
        <v>1</v>
      </c>
      <c r="K36" s="68">
        <v>66.522784886083855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46.660856562516464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46.948701951782027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47.234464079262509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47.51815260300652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47.80050794111267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48.082270511679567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48.364133544280541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48.645219203766842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48.925407974899102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49.205352797024744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49.48570660949121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49.767122351645952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50.049524149901536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50.332235146652572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50.615609319809529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50.900014971445081</v>
      </c>
      <c r="S51" s="23"/>
    </row>
    <row r="52" spans="1:19" s="14" customFormat="1" x14ac:dyDescent="0.35">
      <c r="B52" s="13"/>
      <c r="P52" s="22"/>
      <c r="Q52" s="74">
        <v>0.44</v>
      </c>
      <c r="R52" s="74">
        <v>51.185820403631894</v>
      </c>
      <c r="S52" s="23"/>
    </row>
    <row r="53" spans="1:19" s="14" customFormat="1" x14ac:dyDescent="0.35">
      <c r="B53" s="13"/>
      <c r="P53" s="22"/>
      <c r="Q53" s="68">
        <v>0.45</v>
      </c>
      <c r="R53" s="68">
        <v>51.473145718824036</v>
      </c>
      <c r="S53" s="23"/>
    </row>
    <row r="54" spans="1:19" s="14" customFormat="1" x14ac:dyDescent="0.35">
      <c r="P54" s="22"/>
      <c r="Q54" s="74">
        <v>0.46</v>
      </c>
      <c r="R54" s="74">
        <v>51.760778761486925</v>
      </c>
      <c r="S54" s="23"/>
    </row>
    <row r="55" spans="1:19" s="14" customFormat="1" x14ac:dyDescent="0.35">
      <c r="P55" s="22"/>
      <c r="Q55" s="68">
        <v>0.47000000000000003</v>
      </c>
      <c r="R55" s="68">
        <v>52.049344114710216</v>
      </c>
      <c r="S55" s="23"/>
    </row>
    <row r="56" spans="1:19" s="14" customFormat="1" x14ac:dyDescent="0.35">
      <c r="P56" s="22"/>
      <c r="Q56" s="74">
        <v>0.48</v>
      </c>
      <c r="R56" s="74">
        <v>52.339860923737618</v>
      </c>
      <c r="S56" s="23"/>
    </row>
    <row r="57" spans="1:19" s="14" customFormat="1" x14ac:dyDescent="0.35">
      <c r="P57" s="22"/>
      <c r="Q57" s="68">
        <v>0.49</v>
      </c>
      <c r="R57" s="68">
        <v>52.63334833381284</v>
      </c>
      <c r="S57" s="23"/>
    </row>
    <row r="58" spans="1:19" s="14" customFormat="1" x14ac:dyDescent="0.35">
      <c r="P58" s="22"/>
      <c r="Q58" s="74">
        <v>0.5</v>
      </c>
      <c r="R58" s="74">
        <v>52.930825490179579</v>
      </c>
      <c r="S58" s="23"/>
    </row>
    <row r="59" spans="1:19" s="14" customFormat="1" x14ac:dyDescent="0.35">
      <c r="P59" s="22"/>
      <c r="Q59" s="68">
        <v>0.51</v>
      </c>
      <c r="R59" s="68">
        <v>53.231864372373444</v>
      </c>
      <c r="S59" s="23"/>
    </row>
    <row r="60" spans="1:19" s="14" customFormat="1" x14ac:dyDescent="0.35">
      <c r="P60" s="22"/>
      <c r="Q60" s="74">
        <v>0.52</v>
      </c>
      <c r="R60" s="74">
        <v>53.535695402418227</v>
      </c>
      <c r="S60" s="23"/>
    </row>
    <row r="61" spans="1:19" s="14" customFormat="1" x14ac:dyDescent="0.35">
      <c r="P61" s="22"/>
      <c r="Q61" s="68">
        <v>0.53</v>
      </c>
      <c r="R61" s="68">
        <v>53.842825389289821</v>
      </c>
      <c r="S61" s="23"/>
    </row>
    <row r="62" spans="1:19" s="14" customFormat="1" x14ac:dyDescent="0.35">
      <c r="P62" s="22"/>
      <c r="Q62" s="74">
        <v>0.54</v>
      </c>
      <c r="R62" s="74">
        <v>54.15376114196421</v>
      </c>
      <c r="S62" s="23"/>
    </row>
    <row r="63" spans="1:19" s="14" customFormat="1" x14ac:dyDescent="0.35">
      <c r="P63" s="22"/>
      <c r="Q63" s="68">
        <v>0.55000000000000004</v>
      </c>
      <c r="R63" s="68">
        <v>54.469009469417301</v>
      </c>
      <c r="S63" s="23"/>
    </row>
    <row r="64" spans="1:19" s="14" customFormat="1" x14ac:dyDescent="0.35">
      <c r="P64" s="22"/>
      <c r="Q64" s="74">
        <v>0.56000000000000005</v>
      </c>
      <c r="R64" s="74">
        <v>54.788139011834794</v>
      </c>
      <c r="S64" s="23"/>
    </row>
    <row r="65" spans="16:19" s="14" customFormat="1" x14ac:dyDescent="0.35">
      <c r="P65" s="22"/>
      <c r="Q65" s="68">
        <v>0.57000000000000006</v>
      </c>
      <c r="R65" s="68">
        <v>55.110369813693595</v>
      </c>
      <c r="S65" s="23"/>
    </row>
    <row r="66" spans="16:19" s="14" customFormat="1" x14ac:dyDescent="0.35">
      <c r="P66" s="22"/>
      <c r="Q66" s="74">
        <v>0.57999999999999996</v>
      </c>
      <c r="R66" s="74">
        <v>55.436843850520582</v>
      </c>
      <c r="S66" s="23"/>
    </row>
    <row r="67" spans="16:19" s="14" customFormat="1" x14ac:dyDescent="0.35">
      <c r="P67" s="22"/>
      <c r="Q67" s="68">
        <v>0.59</v>
      </c>
      <c r="R67" s="68">
        <v>55.768738097821171</v>
      </c>
      <c r="S67" s="23"/>
    </row>
    <row r="68" spans="16:19" s="14" customFormat="1" x14ac:dyDescent="0.35">
      <c r="P68" s="22"/>
      <c r="Q68" s="74">
        <v>0.6</v>
      </c>
      <c r="R68" s="74">
        <v>56.107229531100792</v>
      </c>
      <c r="S68" s="23"/>
    </row>
    <row r="69" spans="16:19" s="14" customFormat="1" x14ac:dyDescent="0.35">
      <c r="P69" s="22"/>
      <c r="Q69" s="68">
        <v>0.61</v>
      </c>
      <c r="R69" s="68">
        <v>56.452122723483498</v>
      </c>
      <c r="S69" s="23"/>
    </row>
    <row r="70" spans="16:19" s="14" customFormat="1" x14ac:dyDescent="0.35">
      <c r="P70" s="22"/>
      <c r="Q70" s="74">
        <v>0.62</v>
      </c>
      <c r="R70" s="74">
        <v>56.802261410084995</v>
      </c>
      <c r="S70" s="23"/>
    </row>
    <row r="71" spans="16:19" s="14" customFormat="1" x14ac:dyDescent="0.35">
      <c r="P71" s="22"/>
      <c r="Q71" s="68">
        <v>0.63</v>
      </c>
      <c r="R71" s="68">
        <v>57.158698538156578</v>
      </c>
      <c r="S71" s="23"/>
    </row>
    <row r="72" spans="16:19" s="14" customFormat="1" x14ac:dyDescent="0.35">
      <c r="P72" s="22"/>
      <c r="Q72" s="74">
        <v>0.64</v>
      </c>
      <c r="R72" s="74">
        <v>57.522521582847368</v>
      </c>
      <c r="S72" s="23"/>
    </row>
    <row r="73" spans="16:19" s="14" customFormat="1" x14ac:dyDescent="0.35">
      <c r="P73" s="22"/>
      <c r="Q73" s="68">
        <v>0.65</v>
      </c>
      <c r="R73" s="68">
        <v>57.89476360382254</v>
      </c>
      <c r="S73" s="23"/>
    </row>
    <row r="74" spans="16:19" s="14" customFormat="1" x14ac:dyDescent="0.35">
      <c r="P74" s="22"/>
      <c r="Q74" s="74">
        <v>0.66</v>
      </c>
      <c r="R74" s="74">
        <v>58.273672008498821</v>
      </c>
      <c r="S74" s="23"/>
    </row>
    <row r="75" spans="16:19" s="14" customFormat="1" x14ac:dyDescent="0.35">
      <c r="P75" s="22"/>
      <c r="Q75" s="68">
        <v>0.67</v>
      </c>
      <c r="R75" s="68">
        <v>58.65954715810593</v>
      </c>
      <c r="S75" s="23"/>
    </row>
    <row r="76" spans="16:19" s="14" customFormat="1" x14ac:dyDescent="0.35">
      <c r="P76" s="22"/>
      <c r="Q76" s="74">
        <v>0.68</v>
      </c>
      <c r="R76" s="74">
        <v>59.054615244899395</v>
      </c>
      <c r="S76" s="23"/>
    </row>
    <row r="77" spans="16:19" s="14" customFormat="1" x14ac:dyDescent="0.35">
      <c r="P77" s="22"/>
      <c r="Q77" s="68">
        <v>0.69000000000000006</v>
      </c>
      <c r="R77" s="68">
        <v>59.461102461134693</v>
      </c>
      <c r="S77" s="23"/>
    </row>
    <row r="78" spans="16:19" s="14" customFormat="1" x14ac:dyDescent="0.35">
      <c r="P78" s="22"/>
      <c r="Q78" s="74">
        <v>0.70000000000000007</v>
      </c>
      <c r="R78" s="74">
        <v>59.879405133434837</v>
      </c>
      <c r="S78" s="23"/>
    </row>
    <row r="79" spans="16:19" s="14" customFormat="1" x14ac:dyDescent="0.35">
      <c r="P79" s="22"/>
      <c r="Q79" s="68">
        <v>0.71</v>
      </c>
      <c r="R79" s="68">
        <v>60.307195741188025</v>
      </c>
      <c r="S79" s="23"/>
    </row>
    <row r="80" spans="16:19" s="14" customFormat="1" x14ac:dyDescent="0.35">
      <c r="P80" s="22"/>
      <c r="Q80" s="74">
        <v>0.72</v>
      </c>
      <c r="R80" s="74">
        <v>60.746986541699926</v>
      </c>
      <c r="S80" s="23"/>
    </row>
    <row r="81" spans="16:19" s="14" customFormat="1" x14ac:dyDescent="0.35">
      <c r="P81" s="22"/>
      <c r="Q81" s="68">
        <v>0.73</v>
      </c>
      <c r="R81" s="68">
        <v>61.201553124532595</v>
      </c>
      <c r="S81" s="23"/>
    </row>
    <row r="82" spans="16:19" s="14" customFormat="1" x14ac:dyDescent="0.35">
      <c r="P82" s="22"/>
      <c r="Q82" s="74">
        <v>0.74</v>
      </c>
      <c r="R82" s="74">
        <v>61.67166321633465</v>
      </c>
      <c r="S82" s="23"/>
    </row>
    <row r="83" spans="16:19" s="14" customFormat="1" x14ac:dyDescent="0.35">
      <c r="P83" s="22"/>
      <c r="Q83" s="68">
        <v>0.75</v>
      </c>
      <c r="R83" s="68">
        <v>62.15429283197269</v>
      </c>
      <c r="S83" s="23"/>
    </row>
    <row r="84" spans="16:19" s="14" customFormat="1" x14ac:dyDescent="0.35">
      <c r="P84" s="22"/>
      <c r="Q84" s="74">
        <v>0.76</v>
      </c>
      <c r="R84" s="74">
        <v>62.653698567378861</v>
      </c>
      <c r="S84" s="23"/>
    </row>
    <row r="85" spans="16:19" s="14" customFormat="1" x14ac:dyDescent="0.35">
      <c r="P85" s="22"/>
      <c r="Q85" s="68">
        <v>0.77</v>
      </c>
      <c r="R85" s="68">
        <v>63.174724418234064</v>
      </c>
      <c r="S85" s="23"/>
    </row>
    <row r="86" spans="16:19" s="14" customFormat="1" x14ac:dyDescent="0.35">
      <c r="P86" s="22"/>
      <c r="Q86" s="74">
        <v>0.78</v>
      </c>
      <c r="R86" s="74">
        <v>63.716322280726779</v>
      </c>
      <c r="S86" s="23"/>
    </row>
    <row r="87" spans="16:19" s="14" customFormat="1" x14ac:dyDescent="0.35">
      <c r="P87" s="22"/>
      <c r="Q87" s="68">
        <v>0.79</v>
      </c>
      <c r="R87" s="68">
        <v>64.277529160947196</v>
      </c>
      <c r="S87" s="23"/>
    </row>
    <row r="88" spans="16:19" s="14" customFormat="1" x14ac:dyDescent="0.35">
      <c r="P88" s="22"/>
      <c r="Q88" s="74">
        <v>0.8</v>
      </c>
      <c r="R88" s="74">
        <v>64.865350175437356</v>
      </c>
      <c r="S88" s="23"/>
    </row>
    <row r="89" spans="16:19" s="14" customFormat="1" x14ac:dyDescent="0.35">
      <c r="P89" s="22"/>
      <c r="Q89" s="68">
        <v>0.81</v>
      </c>
      <c r="R89" s="68">
        <v>65.482880758036274</v>
      </c>
      <c r="S89" s="23"/>
    </row>
    <row r="90" spans="16:19" s="14" customFormat="1" x14ac:dyDescent="0.35">
      <c r="P90" s="22"/>
      <c r="Q90" s="74">
        <v>0.82000000000000006</v>
      </c>
      <c r="R90" s="74">
        <v>66.12526641334091</v>
      </c>
      <c r="S90" s="23"/>
    </row>
    <row r="91" spans="16:19" s="14" customFormat="1" x14ac:dyDescent="0.35">
      <c r="P91" s="22"/>
      <c r="Q91" s="68">
        <v>0.83000000000000007</v>
      </c>
      <c r="R91" s="68">
        <v>66.805296215999249</v>
      </c>
      <c r="S91" s="23"/>
    </row>
    <row r="92" spans="16:19" s="14" customFormat="1" x14ac:dyDescent="0.35">
      <c r="P92" s="22"/>
      <c r="Q92" s="74">
        <v>0.84</v>
      </c>
      <c r="R92" s="74">
        <v>67.528385897429345</v>
      </c>
      <c r="S92" s="23"/>
    </row>
    <row r="93" spans="16:19" s="14" customFormat="1" x14ac:dyDescent="0.35">
      <c r="P93" s="22"/>
      <c r="Q93" s="68">
        <v>0.85</v>
      </c>
      <c r="R93" s="68">
        <v>68.289320667977606</v>
      </c>
      <c r="S93" s="23"/>
    </row>
    <row r="94" spans="16:19" s="14" customFormat="1" x14ac:dyDescent="0.35">
      <c r="P94" s="22"/>
      <c r="Q94" s="74">
        <v>0.86</v>
      </c>
      <c r="R94" s="74">
        <v>69.123383200829892</v>
      </c>
      <c r="S94" s="23"/>
    </row>
    <row r="95" spans="16:19" s="14" customFormat="1" x14ac:dyDescent="0.35">
      <c r="P95" s="22"/>
      <c r="Q95" s="68">
        <v>0.87</v>
      </c>
      <c r="R95" s="68">
        <v>70.0325943702355</v>
      </c>
      <c r="S95" s="23"/>
    </row>
    <row r="96" spans="16:19" s="14" customFormat="1" x14ac:dyDescent="0.35">
      <c r="P96" s="22"/>
      <c r="Q96" s="74">
        <v>0.88</v>
      </c>
      <c r="R96" s="74">
        <v>71.034696008664241</v>
      </c>
      <c r="S96" s="23"/>
    </row>
    <row r="97" spans="16:19" s="14" customFormat="1" x14ac:dyDescent="0.35">
      <c r="P97" s="22"/>
      <c r="Q97" s="68">
        <v>0.89</v>
      </c>
      <c r="R97" s="68">
        <v>72.1488947414812</v>
      </c>
      <c r="S97" s="23"/>
    </row>
    <row r="98" spans="16:19" s="14" customFormat="1" x14ac:dyDescent="0.35">
      <c r="P98" s="22"/>
      <c r="Q98" s="74">
        <v>0.9</v>
      </c>
      <c r="R98" s="74">
        <v>73.395979887236251</v>
      </c>
      <c r="S98" s="23"/>
    </row>
    <row r="99" spans="16:19" s="14" customFormat="1" x14ac:dyDescent="0.35">
      <c r="P99" s="22"/>
      <c r="Q99" s="68">
        <v>0.91</v>
      </c>
      <c r="R99" s="68">
        <v>74.79626517241752</v>
      </c>
      <c r="S99" s="23"/>
    </row>
    <row r="100" spans="16:19" s="14" customFormat="1" x14ac:dyDescent="0.35">
      <c r="P100" s="22"/>
      <c r="Q100" s="74">
        <v>0.92</v>
      </c>
      <c r="R100" s="74">
        <v>76.404480791869958</v>
      </c>
      <c r="S100" s="23"/>
    </row>
    <row r="101" spans="16:19" s="14" customFormat="1" x14ac:dyDescent="0.35">
      <c r="P101" s="22"/>
      <c r="Q101" s="68">
        <v>0.93</v>
      </c>
      <c r="R101" s="68">
        <v>78.269003858605871</v>
      </c>
      <c r="S101" s="23"/>
    </row>
    <row r="102" spans="16:19" s="14" customFormat="1" x14ac:dyDescent="0.35">
      <c r="P102" s="22"/>
      <c r="Q102" s="74">
        <v>0.94000000000000006</v>
      </c>
      <c r="R102" s="74">
        <v>80.472084767953817</v>
      </c>
      <c r="S102" s="23"/>
    </row>
    <row r="103" spans="16:19" s="14" customFormat="1" x14ac:dyDescent="0.35">
      <c r="P103" s="22"/>
      <c r="Q103" s="68">
        <v>0.95000000000000007</v>
      </c>
      <c r="R103" s="68">
        <v>83.147189518765344</v>
      </c>
      <c r="S103" s="23"/>
    </row>
    <row r="104" spans="16:19" s="14" customFormat="1" x14ac:dyDescent="0.35">
      <c r="P104" s="22"/>
      <c r="Q104" s="74">
        <v>0.96</v>
      </c>
      <c r="R104" s="74">
        <v>86.516666464170441</v>
      </c>
      <c r="S104" s="23"/>
    </row>
    <row r="105" spans="16:19" s="14" customFormat="1" x14ac:dyDescent="0.35">
      <c r="P105" s="22"/>
      <c r="Q105" s="68">
        <v>0.97</v>
      </c>
      <c r="R105" s="68">
        <v>91.027034726378304</v>
      </c>
      <c r="S105" s="23"/>
    </row>
    <row r="106" spans="16:19" s="14" customFormat="1" x14ac:dyDescent="0.35">
      <c r="P106" s="22"/>
      <c r="Q106" s="74">
        <v>0.98</v>
      </c>
      <c r="R106" s="74">
        <v>97.670936194946606</v>
      </c>
      <c r="S106" s="23"/>
    </row>
    <row r="107" spans="16:19" s="14" customFormat="1" x14ac:dyDescent="0.35">
      <c r="P107" s="22"/>
      <c r="Q107" s="68">
        <v>0.99</v>
      </c>
      <c r="R107" s="68">
        <v>109.85283474371577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0C01794-C1ED-4D39-81CF-4CF19A2A7655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D07D3-F0A5-49E9-B25F-A4C9D9E01507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208</v>
      </c>
      <c r="E9" s="23"/>
      <c r="G9" s="22"/>
      <c r="H9" s="78" t="s">
        <v>34</v>
      </c>
      <c r="I9" s="79">
        <v>110.56669290876771</v>
      </c>
      <c r="J9" s="21"/>
      <c r="K9" s="21"/>
      <c r="L9" s="21"/>
      <c r="M9" s="21"/>
      <c r="N9" s="23"/>
      <c r="P9" s="22"/>
      <c r="Q9" s="68">
        <v>0.01</v>
      </c>
      <c r="R9" s="68">
        <v>75.88467311173325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84.07680879758793</v>
      </c>
      <c r="J10" s="21"/>
      <c r="K10" s="21"/>
      <c r="L10" s="21"/>
      <c r="M10" s="21"/>
      <c r="N10" s="23"/>
      <c r="P10" s="22"/>
      <c r="Q10" s="74">
        <v>0.02</v>
      </c>
      <c r="R10" s="74">
        <v>79.010209415037608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158.52191782780136</v>
      </c>
      <c r="J11" s="21"/>
      <c r="K11" s="21"/>
      <c r="L11" s="21"/>
      <c r="M11" s="21"/>
      <c r="N11" s="23"/>
      <c r="P11" s="22"/>
      <c r="Q11" s="68">
        <v>0.03</v>
      </c>
      <c r="R11" s="68">
        <v>81.09472750889249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264.60950082271114</v>
      </c>
      <c r="J12" s="21"/>
      <c r="K12" s="21"/>
      <c r="L12" s="21"/>
      <c r="M12" s="21"/>
      <c r="N12" s="23"/>
      <c r="P12" s="22"/>
      <c r="Q12" s="74">
        <v>0.04</v>
      </c>
      <c r="R12" s="74">
        <v>82.734112815380527</v>
      </c>
      <c r="S12" s="23"/>
    </row>
    <row r="13" spans="2:23" s="14" customFormat="1" x14ac:dyDescent="0.35">
      <c r="B13" s="63"/>
      <c r="C13" s="72" t="s">
        <v>131</v>
      </c>
      <c r="D13" s="56" t="s">
        <v>207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84.076808797587915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85.263994267745929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42.351095917432382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86.303753675996589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87.277303628714009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88.158482524320348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2</v>
      </c>
      <c r="J18" s="81"/>
      <c r="K18" s="21"/>
      <c r="L18" s="21"/>
      <c r="M18" s="21"/>
      <c r="N18" s="23"/>
      <c r="P18" s="22"/>
      <c r="Q18" s="74">
        <v>0.1</v>
      </c>
      <c r="R18" s="74">
        <v>88.979445537624898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89.769770909302764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189</v>
      </c>
      <c r="I20" s="68">
        <v>-0.89657148434285605</v>
      </c>
      <c r="J20" s="21"/>
      <c r="K20" s="21"/>
      <c r="L20" s="21"/>
      <c r="M20" s="21"/>
      <c r="N20" s="23"/>
      <c r="P20" s="22"/>
      <c r="Q20" s="74">
        <v>0.12</v>
      </c>
      <c r="R20" s="74">
        <v>90.510564734249044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191</v>
      </c>
      <c r="I21" s="74">
        <v>2.9357050860615102E-3</v>
      </c>
      <c r="J21" s="21"/>
      <c r="K21" s="21"/>
      <c r="L21" s="21"/>
      <c r="M21" s="21"/>
      <c r="N21" s="23"/>
      <c r="P21" s="22"/>
      <c r="Q21" s="68">
        <v>0.13</v>
      </c>
      <c r="R21" s="68">
        <v>91.211681801090876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74">
        <v>0.14000000000000001</v>
      </c>
      <c r="R22" s="74">
        <v>91.888658602943423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125" t="s">
        <v>53</v>
      </c>
      <c r="I23" s="125"/>
      <c r="J23" s="41"/>
      <c r="K23" s="41"/>
      <c r="L23" s="41"/>
      <c r="M23" s="41"/>
      <c r="N23" s="23"/>
      <c r="P23" s="22"/>
      <c r="Q23" s="68">
        <v>0.15</v>
      </c>
      <c r="R23" s="68">
        <v>92.549351981795709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74">
        <v>0.16</v>
      </c>
      <c r="R24" s="74">
        <v>93.181820569031274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0.28975556764321875</v>
      </c>
      <c r="J25" s="68">
        <v>11.138204020205327</v>
      </c>
      <c r="K25" s="68">
        <v>10</v>
      </c>
      <c r="L25" s="68">
        <v>38.44</v>
      </c>
      <c r="M25" s="68">
        <v>-0.40467708400285457</v>
      </c>
      <c r="N25" s="34"/>
      <c r="P25" s="22"/>
      <c r="Q25" s="68">
        <v>0.17</v>
      </c>
      <c r="R25" s="68">
        <v>93.791471649507884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74">
        <v>17.600000000000001</v>
      </c>
      <c r="I26" s="74">
        <v>0.30050314571215192</v>
      </c>
      <c r="J26" s="74">
        <v>12.648177403024475</v>
      </c>
      <c r="K26" s="74">
        <v>7</v>
      </c>
      <c r="L26" s="74">
        <v>42.09</v>
      </c>
      <c r="M26" s="74">
        <v>-1.8988972777932787</v>
      </c>
      <c r="N26" s="23"/>
      <c r="P26" s="22"/>
      <c r="Q26" s="74">
        <v>0.18</v>
      </c>
      <c r="R26" s="74">
        <v>94.385184243981598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57.5</v>
      </c>
      <c r="I27" s="68">
        <v>0.32568461838079149</v>
      </c>
      <c r="J27" s="68">
        <v>15.404882449411437</v>
      </c>
      <c r="K27" s="68">
        <v>8</v>
      </c>
      <c r="L27" s="68">
        <v>47.3</v>
      </c>
      <c r="M27" s="68">
        <v>-2.2975101625938961</v>
      </c>
      <c r="N27" s="23"/>
      <c r="P27" s="22"/>
      <c r="Q27" s="68">
        <v>0.19</v>
      </c>
      <c r="R27" s="68">
        <v>94.969824946129094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74">
        <v>188.5</v>
      </c>
      <c r="I28" s="74">
        <v>0.41503453549652047</v>
      </c>
      <c r="J28" s="74">
        <v>19.419465915882192</v>
      </c>
      <c r="K28" s="74">
        <v>38</v>
      </c>
      <c r="L28" s="74">
        <v>46.79</v>
      </c>
      <c r="M28" s="74">
        <v>5.5128279550445631</v>
      </c>
      <c r="N28" s="23"/>
      <c r="P28" s="22"/>
      <c r="Q28" s="74">
        <v>0.2</v>
      </c>
      <c r="R28" s="74">
        <v>95.542660986970162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68">
        <v>678.3</v>
      </c>
      <c r="I29" s="68">
        <v>0.74926897412246263</v>
      </c>
      <c r="J29" s="68">
        <v>26.389253268593134</v>
      </c>
      <c r="K29" s="68">
        <v>22</v>
      </c>
      <c r="L29" s="68">
        <v>35.22</v>
      </c>
      <c r="M29" s="68">
        <v>-1.7063693897751324</v>
      </c>
      <c r="N29" s="23"/>
      <c r="P29" s="22"/>
      <c r="Q29" s="68">
        <v>0.21</v>
      </c>
      <c r="R29" s="68">
        <v>96.099871648934752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74">
        <v>0.22</v>
      </c>
      <c r="R30" s="74">
        <v>96.644823357050214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125" t="s">
        <v>111</v>
      </c>
      <c r="I31" s="125"/>
      <c r="J31" s="40"/>
      <c r="K31" s="40"/>
      <c r="L31" s="40"/>
      <c r="M31" s="40"/>
      <c r="N31" s="23"/>
      <c r="P31" s="22"/>
      <c r="Q31" s="68">
        <v>0.23</v>
      </c>
      <c r="R31" s="68">
        <v>97.180882536343987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2" t="s">
        <v>31</v>
      </c>
      <c r="I32" s="82" t="s">
        <v>90</v>
      </c>
      <c r="J32" s="82" t="s">
        <v>52</v>
      </c>
      <c r="K32" s="82" t="s">
        <v>91</v>
      </c>
      <c r="L32" s="82" t="s">
        <v>92</v>
      </c>
      <c r="M32" s="82" t="s">
        <v>93</v>
      </c>
      <c r="N32" s="23"/>
      <c r="P32" s="22"/>
      <c r="Q32" s="74">
        <v>0.24</v>
      </c>
      <c r="R32" s="74">
        <v>97.711415611843492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-108.38356656036373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98.237485714515103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74" t="s">
        <v>184</v>
      </c>
      <c r="I34" s="74">
        <v>-130.30475041135557</v>
      </c>
      <c r="J34" s="74">
        <v>2</v>
      </c>
      <c r="K34" s="74">
        <v>43.842367701983676</v>
      </c>
      <c r="L34" s="74">
        <v>3</v>
      </c>
      <c r="M34" s="74" t="s">
        <v>186</v>
      </c>
      <c r="N34" s="23"/>
      <c r="P34" s="22"/>
      <c r="Q34" s="74">
        <v>0.26</v>
      </c>
      <c r="R34" s="74">
        <v>98.754474018312763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68" t="s">
        <v>185</v>
      </c>
      <c r="I35" s="68">
        <v>-141.64495900340566</v>
      </c>
      <c r="J35" s="68">
        <v>1</v>
      </c>
      <c r="K35" s="68">
        <v>66.522784886083855</v>
      </c>
      <c r="L35" s="68">
        <v>4</v>
      </c>
      <c r="M35" s="68" t="s">
        <v>186</v>
      </c>
      <c r="N35" s="23"/>
      <c r="P35" s="22"/>
      <c r="Q35" s="68">
        <v>0.27</v>
      </c>
      <c r="R35" s="68">
        <v>99.263777465215213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74">
        <v>0.28000000000000003</v>
      </c>
      <c r="R36" s="74">
        <v>99.767307502980543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100.2669755793669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74">
        <v>0.3</v>
      </c>
      <c r="R38" s="74">
        <v>100.76469314213239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101.26069712951073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74">
        <v>0.32</v>
      </c>
      <c r="R40" s="74">
        <v>101.75184021193085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102.23914272795867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8"/>
      <c r="P42" s="22"/>
      <c r="Q42" s="74">
        <v>0.34</v>
      </c>
      <c r="R42" s="74">
        <v>102.72390833414302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103.20744068703289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103.69104344317716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104.17577430748399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104.65895357985903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105.14046681144278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105.62158704642637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106.103587329001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106.58774070335781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107.07532021368795</v>
      </c>
      <c r="S51" s="23"/>
    </row>
    <row r="52" spans="1:19" s="14" customFormat="1" x14ac:dyDescent="0.35">
      <c r="B52" s="13"/>
      <c r="P52" s="22"/>
      <c r="Q52" s="74">
        <v>0.44</v>
      </c>
      <c r="R52" s="74">
        <v>107.56661752821167</v>
      </c>
      <c r="S52" s="23"/>
    </row>
    <row r="53" spans="1:19" s="14" customFormat="1" x14ac:dyDescent="0.35">
      <c r="B53" s="13"/>
      <c r="P53" s="22"/>
      <c r="Q53" s="68">
        <v>0.45</v>
      </c>
      <c r="R53" s="68">
        <v>108.05925430496553</v>
      </c>
      <c r="S53" s="23"/>
    </row>
    <row r="54" spans="1:19" s="14" customFormat="1" x14ac:dyDescent="0.35">
      <c r="P54" s="22"/>
      <c r="Q54" s="74">
        <v>0.46</v>
      </c>
      <c r="R54" s="74">
        <v>108.55375589846773</v>
      </c>
      <c r="S54" s="23"/>
    </row>
    <row r="55" spans="1:19" s="14" customFormat="1" x14ac:dyDescent="0.35">
      <c r="P55" s="22"/>
      <c r="Q55" s="68">
        <v>0.47000000000000003</v>
      </c>
      <c r="R55" s="68">
        <v>109.05093643215865</v>
      </c>
      <c r="S55" s="23"/>
    </row>
    <row r="56" spans="1:19" s="14" customFormat="1" x14ac:dyDescent="0.35">
      <c r="P56" s="22"/>
      <c r="Q56" s="74">
        <v>0.48</v>
      </c>
      <c r="R56" s="74">
        <v>109.5516100294787</v>
      </c>
      <c r="S56" s="23"/>
    </row>
    <row r="57" spans="1:19" s="14" customFormat="1" x14ac:dyDescent="0.35">
      <c r="P57" s="22"/>
      <c r="Q57" s="68">
        <v>0.49</v>
      </c>
      <c r="R57" s="68">
        <v>110.05659081386824</v>
      </c>
      <c r="S57" s="23"/>
    </row>
    <row r="58" spans="1:19" s="14" customFormat="1" x14ac:dyDescent="0.35">
      <c r="P58" s="22"/>
      <c r="Q58" s="74">
        <v>0.5</v>
      </c>
      <c r="R58" s="74">
        <v>110.56669290876772</v>
      </c>
      <c r="S58" s="23"/>
    </row>
    <row r="59" spans="1:19" s="14" customFormat="1" x14ac:dyDescent="0.35">
      <c r="P59" s="22"/>
      <c r="Q59" s="68">
        <v>0.51</v>
      </c>
      <c r="R59" s="68">
        <v>111.08041651081602</v>
      </c>
      <c r="S59" s="23"/>
    </row>
    <row r="60" spans="1:19" s="14" customFormat="1" x14ac:dyDescent="0.35">
      <c r="P60" s="22"/>
      <c r="Q60" s="74">
        <v>0.52</v>
      </c>
      <c r="R60" s="74">
        <v>111.59668140018846</v>
      </c>
      <c r="S60" s="23"/>
    </row>
    <row r="61" spans="1:19" s="14" customFormat="1" x14ac:dyDescent="0.35">
      <c r="P61" s="22"/>
      <c r="Q61" s="68">
        <v>0.53</v>
      </c>
      <c r="R61" s="68">
        <v>112.11693107563001</v>
      </c>
      <c r="S61" s="23"/>
    </row>
    <row r="62" spans="1:19" s="14" customFormat="1" x14ac:dyDescent="0.35">
      <c r="P62" s="22"/>
      <c r="Q62" s="74">
        <v>0.54</v>
      </c>
      <c r="R62" s="74">
        <v>112.64260903588567</v>
      </c>
      <c r="S62" s="23"/>
    </row>
    <row r="63" spans="1:19" s="14" customFormat="1" x14ac:dyDescent="0.35">
      <c r="P63" s="22"/>
      <c r="Q63" s="68">
        <v>0.55000000000000004</v>
      </c>
      <c r="R63" s="68">
        <v>113.17515877970041</v>
      </c>
      <c r="S63" s="23"/>
    </row>
    <row r="64" spans="1:19" s="14" customFormat="1" x14ac:dyDescent="0.35">
      <c r="P64" s="22"/>
      <c r="Q64" s="74">
        <v>0.56000000000000005</v>
      </c>
      <c r="R64" s="74">
        <v>113.71602380581923</v>
      </c>
      <c r="S64" s="23"/>
    </row>
    <row r="65" spans="16:19" s="14" customFormat="1" x14ac:dyDescent="0.35">
      <c r="P65" s="22"/>
      <c r="Q65" s="68">
        <v>0.57000000000000006</v>
      </c>
      <c r="R65" s="68">
        <v>114.26509822835288</v>
      </c>
      <c r="S65" s="23"/>
    </row>
    <row r="66" spans="16:19" s="14" customFormat="1" x14ac:dyDescent="0.35">
      <c r="P66" s="22"/>
      <c r="Q66" s="74">
        <v>0.57999999999999996</v>
      </c>
      <c r="R66" s="74">
        <v>114.81937628590585</v>
      </c>
      <c r="S66" s="23"/>
    </row>
    <row r="67" spans="16:19" s="14" customFormat="1" x14ac:dyDescent="0.35">
      <c r="P67" s="22"/>
      <c r="Q67" s="68">
        <v>0.59</v>
      </c>
      <c r="R67" s="68">
        <v>115.38029134131745</v>
      </c>
      <c r="S67" s="23"/>
    </row>
    <row r="68" spans="16:19" s="14" customFormat="1" x14ac:dyDescent="0.35">
      <c r="P68" s="22"/>
      <c r="Q68" s="74">
        <v>0.6</v>
      </c>
      <c r="R68" s="74">
        <v>115.94958409150289</v>
      </c>
      <c r="S68" s="23"/>
    </row>
    <row r="69" spans="16:19" s="14" customFormat="1" x14ac:dyDescent="0.35">
      <c r="P69" s="22"/>
      <c r="Q69" s="68">
        <v>0.61</v>
      </c>
      <c r="R69" s="68">
        <v>116.52899523337733</v>
      </c>
      <c r="S69" s="23"/>
    </row>
    <row r="70" spans="16:19" s="14" customFormat="1" x14ac:dyDescent="0.35">
      <c r="P70" s="22"/>
      <c r="Q70" s="74">
        <v>0.62</v>
      </c>
      <c r="R70" s="74">
        <v>117.12026546385593</v>
      </c>
      <c r="S70" s="23"/>
    </row>
    <row r="71" spans="16:19" s="14" customFormat="1" x14ac:dyDescent="0.35">
      <c r="P71" s="22"/>
      <c r="Q71" s="68">
        <v>0.63</v>
      </c>
      <c r="R71" s="68">
        <v>117.72298222951277</v>
      </c>
      <c r="S71" s="23"/>
    </row>
    <row r="72" spans="16:19" s="14" customFormat="1" x14ac:dyDescent="0.35">
      <c r="P72" s="22"/>
      <c r="Q72" s="74">
        <v>0.64</v>
      </c>
      <c r="R72" s="74">
        <v>118.33326301807605</v>
      </c>
      <c r="S72" s="23"/>
    </row>
    <row r="73" spans="16:19" s="14" customFormat="1" x14ac:dyDescent="0.35">
      <c r="P73" s="22"/>
      <c r="Q73" s="68">
        <v>0.65</v>
      </c>
      <c r="R73" s="68">
        <v>118.9537134100058</v>
      </c>
      <c r="S73" s="23"/>
    </row>
    <row r="74" spans="16:19" s="14" customFormat="1" x14ac:dyDescent="0.35">
      <c r="P74" s="22"/>
      <c r="Q74" s="74">
        <v>0.66</v>
      </c>
      <c r="R74" s="74">
        <v>119.58735357721255</v>
      </c>
      <c r="S74" s="23"/>
    </row>
    <row r="75" spans="16:19" s="14" customFormat="1" x14ac:dyDescent="0.35">
      <c r="P75" s="22"/>
      <c r="Q75" s="68">
        <v>0.67</v>
      </c>
      <c r="R75" s="68">
        <v>120.23720369160684</v>
      </c>
      <c r="S75" s="23"/>
    </row>
    <row r="76" spans="16:19" s="14" customFormat="1" x14ac:dyDescent="0.35">
      <c r="P76" s="22"/>
      <c r="Q76" s="74">
        <v>0.68</v>
      </c>
      <c r="R76" s="74">
        <v>120.90617357467399</v>
      </c>
      <c r="S76" s="23"/>
    </row>
    <row r="77" spans="16:19" s="14" customFormat="1" x14ac:dyDescent="0.35">
      <c r="P77" s="22"/>
      <c r="Q77" s="68">
        <v>0.69000000000000006</v>
      </c>
      <c r="R77" s="68">
        <v>121.58943811656785</v>
      </c>
      <c r="S77" s="23"/>
    </row>
    <row r="78" spans="16:19" s="14" customFormat="1" x14ac:dyDescent="0.35">
      <c r="P78" s="22"/>
      <c r="Q78" s="74">
        <v>0.70000000000000007</v>
      </c>
      <c r="R78" s="74">
        <v>122.28636814457585</v>
      </c>
      <c r="S78" s="23"/>
    </row>
    <row r="79" spans="16:19" s="14" customFormat="1" x14ac:dyDescent="0.35">
      <c r="P79" s="22"/>
      <c r="Q79" s="68">
        <v>0.71</v>
      </c>
      <c r="R79" s="68">
        <v>123.00163024297865</v>
      </c>
      <c r="S79" s="23"/>
    </row>
    <row r="80" spans="16:19" s="14" customFormat="1" x14ac:dyDescent="0.35">
      <c r="P80" s="22"/>
      <c r="Q80" s="74">
        <v>0.72</v>
      </c>
      <c r="R80" s="74">
        <v>123.7398909960569</v>
      </c>
      <c r="S80" s="23"/>
    </row>
    <row r="81" spans="16:19" s="14" customFormat="1" x14ac:dyDescent="0.35">
      <c r="P81" s="22"/>
      <c r="Q81" s="68">
        <v>0.73</v>
      </c>
      <c r="R81" s="68">
        <v>124.50575688264212</v>
      </c>
      <c r="S81" s="23"/>
    </row>
    <row r="82" spans="16:19" s="14" customFormat="1" x14ac:dyDescent="0.35">
      <c r="P82" s="22"/>
      <c r="Q82" s="74">
        <v>0.74</v>
      </c>
      <c r="R82" s="74">
        <v>125.29355182630965</v>
      </c>
      <c r="S82" s="23"/>
    </row>
    <row r="83" spans="16:19" s="14" customFormat="1" x14ac:dyDescent="0.35">
      <c r="P83" s="22"/>
      <c r="Q83" s="68">
        <v>0.75</v>
      </c>
      <c r="R83" s="68">
        <v>126.10233640659268</v>
      </c>
      <c r="S83" s="23"/>
    </row>
    <row r="84" spans="16:19" s="14" customFormat="1" x14ac:dyDescent="0.35">
      <c r="P84" s="22"/>
      <c r="Q84" s="74">
        <v>0.76</v>
      </c>
      <c r="R84" s="74">
        <v>126.93962668540748</v>
      </c>
      <c r="S84" s="23"/>
    </row>
    <row r="85" spans="16:19" s="14" customFormat="1" x14ac:dyDescent="0.35">
      <c r="P85" s="22"/>
      <c r="Q85" s="68">
        <v>0.77</v>
      </c>
      <c r="R85" s="68">
        <v>127.8129387246703</v>
      </c>
      <c r="S85" s="23"/>
    </row>
    <row r="86" spans="16:19" s="14" customFormat="1" x14ac:dyDescent="0.35">
      <c r="P86" s="22"/>
      <c r="Q86" s="74">
        <v>0.78</v>
      </c>
      <c r="R86" s="74">
        <v>128.72468088926044</v>
      </c>
      <c r="S86" s="23"/>
    </row>
    <row r="87" spans="16:19" s="14" customFormat="1" x14ac:dyDescent="0.35">
      <c r="P87" s="22"/>
      <c r="Q87" s="68">
        <v>0.79</v>
      </c>
      <c r="R87" s="68">
        <v>129.66404872521764</v>
      </c>
      <c r="S87" s="23"/>
    </row>
    <row r="88" spans="16:19" s="14" customFormat="1" x14ac:dyDescent="0.35">
      <c r="P88" s="22"/>
      <c r="Q88" s="74">
        <v>0.8</v>
      </c>
      <c r="R88" s="74">
        <v>130.6429425367557</v>
      </c>
      <c r="S88" s="23"/>
    </row>
    <row r="89" spans="16:19" s="14" customFormat="1" x14ac:dyDescent="0.35">
      <c r="P89" s="22"/>
      <c r="Q89" s="68">
        <v>0.81</v>
      </c>
      <c r="R89" s="68">
        <v>131.67578442710368</v>
      </c>
      <c r="S89" s="23"/>
    </row>
    <row r="90" spans="16:19" s="14" customFormat="1" x14ac:dyDescent="0.35">
      <c r="P90" s="22"/>
      <c r="Q90" s="74">
        <v>0.82000000000000006</v>
      </c>
      <c r="R90" s="74">
        <v>132.76679987622069</v>
      </c>
      <c r="S90" s="23"/>
    </row>
    <row r="91" spans="16:19" s="14" customFormat="1" x14ac:dyDescent="0.35">
      <c r="P91" s="22"/>
      <c r="Q91" s="68">
        <v>0.83000000000000007</v>
      </c>
      <c r="R91" s="68">
        <v>133.90345041492313</v>
      </c>
      <c r="S91" s="23"/>
    </row>
    <row r="92" spans="16:19" s="14" customFormat="1" x14ac:dyDescent="0.35">
      <c r="P92" s="22"/>
      <c r="Q92" s="74">
        <v>0.84</v>
      </c>
      <c r="R92" s="74">
        <v>135.10817261268161</v>
      </c>
      <c r="S92" s="23"/>
    </row>
    <row r="93" spans="16:19" s="14" customFormat="1" x14ac:dyDescent="0.35">
      <c r="P93" s="22"/>
      <c r="Q93" s="68">
        <v>0.85</v>
      </c>
      <c r="R93" s="68">
        <v>136.40230448765001</v>
      </c>
      <c r="S93" s="23"/>
    </row>
    <row r="94" spans="16:19" s="14" customFormat="1" x14ac:dyDescent="0.35">
      <c r="P94" s="22"/>
      <c r="Q94" s="74">
        <v>0.86</v>
      </c>
      <c r="R94" s="74">
        <v>137.7664181003783</v>
      </c>
      <c r="S94" s="23"/>
    </row>
    <row r="95" spans="16:19" s="14" customFormat="1" x14ac:dyDescent="0.35">
      <c r="P95" s="22"/>
      <c r="Q95" s="68">
        <v>0.87</v>
      </c>
      <c r="R95" s="68">
        <v>139.23045478439639</v>
      </c>
      <c r="S95" s="23"/>
    </row>
    <row r="96" spans="16:19" s="14" customFormat="1" x14ac:dyDescent="0.35">
      <c r="P96" s="22"/>
      <c r="Q96" s="74">
        <v>0.88</v>
      </c>
      <c r="R96" s="74">
        <v>140.8305052129339</v>
      </c>
      <c r="S96" s="23"/>
    </row>
    <row r="97" spans="16:19" s="14" customFormat="1" x14ac:dyDescent="0.35">
      <c r="P97" s="22"/>
      <c r="Q97" s="68">
        <v>0.89</v>
      </c>
      <c r="R97" s="68">
        <v>142.54690052863694</v>
      </c>
      <c r="S97" s="23"/>
    </row>
    <row r="98" spans="16:19" s="14" customFormat="1" x14ac:dyDescent="0.35">
      <c r="P98" s="22"/>
      <c r="Q98" s="74">
        <v>0.9</v>
      </c>
      <c r="R98" s="74">
        <v>144.45226761133861</v>
      </c>
      <c r="S98" s="23"/>
    </row>
    <row r="99" spans="16:19" s="14" customFormat="1" x14ac:dyDescent="0.35">
      <c r="P99" s="22"/>
      <c r="Q99" s="68">
        <v>0.91</v>
      </c>
      <c r="R99" s="68">
        <v>146.54556224904564</v>
      </c>
      <c r="S99" s="23"/>
    </row>
    <row r="100" spans="16:19" s="14" customFormat="1" x14ac:dyDescent="0.35">
      <c r="P100" s="22"/>
      <c r="Q100" s="74">
        <v>0.92</v>
      </c>
      <c r="R100" s="74">
        <v>148.91629519369778</v>
      </c>
      <c r="S100" s="23"/>
    </row>
    <row r="101" spans="16:19" s="14" customFormat="1" x14ac:dyDescent="0.35">
      <c r="P101" s="22"/>
      <c r="Q101" s="68">
        <v>0.93</v>
      </c>
      <c r="R101" s="68">
        <v>151.59819002721446</v>
      </c>
      <c r="S101" s="23"/>
    </row>
    <row r="102" spans="16:19" s="14" customFormat="1" x14ac:dyDescent="0.35">
      <c r="P102" s="22"/>
      <c r="Q102" s="74">
        <v>0.94000000000000006</v>
      </c>
      <c r="R102" s="74">
        <v>154.75072650553031</v>
      </c>
      <c r="S102" s="23"/>
    </row>
    <row r="103" spans="16:19" s="14" customFormat="1" x14ac:dyDescent="0.35">
      <c r="P103" s="22"/>
      <c r="Q103" s="68">
        <v>0.95000000000000007</v>
      </c>
      <c r="R103" s="68">
        <v>158.52191782780164</v>
      </c>
      <c r="S103" s="23"/>
    </row>
    <row r="104" spans="16:19" s="14" customFormat="1" x14ac:dyDescent="0.35">
      <c r="P104" s="22"/>
      <c r="Q104" s="74">
        <v>0.96</v>
      </c>
      <c r="R104" s="74">
        <v>163.21690046972776</v>
      </c>
      <c r="S104" s="23"/>
    </row>
    <row r="105" spans="16:19" s="14" customFormat="1" x14ac:dyDescent="0.35">
      <c r="P105" s="22"/>
      <c r="Q105" s="68">
        <v>0.97</v>
      </c>
      <c r="R105" s="68">
        <v>169.42954763706922</v>
      </c>
      <c r="S105" s="23"/>
    </row>
    <row r="106" spans="16:19" s="14" customFormat="1" x14ac:dyDescent="0.35">
      <c r="P106" s="22"/>
      <c r="Q106" s="74">
        <v>0.98</v>
      </c>
      <c r="R106" s="74">
        <v>178.59928932331874</v>
      </c>
      <c r="S106" s="23"/>
    </row>
    <row r="107" spans="16:19" s="14" customFormat="1" x14ac:dyDescent="0.35">
      <c r="P107" s="22"/>
      <c r="Q107" s="68">
        <v>0.99</v>
      </c>
      <c r="R107" s="68">
        <v>195.58730530493452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4B8966B3-F5BB-469F-B037-240858EFBE0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BCF5B-7CCF-42EC-872C-E6D4ED939ACE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210</v>
      </c>
      <c r="E9" s="23"/>
      <c r="G9" s="22"/>
      <c r="H9" s="78" t="s">
        <v>34</v>
      </c>
      <c r="I9" s="79">
        <v>33.066397724630733</v>
      </c>
      <c r="J9" s="21"/>
      <c r="K9" s="21"/>
      <c r="L9" s="21"/>
      <c r="M9" s="21"/>
      <c r="N9" s="23"/>
      <c r="P9" s="22"/>
      <c r="Q9" s="68">
        <v>0.01</v>
      </c>
      <c r="R9" s="68">
        <v>8.1016648215537383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13.477995080773061</v>
      </c>
      <c r="J10" s="21"/>
      <c r="K10" s="21"/>
      <c r="L10" s="21"/>
      <c r="M10" s="21"/>
      <c r="N10" s="23"/>
      <c r="P10" s="22"/>
      <c r="Q10" s="74">
        <v>0.02</v>
      </c>
      <c r="R10" s="74">
        <v>10.079650227506685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64.976993552687517</v>
      </c>
      <c r="J11" s="21"/>
      <c r="K11" s="21"/>
      <c r="L11" s="21"/>
      <c r="M11" s="21"/>
      <c r="N11" s="23"/>
      <c r="P11" s="22"/>
      <c r="Q11" s="68">
        <v>0.03</v>
      </c>
      <c r="R11" s="68">
        <v>11.452887041746697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251.53050104235973</v>
      </c>
      <c r="J12" s="21"/>
      <c r="K12" s="21"/>
      <c r="L12" s="21"/>
      <c r="M12" s="21"/>
      <c r="N12" s="23"/>
      <c r="P12" s="22"/>
      <c r="Q12" s="74">
        <v>0.04</v>
      </c>
      <c r="R12" s="74">
        <v>12.547653733347374</v>
      </c>
      <c r="S12" s="23"/>
    </row>
    <row r="13" spans="2:23" s="14" customFormat="1" x14ac:dyDescent="0.35">
      <c r="B13" s="63"/>
      <c r="C13" s="72" t="s">
        <v>131</v>
      </c>
      <c r="D13" s="56" t="s">
        <v>209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13.477995080773059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14.298868280690838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27.431628612756391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15.04052067366035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15.722141728755048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16.356443442431285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16.953647023414263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17.518704973844432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187</v>
      </c>
      <c r="I20" s="68">
        <v>0.18437468505396401</v>
      </c>
      <c r="J20" s="21"/>
      <c r="K20" s="21"/>
      <c r="L20" s="21"/>
      <c r="M20" s="21"/>
      <c r="N20" s="23"/>
      <c r="P20" s="22"/>
      <c r="Q20" s="74">
        <v>0.12</v>
      </c>
      <c r="R20" s="74">
        <v>18.058282620969852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189</v>
      </c>
      <c r="I21" s="74">
        <v>-3.4791075096020201</v>
      </c>
      <c r="J21" s="21"/>
      <c r="K21" s="21"/>
      <c r="L21" s="21"/>
      <c r="M21" s="21"/>
      <c r="N21" s="23"/>
      <c r="P21" s="22"/>
      <c r="Q21" s="68">
        <v>0.13</v>
      </c>
      <c r="R21" s="68">
        <v>18.574733097413382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0.62813917212193005</v>
      </c>
      <c r="J22" s="21"/>
      <c r="K22" s="21"/>
      <c r="L22" s="21"/>
      <c r="M22" s="21"/>
      <c r="N22" s="23"/>
      <c r="P22" s="22"/>
      <c r="Q22" s="74">
        <v>0.14000000000000001</v>
      </c>
      <c r="R22" s="74">
        <v>19.072880431316946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19.554452514293409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125" t="s">
        <v>53</v>
      </c>
      <c r="I24" s="125"/>
      <c r="J24" s="41"/>
      <c r="K24" s="41"/>
      <c r="L24" s="41"/>
      <c r="M24" s="41"/>
      <c r="N24" s="23"/>
      <c r="P24" s="22"/>
      <c r="Q24" s="74">
        <v>0.16</v>
      </c>
      <c r="R24" s="74">
        <v>20.021562827133287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20.475827360246921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0.18437468505396379</v>
      </c>
      <c r="J26" s="68">
        <v>7.087362893474368</v>
      </c>
      <c r="K26" s="68">
        <v>10</v>
      </c>
      <c r="L26" s="68">
        <v>38.44</v>
      </c>
      <c r="M26" s="68">
        <v>1.2114310323114641</v>
      </c>
      <c r="N26" s="34"/>
      <c r="P26" s="22"/>
      <c r="Q26" s="74">
        <v>0.18</v>
      </c>
      <c r="R26" s="74">
        <v>20.918618392173663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74">
        <v>17.600000000000001</v>
      </c>
      <c r="I27" s="74">
        <v>0.22246926292548069</v>
      </c>
      <c r="J27" s="74">
        <v>9.3637312765334837</v>
      </c>
      <c r="K27" s="74">
        <v>7</v>
      </c>
      <c r="L27" s="74">
        <v>42.09</v>
      </c>
      <c r="M27" s="74">
        <v>-0.8760216666496411</v>
      </c>
      <c r="N27" s="23"/>
      <c r="P27" s="22"/>
      <c r="Q27" s="68">
        <v>0.19</v>
      </c>
      <c r="R27" s="68">
        <v>21.352115309750396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57.5</v>
      </c>
      <c r="I28" s="68">
        <v>0.32722827833950552</v>
      </c>
      <c r="J28" s="68">
        <v>15.47789756545861</v>
      </c>
      <c r="K28" s="68">
        <v>8</v>
      </c>
      <c r="L28" s="68">
        <v>47.3</v>
      </c>
      <c r="M28" s="68">
        <v>-2.3173394944029022</v>
      </c>
      <c r="N28" s="23"/>
      <c r="P28" s="22"/>
      <c r="Q28" s="74">
        <v>0.2</v>
      </c>
      <c r="R28" s="74">
        <v>21.776721227948926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188.5</v>
      </c>
      <c r="I29" s="74">
        <v>0.53130108112393026</v>
      </c>
      <c r="J29" s="74">
        <v>24.859577585788696</v>
      </c>
      <c r="K29" s="74">
        <v>38</v>
      </c>
      <c r="L29" s="74">
        <v>46.79</v>
      </c>
      <c r="M29" s="74">
        <v>3.8495988689248506</v>
      </c>
      <c r="N29" s="23"/>
      <c r="P29" s="22"/>
      <c r="Q29" s="68">
        <v>0.21</v>
      </c>
      <c r="R29" s="68">
        <v>22.192953521111718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678.3</v>
      </c>
      <c r="I30" s="68">
        <v>0.78066729898404785</v>
      </c>
      <c r="J30" s="68">
        <v>27.495102270218165</v>
      </c>
      <c r="K30" s="68">
        <v>22</v>
      </c>
      <c r="L30" s="68">
        <v>35.22</v>
      </c>
      <c r="M30" s="68">
        <v>-2.2376719425158296</v>
      </c>
      <c r="N30" s="23"/>
      <c r="P30" s="22"/>
      <c r="Q30" s="74">
        <v>0.22</v>
      </c>
      <c r="R30" s="74">
        <v>22.602681161088455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23.005960508780078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25" t="s">
        <v>111</v>
      </c>
      <c r="I32" s="125"/>
      <c r="J32" s="40"/>
      <c r="K32" s="40"/>
      <c r="L32" s="40"/>
      <c r="M32" s="40"/>
      <c r="N32" s="23"/>
      <c r="P32" s="22"/>
      <c r="Q32" s="74">
        <v>0.24</v>
      </c>
      <c r="R32" s="74">
        <v>23.40272238097549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23.795004087137386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-108.38356656036373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24.183326380609202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74" t="s">
        <v>184</v>
      </c>
      <c r="I35" s="74">
        <v>-122.76525052117987</v>
      </c>
      <c r="J35" s="74">
        <v>3</v>
      </c>
      <c r="K35" s="74">
        <v>28.763367921632266</v>
      </c>
      <c r="L35" s="74">
        <v>2</v>
      </c>
      <c r="M35" s="74" t="s">
        <v>186</v>
      </c>
      <c r="N35" s="23"/>
      <c r="P35" s="22"/>
      <c r="Q35" s="68">
        <v>0.27</v>
      </c>
      <c r="R35" s="68">
        <v>24.567658566320567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-141.64495900340566</v>
      </c>
      <c r="J36" s="68">
        <v>1</v>
      </c>
      <c r="K36" s="68">
        <v>66.522784886083855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24.948001044285625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25.325733694938908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25.700850226179092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26.07399572084563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26.445233124176095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26.814193635797047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27.180210681364464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27.545638281554115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27.912186735804429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28.278619817415798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28.643829138470974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29.00811384008664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29.372416176885007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29.736510880308984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30.101222238735573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30.467503137254383</v>
      </c>
      <c r="S51" s="23"/>
    </row>
    <row r="52" spans="1:19" s="14" customFormat="1" x14ac:dyDescent="0.35">
      <c r="B52" s="13"/>
      <c r="P52" s="22"/>
      <c r="Q52" s="74">
        <v>0.44</v>
      </c>
      <c r="R52" s="74">
        <v>30.834958294882497</v>
      </c>
      <c r="S52" s="23"/>
    </row>
    <row r="53" spans="1:19" s="14" customFormat="1" x14ac:dyDescent="0.35">
      <c r="B53" s="13"/>
      <c r="P53" s="22"/>
      <c r="Q53" s="68">
        <v>0.45</v>
      </c>
      <c r="R53" s="68">
        <v>31.203261232443307</v>
      </c>
      <c r="S53" s="23"/>
    </row>
    <row r="54" spans="1:19" s="14" customFormat="1" x14ac:dyDescent="0.35">
      <c r="P54" s="22"/>
      <c r="Q54" s="74">
        <v>0.46</v>
      </c>
      <c r="R54" s="74">
        <v>31.572002756274951</v>
      </c>
      <c r="S54" s="23"/>
    </row>
    <row r="55" spans="1:19" s="14" customFormat="1" x14ac:dyDescent="0.35">
      <c r="P55" s="22"/>
      <c r="Q55" s="68">
        <v>0.47000000000000003</v>
      </c>
      <c r="R55" s="68">
        <v>31.942159210985729</v>
      </c>
      <c r="S55" s="23"/>
    </row>
    <row r="56" spans="1:19" s="14" customFormat="1" x14ac:dyDescent="0.35">
      <c r="P56" s="22"/>
      <c r="Q56" s="74">
        <v>0.48</v>
      </c>
      <c r="R56" s="74">
        <v>32.313999136875402</v>
      </c>
      <c r="S56" s="23"/>
    </row>
    <row r="57" spans="1:19" s="14" customFormat="1" x14ac:dyDescent="0.35">
      <c r="P57" s="22"/>
      <c r="Q57" s="68">
        <v>0.49</v>
      </c>
      <c r="R57" s="68">
        <v>32.686995316140035</v>
      </c>
      <c r="S57" s="23"/>
    </row>
    <row r="58" spans="1:19" s="14" customFormat="1" x14ac:dyDescent="0.35">
      <c r="P58" s="22"/>
      <c r="Q58" s="74">
        <v>0.5</v>
      </c>
      <c r="R58" s="74">
        <v>33.06639772463074</v>
      </c>
      <c r="S58" s="23"/>
    </row>
    <row r="59" spans="1:19" s="14" customFormat="1" x14ac:dyDescent="0.35">
      <c r="P59" s="22"/>
      <c r="Q59" s="68">
        <v>0.51</v>
      </c>
      <c r="R59" s="68">
        <v>33.456698837755788</v>
      </c>
      <c r="S59" s="23"/>
    </row>
    <row r="60" spans="1:19" s="14" customFormat="1" x14ac:dyDescent="0.35">
      <c r="P60" s="22"/>
      <c r="Q60" s="74">
        <v>0.52</v>
      </c>
      <c r="R60" s="74">
        <v>33.852653816169045</v>
      </c>
      <c r="S60" s="23"/>
    </row>
    <row r="61" spans="1:19" s="14" customFormat="1" x14ac:dyDescent="0.35">
      <c r="P61" s="22"/>
      <c r="Q61" s="68">
        <v>0.53</v>
      </c>
      <c r="R61" s="68">
        <v>34.245876867447279</v>
      </c>
      <c r="S61" s="23"/>
    </row>
    <row r="62" spans="1:19" s="14" customFormat="1" x14ac:dyDescent="0.35">
      <c r="P62" s="22"/>
      <c r="Q62" s="74">
        <v>0.54</v>
      </c>
      <c r="R62" s="74">
        <v>34.636407300191109</v>
      </c>
      <c r="S62" s="23"/>
    </row>
    <row r="63" spans="1:19" s="14" customFormat="1" x14ac:dyDescent="0.35">
      <c r="P63" s="22"/>
      <c r="Q63" s="68">
        <v>0.55000000000000004</v>
      </c>
      <c r="R63" s="68">
        <v>35.030088391218349</v>
      </c>
      <c r="S63" s="23"/>
    </row>
    <row r="64" spans="1:19" s="14" customFormat="1" x14ac:dyDescent="0.35">
      <c r="P64" s="22"/>
      <c r="Q64" s="74">
        <v>0.56000000000000005</v>
      </c>
      <c r="R64" s="74">
        <v>35.430199189472681</v>
      </c>
      <c r="S64" s="23"/>
    </row>
    <row r="65" spans="16:19" s="14" customFormat="1" x14ac:dyDescent="0.35">
      <c r="P65" s="22"/>
      <c r="Q65" s="68">
        <v>0.57000000000000006</v>
      </c>
      <c r="R65" s="68">
        <v>35.835009437564018</v>
      </c>
      <c r="S65" s="23"/>
    </row>
    <row r="66" spans="16:19" s="14" customFormat="1" x14ac:dyDescent="0.35">
      <c r="P66" s="22"/>
      <c r="Q66" s="74">
        <v>0.57999999999999996</v>
      </c>
      <c r="R66" s="74">
        <v>36.244348865025955</v>
      </c>
      <c r="S66" s="23"/>
    </row>
    <row r="67" spans="16:19" s="14" customFormat="1" x14ac:dyDescent="0.35">
      <c r="P67" s="22"/>
      <c r="Q67" s="68">
        <v>0.59</v>
      </c>
      <c r="R67" s="68">
        <v>36.657492695882496</v>
      </c>
      <c r="S67" s="23"/>
    </row>
    <row r="68" spans="16:19" s="14" customFormat="1" x14ac:dyDescent="0.35">
      <c r="P68" s="22"/>
      <c r="Q68" s="74">
        <v>0.6</v>
      </c>
      <c r="R68" s="74">
        <v>37.076318099184682</v>
      </c>
      <c r="S68" s="23"/>
    </row>
    <row r="69" spans="16:19" s="14" customFormat="1" x14ac:dyDescent="0.35">
      <c r="P69" s="22"/>
      <c r="Q69" s="68">
        <v>0.61</v>
      </c>
      <c r="R69" s="68">
        <v>37.502872568849781</v>
      </c>
      <c r="S69" s="23"/>
    </row>
    <row r="70" spans="16:19" s="14" customFormat="1" x14ac:dyDescent="0.35">
      <c r="P70" s="22"/>
      <c r="Q70" s="74">
        <v>0.62</v>
      </c>
      <c r="R70" s="74">
        <v>37.936489068997112</v>
      </c>
      <c r="S70" s="23"/>
    </row>
    <row r="71" spans="16:19" s="14" customFormat="1" x14ac:dyDescent="0.35">
      <c r="P71" s="22"/>
      <c r="Q71" s="68">
        <v>0.63</v>
      </c>
      <c r="R71" s="68">
        <v>38.376728702194342</v>
      </c>
      <c r="S71" s="23"/>
    </row>
    <row r="72" spans="16:19" s="14" customFormat="1" x14ac:dyDescent="0.35">
      <c r="P72" s="22"/>
      <c r="Q72" s="74">
        <v>0.64</v>
      </c>
      <c r="R72" s="74">
        <v>38.822899348859629</v>
      </c>
      <c r="S72" s="23"/>
    </row>
    <row r="73" spans="16:19" s="14" customFormat="1" x14ac:dyDescent="0.35">
      <c r="P73" s="22"/>
      <c r="Q73" s="68">
        <v>0.65</v>
      </c>
      <c r="R73" s="68">
        <v>39.276218243183827</v>
      </c>
      <c r="S73" s="23"/>
    </row>
    <row r="74" spans="16:19" s="14" customFormat="1" x14ac:dyDescent="0.35">
      <c r="P74" s="22"/>
      <c r="Q74" s="74">
        <v>0.66</v>
      </c>
      <c r="R74" s="74">
        <v>39.738267703298781</v>
      </c>
      <c r="S74" s="23"/>
    </row>
    <row r="75" spans="16:19" s="14" customFormat="1" x14ac:dyDescent="0.35">
      <c r="P75" s="22"/>
      <c r="Q75" s="68">
        <v>0.67</v>
      </c>
      <c r="R75" s="68">
        <v>40.208482135326761</v>
      </c>
      <c r="S75" s="23"/>
    </row>
    <row r="76" spans="16:19" s="14" customFormat="1" x14ac:dyDescent="0.35">
      <c r="P76" s="22"/>
      <c r="Q76" s="74">
        <v>0.68</v>
      </c>
      <c r="R76" s="74">
        <v>40.688740500834328</v>
      </c>
      <c r="S76" s="23"/>
    </row>
    <row r="77" spans="16:19" s="14" customFormat="1" x14ac:dyDescent="0.35">
      <c r="P77" s="22"/>
      <c r="Q77" s="68">
        <v>0.69000000000000006</v>
      </c>
      <c r="R77" s="68">
        <v>41.179342918996852</v>
      </c>
      <c r="S77" s="23"/>
    </row>
    <row r="78" spans="16:19" s="14" customFormat="1" x14ac:dyDescent="0.35">
      <c r="P78" s="22"/>
      <c r="Q78" s="74">
        <v>0.70000000000000007</v>
      </c>
      <c r="R78" s="74">
        <v>41.680722366249249</v>
      </c>
      <c r="S78" s="23"/>
    </row>
    <row r="79" spans="16:19" s="14" customFormat="1" x14ac:dyDescent="0.35">
      <c r="P79" s="22"/>
      <c r="Q79" s="68">
        <v>0.71</v>
      </c>
      <c r="R79" s="68">
        <v>42.194173893481157</v>
      </c>
      <c r="S79" s="23"/>
    </row>
    <row r="80" spans="16:19" s="14" customFormat="1" x14ac:dyDescent="0.35">
      <c r="P80" s="22"/>
      <c r="Q80" s="74">
        <v>0.72</v>
      </c>
      <c r="R80" s="74">
        <v>42.719282986506428</v>
      </c>
      <c r="S80" s="23"/>
    </row>
    <row r="81" spans="16:19" s="14" customFormat="1" x14ac:dyDescent="0.35">
      <c r="P81" s="22"/>
      <c r="Q81" s="68">
        <v>0.73</v>
      </c>
      <c r="R81" s="68">
        <v>43.258911514466391</v>
      </c>
      <c r="S81" s="23"/>
    </row>
    <row r="82" spans="16:19" s="14" customFormat="1" x14ac:dyDescent="0.35">
      <c r="P82" s="22"/>
      <c r="Q82" s="74">
        <v>0.74</v>
      </c>
      <c r="R82" s="74">
        <v>43.81274167433196</v>
      </c>
      <c r="S82" s="23"/>
    </row>
    <row r="83" spans="16:19" s="14" customFormat="1" x14ac:dyDescent="0.35">
      <c r="P83" s="22"/>
      <c r="Q83" s="68">
        <v>0.75</v>
      </c>
      <c r="R83" s="68">
        <v>44.38304483086992</v>
      </c>
      <c r="S83" s="23"/>
    </row>
    <row r="84" spans="16:19" s="14" customFormat="1" x14ac:dyDescent="0.35">
      <c r="P84" s="22"/>
      <c r="Q84" s="74">
        <v>0.76</v>
      </c>
      <c r="R84" s="74">
        <v>44.971331799381602</v>
      </c>
      <c r="S84" s="23"/>
    </row>
    <row r="85" spans="16:19" s="14" customFormat="1" x14ac:dyDescent="0.35">
      <c r="P85" s="22"/>
      <c r="Q85" s="68">
        <v>0.77</v>
      </c>
      <c r="R85" s="68">
        <v>45.578258654333361</v>
      </c>
      <c r="S85" s="23"/>
    </row>
    <row r="86" spans="16:19" s="14" customFormat="1" x14ac:dyDescent="0.35">
      <c r="P86" s="22"/>
      <c r="Q86" s="74">
        <v>0.78</v>
      </c>
      <c r="R86" s="74">
        <v>46.206586970788202</v>
      </c>
      <c r="S86" s="23"/>
    </row>
    <row r="87" spans="16:19" s="14" customFormat="1" x14ac:dyDescent="0.35">
      <c r="P87" s="22"/>
      <c r="Q87" s="68">
        <v>0.79</v>
      </c>
      <c r="R87" s="68">
        <v>46.856488239985921</v>
      </c>
      <c r="S87" s="23"/>
    </row>
    <row r="88" spans="16:19" s="14" customFormat="1" x14ac:dyDescent="0.35">
      <c r="P88" s="22"/>
      <c r="Q88" s="74">
        <v>0.8</v>
      </c>
      <c r="R88" s="74">
        <v>47.532902379478159</v>
      </c>
      <c r="S88" s="23"/>
    </row>
    <row r="89" spans="16:19" s="14" customFormat="1" x14ac:dyDescent="0.35">
      <c r="P89" s="22"/>
      <c r="Q89" s="68">
        <v>0.81</v>
      </c>
      <c r="R89" s="68">
        <v>48.235717174950878</v>
      </c>
      <c r="S89" s="23"/>
    </row>
    <row r="90" spans="16:19" s="14" customFormat="1" x14ac:dyDescent="0.35">
      <c r="P90" s="22"/>
      <c r="Q90" s="74">
        <v>0.82000000000000006</v>
      </c>
      <c r="R90" s="74">
        <v>48.970409842532199</v>
      </c>
      <c r="S90" s="23"/>
    </row>
    <row r="91" spans="16:19" s="14" customFormat="1" x14ac:dyDescent="0.35">
      <c r="P91" s="22"/>
      <c r="Q91" s="68">
        <v>0.83000000000000007</v>
      </c>
      <c r="R91" s="68">
        <v>49.737526953927023</v>
      </c>
      <c r="S91" s="23"/>
    </row>
    <row r="92" spans="16:19" s="14" customFormat="1" x14ac:dyDescent="0.35">
      <c r="P92" s="22"/>
      <c r="Q92" s="74">
        <v>0.84</v>
      </c>
      <c r="R92" s="74">
        <v>50.545533118726674</v>
      </c>
      <c r="S92" s="23"/>
    </row>
    <row r="93" spans="16:19" s="14" customFormat="1" x14ac:dyDescent="0.35">
      <c r="P93" s="22"/>
      <c r="Q93" s="68">
        <v>0.85</v>
      </c>
      <c r="R93" s="68">
        <v>51.396187911204372</v>
      </c>
      <c r="S93" s="23"/>
    </row>
    <row r="94" spans="16:19" s="14" customFormat="1" x14ac:dyDescent="0.35">
      <c r="P94" s="22"/>
      <c r="Q94" s="74">
        <v>0.86</v>
      </c>
      <c r="R94" s="74">
        <v>52.296048839847948</v>
      </c>
      <c r="S94" s="23"/>
    </row>
    <row r="95" spans="16:19" s="14" customFormat="1" x14ac:dyDescent="0.35">
      <c r="P95" s="22"/>
      <c r="Q95" s="68">
        <v>0.87</v>
      </c>
      <c r="R95" s="68">
        <v>53.253842073519763</v>
      </c>
      <c r="S95" s="23"/>
    </row>
    <row r="96" spans="16:19" s="14" customFormat="1" x14ac:dyDescent="0.35">
      <c r="P96" s="22"/>
      <c r="Q96" s="74">
        <v>0.88</v>
      </c>
      <c r="R96" s="74">
        <v>54.277110105552858</v>
      </c>
      <c r="S96" s="23"/>
    </row>
    <row r="97" spans="16:19" s="14" customFormat="1" x14ac:dyDescent="0.35">
      <c r="P97" s="22"/>
      <c r="Q97" s="68">
        <v>0.89</v>
      </c>
      <c r="R97" s="68">
        <v>55.379660635658894</v>
      </c>
      <c r="S97" s="23"/>
    </row>
    <row r="98" spans="16:19" s="14" customFormat="1" x14ac:dyDescent="0.35">
      <c r="P98" s="22"/>
      <c r="Q98" s="74">
        <v>0.9</v>
      </c>
      <c r="R98" s="74">
        <v>56.574733257746551</v>
      </c>
      <c r="S98" s="23"/>
    </row>
    <row r="99" spans="16:19" s="14" customFormat="1" x14ac:dyDescent="0.35">
      <c r="P99" s="22"/>
      <c r="Q99" s="68">
        <v>0.91</v>
      </c>
      <c r="R99" s="68">
        <v>57.880550604886984</v>
      </c>
      <c r="S99" s="23"/>
    </row>
    <row r="100" spans="16:19" s="14" customFormat="1" x14ac:dyDescent="0.35">
      <c r="P100" s="22"/>
      <c r="Q100" s="74">
        <v>0.92</v>
      </c>
      <c r="R100" s="74">
        <v>59.327439997882216</v>
      </c>
      <c r="S100" s="23"/>
    </row>
    <row r="101" spans="16:19" s="14" customFormat="1" x14ac:dyDescent="0.35">
      <c r="P101" s="22"/>
      <c r="Q101" s="68">
        <v>0.93</v>
      </c>
      <c r="R101" s="68">
        <v>60.949886066632111</v>
      </c>
      <c r="S101" s="23"/>
    </row>
    <row r="102" spans="16:19" s="14" customFormat="1" x14ac:dyDescent="0.35">
      <c r="P102" s="22"/>
      <c r="Q102" s="74">
        <v>0.94000000000000006</v>
      </c>
      <c r="R102" s="74">
        <v>62.804847925939598</v>
      </c>
      <c r="S102" s="23"/>
    </row>
    <row r="103" spans="16:19" s="14" customFormat="1" x14ac:dyDescent="0.35">
      <c r="P103" s="22"/>
      <c r="Q103" s="68">
        <v>0.95000000000000007</v>
      </c>
      <c r="R103" s="68">
        <v>64.976993552687674</v>
      </c>
      <c r="S103" s="23"/>
    </row>
    <row r="104" spans="16:19" s="14" customFormat="1" x14ac:dyDescent="0.35">
      <c r="P104" s="22"/>
      <c r="Q104" s="74">
        <v>0.96</v>
      </c>
      <c r="R104" s="74">
        <v>67.610062395150194</v>
      </c>
      <c r="S104" s="23"/>
    </row>
    <row r="105" spans="16:19" s="14" customFormat="1" x14ac:dyDescent="0.35">
      <c r="P105" s="22"/>
      <c r="Q105" s="68">
        <v>0.97</v>
      </c>
      <c r="R105" s="68">
        <v>70.967702430497908</v>
      </c>
      <c r="S105" s="23"/>
    </row>
    <row r="106" spans="16:19" s="14" customFormat="1" x14ac:dyDescent="0.35">
      <c r="P106" s="22"/>
      <c r="Q106" s="74">
        <v>0.98</v>
      </c>
      <c r="R106" s="74">
        <v>75.672047928967203</v>
      </c>
      <c r="S106" s="23"/>
    </row>
    <row r="107" spans="16:19" s="14" customFormat="1" x14ac:dyDescent="0.35">
      <c r="P107" s="22"/>
      <c r="Q107" s="68">
        <v>0.99</v>
      </c>
      <c r="R107" s="68">
        <v>83.690600362707741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0B5A53B3-359C-466D-AD1A-7B8E2BE2EE96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6F40A-5535-4E57-8A6F-96F05D9A2481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212</v>
      </c>
      <c r="E9" s="23"/>
      <c r="G9" s="22"/>
      <c r="H9" s="78" t="s">
        <v>34</v>
      </c>
      <c r="I9" s="79">
        <v>110.90463583397688</v>
      </c>
      <c r="J9" s="21"/>
      <c r="K9" s="21"/>
      <c r="L9" s="21"/>
      <c r="M9" s="21"/>
      <c r="N9" s="23"/>
      <c r="P9" s="22"/>
      <c r="Q9" s="68">
        <v>0.01</v>
      </c>
      <c r="R9" s="68">
        <v>78.819959992226131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86.259066327251574</v>
      </c>
      <c r="J10" s="21"/>
      <c r="K10" s="21"/>
      <c r="L10" s="21"/>
      <c r="M10" s="21"/>
      <c r="N10" s="23"/>
      <c r="P10" s="22"/>
      <c r="Q10" s="74">
        <v>0.02</v>
      </c>
      <c r="R10" s="74">
        <v>81.654403738117026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157.51567086248471</v>
      </c>
      <c r="J11" s="21"/>
      <c r="K11" s="21"/>
      <c r="L11" s="21"/>
      <c r="M11" s="21"/>
      <c r="N11" s="23"/>
      <c r="P11" s="22"/>
      <c r="Q11" s="68">
        <v>0.03</v>
      </c>
      <c r="R11" s="68">
        <v>83.556090847429047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264.57507959337437</v>
      </c>
      <c r="J12" s="21"/>
      <c r="K12" s="21"/>
      <c r="L12" s="21"/>
      <c r="M12" s="21"/>
      <c r="N12" s="23"/>
      <c r="P12" s="22"/>
      <c r="Q12" s="74">
        <v>0.04</v>
      </c>
      <c r="R12" s="74">
        <v>85.048407134091789</v>
      </c>
      <c r="S12" s="23"/>
    </row>
    <row r="13" spans="2:23" s="14" customFormat="1" x14ac:dyDescent="0.35">
      <c r="B13" s="63"/>
      <c r="C13" s="72" t="s">
        <v>131</v>
      </c>
      <c r="D13" s="56" t="s">
        <v>211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86.259066327251574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87.348336485608542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42.375633621720162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88.308868079030134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89.17335411803812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89.999301731862019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2</v>
      </c>
      <c r="J18" s="81"/>
      <c r="K18" s="21"/>
      <c r="L18" s="21"/>
      <c r="M18" s="21"/>
      <c r="N18" s="23"/>
      <c r="P18" s="22"/>
      <c r="Q18" s="74">
        <v>0.1</v>
      </c>
      <c r="R18" s="74">
        <v>90.760954062859582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91.469263001130059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189</v>
      </c>
      <c r="I20" s="68">
        <v>-0.560352483023139</v>
      </c>
      <c r="J20" s="21"/>
      <c r="K20" s="21"/>
      <c r="L20" s="21"/>
      <c r="M20" s="21"/>
      <c r="N20" s="23"/>
      <c r="P20" s="22"/>
      <c r="Q20" s="74">
        <v>0.12</v>
      </c>
      <c r="R20" s="74">
        <v>92.147271598618246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191</v>
      </c>
      <c r="I21" s="74">
        <v>1.79287669687308E-3</v>
      </c>
      <c r="J21" s="21"/>
      <c r="K21" s="21"/>
      <c r="L21" s="21"/>
      <c r="M21" s="21"/>
      <c r="N21" s="23"/>
      <c r="P21" s="22"/>
      <c r="Q21" s="68">
        <v>0.13</v>
      </c>
      <c r="R21" s="68">
        <v>92.808156924837235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40"/>
      <c r="I22" s="40"/>
      <c r="J22" s="40"/>
      <c r="K22" s="21"/>
      <c r="L22" s="21"/>
      <c r="M22" s="21"/>
      <c r="N22" s="23"/>
      <c r="P22" s="22"/>
      <c r="Q22" s="74">
        <v>0.14000000000000001</v>
      </c>
      <c r="R22" s="74">
        <v>93.434729978127081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125" t="s">
        <v>53</v>
      </c>
      <c r="I23" s="125"/>
      <c r="J23" s="41"/>
      <c r="K23" s="41"/>
      <c r="L23" s="41"/>
      <c r="M23" s="41"/>
      <c r="N23" s="23"/>
      <c r="P23" s="22"/>
      <c r="Q23" s="68">
        <v>0.15</v>
      </c>
      <c r="R23" s="68">
        <v>94.033275427766611</v>
      </c>
      <c r="S23" s="23"/>
    </row>
    <row r="24" spans="2:19" s="14" customFormat="1" ht="29" x14ac:dyDescent="0.35">
      <c r="B24" s="22"/>
      <c r="C24" s="11" t="s">
        <v>51</v>
      </c>
      <c r="D24" s="68">
        <v>5</v>
      </c>
      <c r="E24" s="23"/>
      <c r="F24" s="13"/>
      <c r="G24" s="22"/>
      <c r="H24" s="42" t="s">
        <v>41</v>
      </c>
      <c r="I24" s="42" t="s">
        <v>47</v>
      </c>
      <c r="J24" s="43" t="s">
        <v>43</v>
      </c>
      <c r="K24" s="43" t="s">
        <v>44</v>
      </c>
      <c r="L24" s="43" t="s">
        <v>45</v>
      </c>
      <c r="M24" s="43" t="s">
        <v>46</v>
      </c>
      <c r="N24" s="23"/>
      <c r="P24" s="22"/>
      <c r="Q24" s="74">
        <v>0.16</v>
      </c>
      <c r="R24" s="74">
        <v>94.612605313665298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>
        <v>0</v>
      </c>
      <c r="I25" s="68">
        <v>0.28761951786456719</v>
      </c>
      <c r="J25" s="68">
        <v>11.056094266713963</v>
      </c>
      <c r="K25" s="68">
        <v>10</v>
      </c>
      <c r="L25" s="68">
        <v>38.44</v>
      </c>
      <c r="M25" s="68">
        <v>-0.37631004599057438</v>
      </c>
      <c r="N25" s="34"/>
      <c r="P25" s="22"/>
      <c r="Q25" s="68">
        <v>0.17</v>
      </c>
      <c r="R25" s="68">
        <v>95.181531675732586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74">
        <v>17.600000000000001</v>
      </c>
      <c r="I26" s="74">
        <v>0.2984728435911822</v>
      </c>
      <c r="J26" s="74">
        <v>12.562721986752861</v>
      </c>
      <c r="K26" s="74">
        <v>7</v>
      </c>
      <c r="L26" s="74">
        <v>42.09</v>
      </c>
      <c r="M26" s="74">
        <v>-1.8738000110617377</v>
      </c>
      <c r="N26" s="23"/>
      <c r="P26" s="22"/>
      <c r="Q26" s="74">
        <v>0.18</v>
      </c>
      <c r="R26" s="74">
        <v>95.739698768647727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57.5</v>
      </c>
      <c r="I27" s="68">
        <v>0.32374134349189371</v>
      </c>
      <c r="J27" s="68">
        <v>15.312965547166572</v>
      </c>
      <c r="K27" s="68">
        <v>8</v>
      </c>
      <c r="L27" s="68">
        <v>47.3</v>
      </c>
      <c r="M27" s="68">
        <v>-2.2725186496801224</v>
      </c>
      <c r="N27" s="23"/>
      <c r="P27" s="22"/>
      <c r="Q27" s="68">
        <v>0.19</v>
      </c>
      <c r="R27" s="68">
        <v>96.279603578340783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74">
        <v>188.5</v>
      </c>
      <c r="I28" s="74">
        <v>0.41200311406942763</v>
      </c>
      <c r="J28" s="74">
        <v>19.27762570730852</v>
      </c>
      <c r="K28" s="74">
        <v>38</v>
      </c>
      <c r="L28" s="74">
        <v>46.79</v>
      </c>
      <c r="M28" s="74">
        <v>5.5609198856086444</v>
      </c>
      <c r="N28" s="23"/>
      <c r="P28" s="22"/>
      <c r="Q28" s="74">
        <v>0.2</v>
      </c>
      <c r="R28" s="74">
        <v>96.804957599865205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68">
        <v>678.3</v>
      </c>
      <c r="I29" s="68">
        <v>0.74400936386999161</v>
      </c>
      <c r="J29" s="68">
        <v>26.204009795501104</v>
      </c>
      <c r="K29" s="68">
        <v>22</v>
      </c>
      <c r="L29" s="68">
        <v>35.22</v>
      </c>
      <c r="M29" s="68">
        <v>-1.6231841861754772</v>
      </c>
      <c r="N29" s="23"/>
      <c r="P29" s="22"/>
      <c r="Q29" s="68">
        <v>0.21</v>
      </c>
      <c r="R29" s="68">
        <v>97.31957468255527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40"/>
      <c r="I30" s="40"/>
      <c r="J30" s="40"/>
      <c r="K30" s="40"/>
      <c r="L30" s="40"/>
      <c r="M30" s="40"/>
      <c r="N30" s="23"/>
      <c r="P30" s="22"/>
      <c r="Q30" s="74">
        <v>0.22</v>
      </c>
      <c r="R30" s="74">
        <v>97.827268675745245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125" t="s">
        <v>111</v>
      </c>
      <c r="I31" s="125"/>
      <c r="J31" s="40"/>
      <c r="K31" s="40"/>
      <c r="L31" s="40"/>
      <c r="M31" s="40"/>
      <c r="N31" s="23"/>
      <c r="P31" s="22"/>
      <c r="Q31" s="68">
        <v>0.23</v>
      </c>
      <c r="R31" s="68">
        <v>98.331350209810196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82" t="s">
        <v>31</v>
      </c>
      <c r="I32" s="82" t="s">
        <v>90</v>
      </c>
      <c r="J32" s="82" t="s">
        <v>52</v>
      </c>
      <c r="K32" s="82" t="s">
        <v>91</v>
      </c>
      <c r="L32" s="82" t="s">
        <v>92</v>
      </c>
      <c r="M32" s="82" t="s">
        <v>93</v>
      </c>
      <c r="N32" s="23"/>
      <c r="P32" s="22"/>
      <c r="Q32" s="74">
        <v>0.24</v>
      </c>
      <c r="R32" s="74">
        <v>98.82694656111137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 t="s">
        <v>182</v>
      </c>
      <c r="I33" s="68">
        <v>-108.38356656036373</v>
      </c>
      <c r="J33" s="68">
        <v>5</v>
      </c>
      <c r="K33" s="68" t="s">
        <v>183</v>
      </c>
      <c r="L33" s="68" t="s">
        <v>183</v>
      </c>
      <c r="M33" s="68" t="s">
        <v>183</v>
      </c>
      <c r="N33" s="23"/>
      <c r="P33" s="22"/>
      <c r="Q33" s="68">
        <v>0.25</v>
      </c>
      <c r="R33" s="68">
        <v>99.31335447793407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74" t="s">
        <v>184</v>
      </c>
      <c r="I34" s="74">
        <v>-130.28753979668718</v>
      </c>
      <c r="J34" s="74">
        <v>2</v>
      </c>
      <c r="K34" s="74">
        <v>43.807946472646904</v>
      </c>
      <c r="L34" s="74">
        <v>3</v>
      </c>
      <c r="M34" s="74" t="s">
        <v>186</v>
      </c>
      <c r="N34" s="23"/>
      <c r="P34" s="22"/>
      <c r="Q34" s="74">
        <v>0.26</v>
      </c>
      <c r="R34" s="74">
        <v>99.792595033460685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68" t="s">
        <v>185</v>
      </c>
      <c r="I35" s="68">
        <v>-141.64495900340566</v>
      </c>
      <c r="J35" s="68">
        <v>1</v>
      </c>
      <c r="K35" s="68">
        <v>66.522784886083855</v>
      </c>
      <c r="L35" s="68">
        <v>4</v>
      </c>
      <c r="M35" s="68" t="s">
        <v>186</v>
      </c>
      <c r="N35" s="23"/>
      <c r="P35" s="22"/>
      <c r="Q35" s="68">
        <v>0.27</v>
      </c>
      <c r="R35" s="68">
        <v>100.26668930087371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40"/>
      <c r="I36" s="40"/>
      <c r="J36" s="40"/>
      <c r="K36" s="40"/>
      <c r="L36" s="40"/>
      <c r="M36" s="40"/>
      <c r="N36" s="23"/>
      <c r="P36" s="22"/>
      <c r="Q36" s="74">
        <v>0.28000000000000003</v>
      </c>
      <c r="R36" s="74">
        <v>100.73765835335553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45"/>
      <c r="H37" s="46"/>
      <c r="I37" s="45"/>
      <c r="J37" s="45"/>
      <c r="K37" s="45"/>
      <c r="L37" s="45"/>
      <c r="M37" s="45"/>
      <c r="N37" s="45"/>
      <c r="P37" s="22"/>
      <c r="Q37" s="68">
        <v>0.28999999999999998</v>
      </c>
      <c r="R37" s="68">
        <v>101.20752326408861</v>
      </c>
      <c r="S37" s="23"/>
    </row>
    <row r="38" spans="1:19" s="14" customFormat="1" ht="23.5" x14ac:dyDescent="0.55000000000000004">
      <c r="A38" s="13"/>
      <c r="B38" s="13"/>
      <c r="C38" s="13"/>
      <c r="D38" s="13"/>
      <c r="E38" s="27"/>
      <c r="F38" s="13"/>
      <c r="H38" s="29"/>
      <c r="M38" s="13"/>
      <c r="N38" s="13"/>
      <c r="P38" s="22"/>
      <c r="Q38" s="74">
        <v>0.3</v>
      </c>
      <c r="R38" s="74">
        <v>101.67478591159571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H39" s="28"/>
      <c r="M39" s="13"/>
      <c r="N39" s="13"/>
      <c r="P39" s="22"/>
      <c r="Q39" s="68">
        <v>0.31</v>
      </c>
      <c r="R39" s="68">
        <v>102.13709311670347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I40" s="13"/>
      <c r="J40" s="13"/>
      <c r="K40" s="13"/>
      <c r="L40" s="13"/>
      <c r="M40" s="13"/>
      <c r="N40" s="13"/>
      <c r="P40" s="22"/>
      <c r="Q40" s="74">
        <v>0.32</v>
      </c>
      <c r="R40" s="74">
        <v>102.59572577250135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30"/>
      <c r="I41" s="13"/>
      <c r="J41" s="13"/>
      <c r="K41" s="13"/>
      <c r="L41" s="13"/>
      <c r="M41" s="13"/>
      <c r="N41" s="13"/>
      <c r="P41" s="22"/>
      <c r="Q41" s="68">
        <v>0.33</v>
      </c>
      <c r="R41" s="68">
        <v>103.05196716553446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8"/>
      <c r="P42" s="22"/>
      <c r="Q42" s="74">
        <v>0.34</v>
      </c>
      <c r="R42" s="74">
        <v>103.50710058234799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103.96240930948704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104.41911669642597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104.87512944285565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105.32957325869891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O47" s="13"/>
      <c r="P47" s="22"/>
      <c r="Q47" s="68">
        <v>0.39</v>
      </c>
      <c r="R47" s="68">
        <v>105.7834409134136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106.23772517645757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106.69341881728867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107.15151460536477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107.61299114167564</v>
      </c>
      <c r="S51" s="23"/>
    </row>
    <row r="52" spans="1:19" s="14" customFormat="1" x14ac:dyDescent="0.35">
      <c r="B52" s="13"/>
      <c r="P52" s="22"/>
      <c r="Q52" s="74">
        <v>0.44</v>
      </c>
      <c r="R52" s="74">
        <v>108.07609898183448</v>
      </c>
      <c r="S52" s="23"/>
    </row>
    <row r="53" spans="1:19" s="14" customFormat="1" x14ac:dyDescent="0.35">
      <c r="B53" s="13"/>
      <c r="P53" s="22"/>
      <c r="Q53" s="68">
        <v>0.45</v>
      </c>
      <c r="R53" s="68">
        <v>108.53982625712599</v>
      </c>
      <c r="S53" s="23"/>
    </row>
    <row r="54" spans="1:19" s="14" customFormat="1" x14ac:dyDescent="0.35">
      <c r="P54" s="22"/>
      <c r="Q54" s="74">
        <v>0.46</v>
      </c>
      <c r="R54" s="74">
        <v>109.00522672964746</v>
      </c>
      <c r="S54" s="23"/>
    </row>
    <row r="55" spans="1:19" s="14" customFormat="1" x14ac:dyDescent="0.35">
      <c r="P55" s="22"/>
      <c r="Q55" s="68">
        <v>0.47000000000000003</v>
      </c>
      <c r="R55" s="68">
        <v>109.47335416149608</v>
      </c>
      <c r="S55" s="23"/>
    </row>
    <row r="56" spans="1:19" s="14" customFormat="1" x14ac:dyDescent="0.35">
      <c r="P56" s="22"/>
      <c r="Q56" s="74">
        <v>0.48</v>
      </c>
      <c r="R56" s="74">
        <v>109.94526231476904</v>
      </c>
      <c r="S56" s="23"/>
    </row>
    <row r="57" spans="1:19" s="14" customFormat="1" x14ac:dyDescent="0.35">
      <c r="P57" s="22"/>
      <c r="Q57" s="68">
        <v>0.49</v>
      </c>
      <c r="R57" s="68">
        <v>110.42200495156358</v>
      </c>
      <c r="S57" s="23"/>
    </row>
    <row r="58" spans="1:19" s="14" customFormat="1" x14ac:dyDescent="0.35">
      <c r="P58" s="22"/>
      <c r="Q58" s="74">
        <v>0.5</v>
      </c>
      <c r="R58" s="74">
        <v>110.90463583397691</v>
      </c>
      <c r="S58" s="23"/>
    </row>
    <row r="59" spans="1:19" s="14" customFormat="1" x14ac:dyDescent="0.35">
      <c r="P59" s="22"/>
      <c r="Q59" s="68">
        <v>0.51</v>
      </c>
      <c r="R59" s="68">
        <v>111.39158919821519</v>
      </c>
      <c r="S59" s="23"/>
    </row>
    <row r="60" spans="1:19" s="14" customFormat="1" x14ac:dyDescent="0.35">
      <c r="P60" s="22"/>
      <c r="Q60" s="74">
        <v>0.52</v>
      </c>
      <c r="R60" s="74">
        <v>111.88144789348912</v>
      </c>
      <c r="S60" s="23"/>
    </row>
    <row r="61" spans="1:19" s="14" customFormat="1" x14ac:dyDescent="0.35">
      <c r="P61" s="22"/>
      <c r="Q61" s="68">
        <v>0.53</v>
      </c>
      <c r="R61" s="68">
        <v>112.37548860140278</v>
      </c>
      <c r="S61" s="23"/>
    </row>
    <row r="62" spans="1:19" s="14" customFormat="1" x14ac:dyDescent="0.35">
      <c r="P62" s="22"/>
      <c r="Q62" s="74">
        <v>0.54</v>
      </c>
      <c r="R62" s="74">
        <v>112.87498800356018</v>
      </c>
      <c r="S62" s="23"/>
    </row>
    <row r="63" spans="1:19" s="14" customFormat="1" x14ac:dyDescent="0.35">
      <c r="P63" s="22"/>
      <c r="Q63" s="68">
        <v>0.55000000000000004</v>
      </c>
      <c r="R63" s="68">
        <v>113.38122278156537</v>
      </c>
      <c r="S63" s="23"/>
    </row>
    <row r="64" spans="1:19" s="14" customFormat="1" x14ac:dyDescent="0.35">
      <c r="P64" s="22"/>
      <c r="Q64" s="74">
        <v>0.56000000000000005</v>
      </c>
      <c r="R64" s="74">
        <v>113.89546961702237</v>
      </c>
      <c r="S64" s="23"/>
    </row>
    <row r="65" spans="16:19" s="14" customFormat="1" x14ac:dyDescent="0.35">
      <c r="P65" s="22"/>
      <c r="Q65" s="68">
        <v>0.57000000000000006</v>
      </c>
      <c r="R65" s="68">
        <v>114.41856217667736</v>
      </c>
      <c r="S65" s="23"/>
    </row>
    <row r="66" spans="16:19" s="14" customFormat="1" x14ac:dyDescent="0.35">
      <c r="P66" s="22"/>
      <c r="Q66" s="74">
        <v>0.57999999999999996</v>
      </c>
      <c r="R66" s="74">
        <v>114.94690088533588</v>
      </c>
      <c r="S66" s="23"/>
    </row>
    <row r="67" spans="16:19" s="14" customFormat="1" x14ac:dyDescent="0.35">
      <c r="P67" s="22"/>
      <c r="Q67" s="68">
        <v>0.59</v>
      </c>
      <c r="R67" s="68">
        <v>115.4810261439015</v>
      </c>
      <c r="S67" s="23"/>
    </row>
    <row r="68" spans="16:19" s="14" customFormat="1" x14ac:dyDescent="0.35">
      <c r="P68" s="22"/>
      <c r="Q68" s="74">
        <v>0.6</v>
      </c>
      <c r="R68" s="74">
        <v>116.02298878503497</v>
      </c>
      <c r="S68" s="23"/>
    </row>
    <row r="69" spans="16:19" s="14" customFormat="1" x14ac:dyDescent="0.35">
      <c r="P69" s="22"/>
      <c r="Q69" s="68">
        <v>0.61</v>
      </c>
      <c r="R69" s="68">
        <v>116.57483964139711</v>
      </c>
      <c r="S69" s="23"/>
    </row>
    <row r="70" spans="16:19" s="14" customFormat="1" x14ac:dyDescent="0.35">
      <c r="P70" s="22"/>
      <c r="Q70" s="74">
        <v>0.62</v>
      </c>
      <c r="R70" s="74">
        <v>117.1386295456486</v>
      </c>
      <c r="S70" s="23"/>
    </row>
    <row r="71" spans="16:19" s="14" customFormat="1" x14ac:dyDescent="0.35">
      <c r="P71" s="22"/>
      <c r="Q71" s="68">
        <v>0.63</v>
      </c>
      <c r="R71" s="68">
        <v>117.71636339857096</v>
      </c>
      <c r="S71" s="23"/>
    </row>
    <row r="72" spans="16:19" s="14" customFormat="1" x14ac:dyDescent="0.35">
      <c r="P72" s="22"/>
      <c r="Q72" s="74">
        <v>0.64</v>
      </c>
      <c r="R72" s="74">
        <v>118.3046677282031</v>
      </c>
      <c r="S72" s="23"/>
    </row>
    <row r="73" spans="16:19" s="14" customFormat="1" x14ac:dyDescent="0.35">
      <c r="P73" s="22"/>
      <c r="Q73" s="68">
        <v>0.65</v>
      </c>
      <c r="R73" s="68">
        <v>118.90233607806447</v>
      </c>
      <c r="S73" s="23"/>
    </row>
    <row r="74" spans="16:19" s="14" customFormat="1" x14ac:dyDescent="0.35">
      <c r="P74" s="22"/>
      <c r="Q74" s="74">
        <v>0.66</v>
      </c>
      <c r="R74" s="74">
        <v>119.51208628326864</v>
      </c>
      <c r="S74" s="23"/>
    </row>
    <row r="75" spans="16:19" s="14" customFormat="1" x14ac:dyDescent="0.35">
      <c r="P75" s="22"/>
      <c r="Q75" s="68">
        <v>0.67</v>
      </c>
      <c r="R75" s="68">
        <v>120.13663617892925</v>
      </c>
      <c r="S75" s="23"/>
    </row>
    <row r="76" spans="16:19" s="14" customFormat="1" x14ac:dyDescent="0.35">
      <c r="P76" s="22"/>
      <c r="Q76" s="74">
        <v>0.68</v>
      </c>
      <c r="R76" s="74">
        <v>120.77870360015984</v>
      </c>
      <c r="S76" s="23"/>
    </row>
    <row r="77" spans="16:19" s="14" customFormat="1" x14ac:dyDescent="0.35">
      <c r="P77" s="22"/>
      <c r="Q77" s="68">
        <v>0.69000000000000006</v>
      </c>
      <c r="R77" s="68">
        <v>121.44004077642697</v>
      </c>
      <c r="S77" s="23"/>
    </row>
    <row r="78" spans="16:19" s="14" customFormat="1" x14ac:dyDescent="0.35">
      <c r="P78" s="22"/>
      <c r="Q78" s="74">
        <v>0.70000000000000007</v>
      </c>
      <c r="R78" s="74">
        <v>122.11414296133478</v>
      </c>
      <c r="S78" s="23"/>
    </row>
    <row r="79" spans="16:19" s="14" customFormat="1" x14ac:dyDescent="0.35">
      <c r="P79" s="22"/>
      <c r="Q79" s="68">
        <v>0.71</v>
      </c>
      <c r="R79" s="68">
        <v>122.80329495625007</v>
      </c>
      <c r="S79" s="23"/>
    </row>
    <row r="80" spans="16:19" s="14" customFormat="1" x14ac:dyDescent="0.35">
      <c r="P80" s="22"/>
      <c r="Q80" s="74">
        <v>0.72</v>
      </c>
      <c r="R80" s="74">
        <v>123.51256060329671</v>
      </c>
      <c r="S80" s="23"/>
    </row>
    <row r="81" spans="16:19" s="14" customFormat="1" x14ac:dyDescent="0.35">
      <c r="P81" s="22"/>
      <c r="Q81" s="68">
        <v>0.73</v>
      </c>
      <c r="R81" s="68">
        <v>124.2470037445985</v>
      </c>
      <c r="S81" s="23"/>
    </row>
    <row r="82" spans="16:19" s="14" customFormat="1" x14ac:dyDescent="0.35">
      <c r="P82" s="22"/>
      <c r="Q82" s="74">
        <v>0.74</v>
      </c>
      <c r="R82" s="74">
        <v>125.01106743721188</v>
      </c>
      <c r="S82" s="23"/>
    </row>
    <row r="83" spans="16:19" s="14" customFormat="1" x14ac:dyDescent="0.35">
      <c r="P83" s="22"/>
      <c r="Q83" s="68">
        <v>0.75</v>
      </c>
      <c r="R83" s="68">
        <v>125.79615867131911</v>
      </c>
      <c r="S83" s="23"/>
    </row>
    <row r="84" spans="16:19" s="14" customFormat="1" x14ac:dyDescent="0.35">
      <c r="P84" s="22"/>
      <c r="Q84" s="74">
        <v>0.76</v>
      </c>
      <c r="R84" s="74">
        <v>126.60440906048566</v>
      </c>
      <c r="S84" s="23"/>
    </row>
    <row r="85" spans="16:19" s="14" customFormat="1" x14ac:dyDescent="0.35">
      <c r="P85" s="22"/>
      <c r="Q85" s="68">
        <v>0.77</v>
      </c>
      <c r="R85" s="68">
        <v>127.44442890746672</v>
      </c>
      <c r="S85" s="23"/>
    </row>
    <row r="86" spans="16:19" s="14" customFormat="1" x14ac:dyDescent="0.35">
      <c r="P86" s="22"/>
      <c r="Q86" s="74">
        <v>0.78</v>
      </c>
      <c r="R86" s="74">
        <v>128.3248285150174</v>
      </c>
      <c r="S86" s="23"/>
    </row>
    <row r="87" spans="16:19" s="14" customFormat="1" x14ac:dyDescent="0.35">
      <c r="P87" s="22"/>
      <c r="Q87" s="68">
        <v>0.79</v>
      </c>
      <c r="R87" s="68">
        <v>129.24569846945823</v>
      </c>
      <c r="S87" s="23"/>
    </row>
    <row r="88" spans="16:19" s="14" customFormat="1" x14ac:dyDescent="0.35">
      <c r="P88" s="22"/>
      <c r="Q88" s="74">
        <v>0.8</v>
      </c>
      <c r="R88" s="74">
        <v>130.19715867441835</v>
      </c>
      <c r="S88" s="23"/>
    </row>
    <row r="89" spans="16:19" s="14" customFormat="1" x14ac:dyDescent="0.35">
      <c r="P89" s="22"/>
      <c r="Q89" s="68">
        <v>0.81</v>
      </c>
      <c r="R89" s="68">
        <v>131.19390704456839</v>
      </c>
      <c r="S89" s="23"/>
    </row>
    <row r="90" spans="16:19" s="14" customFormat="1" x14ac:dyDescent="0.35">
      <c r="P90" s="22"/>
      <c r="Q90" s="74">
        <v>0.82000000000000006</v>
      </c>
      <c r="R90" s="74">
        <v>132.25187282021921</v>
      </c>
      <c r="S90" s="23"/>
    </row>
    <row r="91" spans="16:19" s="14" customFormat="1" x14ac:dyDescent="0.35">
      <c r="P91" s="22"/>
      <c r="Q91" s="68">
        <v>0.83000000000000007</v>
      </c>
      <c r="R91" s="68">
        <v>133.36962604518118</v>
      </c>
      <c r="S91" s="23"/>
    </row>
    <row r="92" spans="16:19" s="14" customFormat="1" x14ac:dyDescent="0.35">
      <c r="P92" s="22"/>
      <c r="Q92" s="74">
        <v>0.84</v>
      </c>
      <c r="R92" s="74">
        <v>134.53953265562421</v>
      </c>
      <c r="S92" s="23"/>
    </row>
    <row r="93" spans="16:19" s="14" customFormat="1" x14ac:dyDescent="0.35">
      <c r="P93" s="22"/>
      <c r="Q93" s="68">
        <v>0.85</v>
      </c>
      <c r="R93" s="68">
        <v>135.79005152885196</v>
      </c>
      <c r="S93" s="23"/>
    </row>
    <row r="94" spans="16:19" s="14" customFormat="1" x14ac:dyDescent="0.35">
      <c r="P94" s="22"/>
      <c r="Q94" s="74">
        <v>0.86</v>
      </c>
      <c r="R94" s="74">
        <v>137.13871843245158</v>
      </c>
      <c r="S94" s="23"/>
    </row>
    <row r="95" spans="16:19" s="14" customFormat="1" x14ac:dyDescent="0.35">
      <c r="P95" s="22"/>
      <c r="Q95" s="68">
        <v>0.87</v>
      </c>
      <c r="R95" s="68">
        <v>138.56625324346817</v>
      </c>
      <c r="S95" s="23"/>
    </row>
    <row r="96" spans="16:19" s="14" customFormat="1" x14ac:dyDescent="0.35">
      <c r="P96" s="22"/>
      <c r="Q96" s="74">
        <v>0.88</v>
      </c>
      <c r="R96" s="74">
        <v>140.11981268444481</v>
      </c>
      <c r="S96" s="23"/>
    </row>
    <row r="97" spans="16:19" s="14" customFormat="1" x14ac:dyDescent="0.35">
      <c r="P97" s="22"/>
      <c r="Q97" s="68">
        <v>0.89</v>
      </c>
      <c r="R97" s="68">
        <v>141.81906740383559</v>
      </c>
      <c r="S97" s="23"/>
    </row>
    <row r="98" spans="16:19" s="14" customFormat="1" x14ac:dyDescent="0.35">
      <c r="P98" s="22"/>
      <c r="Q98" s="74">
        <v>0.9</v>
      </c>
      <c r="R98" s="74">
        <v>143.66635751247543</v>
      </c>
      <c r="S98" s="23"/>
    </row>
    <row r="99" spans="16:19" s="14" customFormat="1" x14ac:dyDescent="0.35">
      <c r="P99" s="22"/>
      <c r="Q99" s="68">
        <v>0.91</v>
      </c>
      <c r="R99" s="68">
        <v>145.74405800886532</v>
      </c>
      <c r="S99" s="23"/>
    </row>
    <row r="100" spans="16:19" s="14" customFormat="1" x14ac:dyDescent="0.35">
      <c r="P100" s="22"/>
      <c r="Q100" s="74">
        <v>0.92</v>
      </c>
      <c r="R100" s="74">
        <v>148.05001718189803</v>
      </c>
      <c r="S100" s="23"/>
    </row>
    <row r="101" spans="16:19" s="14" customFormat="1" x14ac:dyDescent="0.35">
      <c r="P101" s="22"/>
      <c r="Q101" s="68">
        <v>0.93</v>
      </c>
      <c r="R101" s="68">
        <v>150.71302940643847</v>
      </c>
      <c r="S101" s="23"/>
    </row>
    <row r="102" spans="16:19" s="14" customFormat="1" x14ac:dyDescent="0.35">
      <c r="P102" s="22"/>
      <c r="Q102" s="74">
        <v>0.94000000000000006</v>
      </c>
      <c r="R102" s="74">
        <v>153.81296392708026</v>
      </c>
      <c r="S102" s="23"/>
    </row>
    <row r="103" spans="16:19" s="14" customFormat="1" x14ac:dyDescent="0.35">
      <c r="P103" s="22"/>
      <c r="Q103" s="68">
        <v>0.95000000000000007</v>
      </c>
      <c r="R103" s="68">
        <v>157.515670862485</v>
      </c>
      <c r="S103" s="23"/>
    </row>
    <row r="104" spans="16:19" s="14" customFormat="1" x14ac:dyDescent="0.35">
      <c r="P104" s="22"/>
      <c r="Q104" s="74">
        <v>0.96</v>
      </c>
      <c r="R104" s="74">
        <v>162.15575721852557</v>
      </c>
      <c r="S104" s="23"/>
    </row>
    <row r="105" spans="16:19" s="14" customFormat="1" x14ac:dyDescent="0.35">
      <c r="P105" s="22"/>
      <c r="Q105" s="68">
        <v>0.97</v>
      </c>
      <c r="R105" s="68">
        <v>168.3352880923388</v>
      </c>
      <c r="S105" s="23"/>
    </row>
    <row r="106" spans="16:19" s="14" customFormat="1" x14ac:dyDescent="0.35">
      <c r="P106" s="22"/>
      <c r="Q106" s="74">
        <v>0.98</v>
      </c>
      <c r="R106" s="74">
        <v>177.40329950604317</v>
      </c>
      <c r="S106" s="23"/>
    </row>
    <row r="107" spans="16:19" s="14" customFormat="1" x14ac:dyDescent="0.35">
      <c r="P107" s="22"/>
      <c r="Q107" s="68">
        <v>0.99</v>
      </c>
      <c r="R107" s="68">
        <v>194.30728136433197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3:I23"/>
    <mergeCell ref="H31:I31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C0E073A-BA09-4C94-AF44-E6D4B381CB4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Results"/>
  <dimension ref="A1:W151"/>
  <sheetViews>
    <sheetView tabSelected="1" topLeftCell="S1" workbookViewId="0">
      <selection activeCell="E6" sqref="E6"/>
    </sheetView>
  </sheetViews>
  <sheetFormatPr defaultRowHeight="14.5" x14ac:dyDescent="0.35"/>
  <cols>
    <col min="2" max="2" width="22.54296875" customWidth="1"/>
    <col min="3" max="3" width="12.81640625" customWidth="1"/>
    <col min="4" max="4" width="11.81640625" customWidth="1"/>
    <col min="5" max="5" width="20" customWidth="1"/>
    <col min="6" max="6" width="9.7265625" customWidth="1"/>
    <col min="7" max="7" width="9.453125" customWidth="1"/>
    <col min="9" max="10" width="10.453125" customWidth="1"/>
    <col min="11" max="11" width="12.453125" customWidth="1"/>
    <col min="12" max="12" width="15.7265625" customWidth="1"/>
    <col min="13" max="13" width="16.26953125" customWidth="1"/>
    <col min="14" max="14" width="16.81640625" customWidth="1"/>
    <col min="15" max="15" width="32.54296875" customWidth="1"/>
    <col min="16" max="16" width="48.54296875" customWidth="1"/>
    <col min="19" max="19" width="54.7265625" customWidth="1"/>
  </cols>
  <sheetData>
    <row r="1" spans="1:23" s="1" customFormat="1" ht="69" customHeight="1" x14ac:dyDescent="0.35">
      <c r="A1" s="95"/>
      <c r="B1" s="95"/>
      <c r="C1" s="95"/>
      <c r="D1" s="95"/>
      <c r="G1" s="2"/>
      <c r="H1" s="2"/>
      <c r="I1" s="2"/>
      <c r="K1" s="65"/>
      <c r="L1" s="66"/>
      <c r="M1" s="52"/>
    </row>
    <row r="2" spans="1:23" s="3" customFormat="1" ht="22.5" customHeight="1" x14ac:dyDescent="0.55000000000000004">
      <c r="E2" s="4"/>
      <c r="F2" s="69" t="str">
        <f>Hidden!D4</f>
        <v>BMDS 3.1.2</v>
      </c>
      <c r="G2" s="53"/>
      <c r="H2" s="5"/>
      <c r="I2" s="59"/>
      <c r="J2" s="59"/>
      <c r="K2" s="60"/>
      <c r="L2" s="60"/>
      <c r="M2" s="60"/>
      <c r="N2" s="60"/>
      <c r="Q2" s="4"/>
      <c r="R2" s="4"/>
      <c r="W2" s="4"/>
    </row>
    <row r="3" spans="1:23" s="14" customFormat="1" ht="14.5" customHeight="1" x14ac:dyDescent="0.55000000000000004">
      <c r="E3" s="48"/>
      <c r="G3" s="49"/>
      <c r="H3" s="49"/>
      <c r="I3" s="61"/>
      <c r="J3" s="61"/>
      <c r="K3" s="58"/>
      <c r="L3" s="58"/>
      <c r="M3" s="58"/>
      <c r="N3" s="58"/>
      <c r="Q3" s="48"/>
      <c r="R3" s="48"/>
      <c r="W3" s="48"/>
    </row>
    <row r="4" spans="1:23" s="14" customFormat="1" ht="14.5" customHeight="1" x14ac:dyDescent="0.55000000000000004">
      <c r="B4" s="100" t="s">
        <v>228</v>
      </c>
      <c r="C4" s="101"/>
      <c r="D4" s="102"/>
      <c r="E4" s="48"/>
      <c r="G4" s="92" t="s">
        <v>0</v>
      </c>
      <c r="H4" s="92"/>
      <c r="I4" s="92"/>
      <c r="J4" s="92"/>
      <c r="K4" s="58"/>
      <c r="L4" s="58"/>
      <c r="M4" s="58"/>
      <c r="N4" s="58"/>
      <c r="Q4" s="48"/>
      <c r="R4" s="48"/>
      <c r="W4" s="48"/>
    </row>
    <row r="5" spans="1:23" s="14" customFormat="1" ht="14.5" customHeight="1" x14ac:dyDescent="0.55000000000000004">
      <c r="B5" s="103" t="s">
        <v>153</v>
      </c>
      <c r="C5" s="101"/>
      <c r="D5" s="102"/>
      <c r="E5" s="48"/>
      <c r="G5" s="49"/>
      <c r="H5" s="49"/>
      <c r="I5" s="61"/>
      <c r="J5" s="61"/>
      <c r="K5" s="58"/>
      <c r="L5" s="104" t="s">
        <v>225</v>
      </c>
      <c r="M5" s="104"/>
      <c r="N5" s="58"/>
      <c r="Q5" s="48"/>
      <c r="R5" s="48"/>
      <c r="W5" s="48"/>
    </row>
    <row r="6" spans="1:23" s="14" customFormat="1" ht="14.5" customHeight="1" x14ac:dyDescent="0.55000000000000004">
      <c r="B6" s="87" t="s">
        <v>41</v>
      </c>
      <c r="C6" s="87" t="s">
        <v>154</v>
      </c>
      <c r="D6" s="87" t="s">
        <v>155</v>
      </c>
      <c r="E6" s="48"/>
      <c r="G6" s="109" t="s">
        <v>141</v>
      </c>
      <c r="H6" s="109"/>
      <c r="I6" s="109"/>
      <c r="J6" s="109"/>
      <c r="K6" s="58"/>
      <c r="L6" s="105" t="s">
        <v>226</v>
      </c>
      <c r="M6" s="106"/>
      <c r="N6" s="58"/>
      <c r="Q6" s="48"/>
      <c r="R6" s="48"/>
      <c r="W6" s="48"/>
    </row>
    <row r="7" spans="1:23" s="14" customFormat="1" ht="14.5" customHeight="1" x14ac:dyDescent="0.55000000000000004">
      <c r="B7" s="88" t="s">
        <v>41</v>
      </c>
      <c r="C7" s="88" t="s">
        <v>154</v>
      </c>
      <c r="D7" s="88" t="s">
        <v>155</v>
      </c>
      <c r="E7" s="48"/>
      <c r="G7" s="109"/>
      <c r="H7" s="109"/>
      <c r="I7" s="109"/>
      <c r="J7" s="109"/>
      <c r="K7" s="58"/>
      <c r="L7" s="107" t="s">
        <v>227</v>
      </c>
      <c r="M7" s="108"/>
      <c r="N7" s="58"/>
      <c r="Q7" s="48"/>
      <c r="R7" s="48"/>
      <c r="W7" s="48"/>
    </row>
    <row r="8" spans="1:23" s="14" customFormat="1" ht="14.5" customHeight="1" x14ac:dyDescent="0.55000000000000004">
      <c r="B8" s="89">
        <v>0</v>
      </c>
      <c r="C8" s="89">
        <v>38.44</v>
      </c>
      <c r="D8" s="89">
        <v>10</v>
      </c>
      <c r="E8" s="48"/>
      <c r="G8" s="109"/>
      <c r="H8" s="109"/>
      <c r="I8" s="109"/>
      <c r="J8" s="109"/>
      <c r="K8" s="58"/>
      <c r="L8" s="58"/>
      <c r="M8" s="58"/>
      <c r="N8" s="58"/>
      <c r="Q8" s="48"/>
      <c r="R8" s="48"/>
      <c r="W8" s="48"/>
    </row>
    <row r="9" spans="1:23" s="14" customFormat="1" ht="14.5" customHeight="1" x14ac:dyDescent="0.55000000000000004">
      <c r="B9" s="90">
        <v>17.600000000000001</v>
      </c>
      <c r="C9" s="90">
        <v>42.09</v>
      </c>
      <c r="D9" s="90">
        <v>7</v>
      </c>
      <c r="E9" s="48"/>
      <c r="G9" s="109"/>
      <c r="H9" s="109"/>
      <c r="I9" s="109"/>
      <c r="J9" s="109"/>
      <c r="K9" s="58"/>
      <c r="L9" s="58"/>
      <c r="M9" s="58"/>
      <c r="N9" s="58"/>
      <c r="Q9" s="48"/>
      <c r="R9" s="48"/>
      <c r="W9" s="48"/>
    </row>
    <row r="10" spans="1:23" s="14" customFormat="1" ht="14.5" customHeight="1" x14ac:dyDescent="0.55000000000000004">
      <c r="B10" s="89">
        <v>57.5</v>
      </c>
      <c r="C10" s="89">
        <v>47.3</v>
      </c>
      <c r="D10" s="89">
        <v>8</v>
      </c>
      <c r="E10" s="48"/>
      <c r="G10" s="109"/>
      <c r="H10" s="109"/>
      <c r="I10" s="109"/>
      <c r="J10" s="109"/>
      <c r="K10" s="58"/>
      <c r="L10" s="58"/>
      <c r="M10" s="58"/>
      <c r="N10" s="58"/>
      <c r="Q10" s="48"/>
      <c r="R10" s="48"/>
      <c r="W10" s="48"/>
    </row>
    <row r="11" spans="1:23" s="14" customFormat="1" ht="14.5" customHeight="1" x14ac:dyDescent="0.55000000000000004">
      <c r="B11" s="90">
        <v>188.5</v>
      </c>
      <c r="C11" s="90">
        <v>46.79</v>
      </c>
      <c r="D11" s="90">
        <v>38</v>
      </c>
      <c r="E11" s="48"/>
      <c r="G11" s="49"/>
      <c r="H11" s="49"/>
      <c r="I11" s="61"/>
      <c r="J11" s="61"/>
      <c r="K11" s="58"/>
      <c r="L11" s="58"/>
      <c r="M11" s="58"/>
      <c r="N11" s="58"/>
      <c r="Q11" s="48"/>
      <c r="R11" s="48"/>
      <c r="W11" s="48"/>
    </row>
    <row r="12" spans="1:23" s="14" customFormat="1" ht="14.5" customHeight="1" x14ac:dyDescent="0.55000000000000004">
      <c r="B12" s="89">
        <v>678.3</v>
      </c>
      <c r="C12" s="89">
        <v>35.22</v>
      </c>
      <c r="D12" s="89">
        <v>22</v>
      </c>
      <c r="E12" s="48"/>
      <c r="G12" s="49"/>
      <c r="H12" s="49"/>
      <c r="I12" s="61"/>
      <c r="J12" s="61"/>
      <c r="K12" s="58"/>
      <c r="L12" s="58"/>
      <c r="M12" s="58"/>
      <c r="N12" s="58"/>
      <c r="Q12" s="48"/>
      <c r="R12" s="48"/>
      <c r="W12" s="48"/>
    </row>
    <row r="13" spans="1:23" s="14" customFormat="1" ht="14.5" customHeight="1" x14ac:dyDescent="0.55000000000000004">
      <c r="E13" s="48"/>
      <c r="G13" s="49"/>
      <c r="H13" s="49"/>
      <c r="I13" s="61"/>
      <c r="J13" s="61"/>
      <c r="K13" s="58"/>
      <c r="L13" s="58"/>
      <c r="M13" s="58"/>
      <c r="N13" s="58"/>
      <c r="Q13" s="48"/>
      <c r="R13" s="48"/>
      <c r="W13" s="48"/>
    </row>
    <row r="14" spans="1:23" s="14" customFormat="1" ht="14.5" customHeight="1" x14ac:dyDescent="0.55000000000000004">
      <c r="E14" s="48"/>
      <c r="G14" s="49"/>
      <c r="H14" s="49"/>
      <c r="I14" s="61"/>
      <c r="J14" s="61"/>
      <c r="K14" s="58"/>
      <c r="L14" s="58"/>
      <c r="M14" s="58"/>
      <c r="N14" s="58"/>
      <c r="Q14" s="48"/>
      <c r="R14" s="48"/>
      <c r="S14" s="86" t="s">
        <v>224</v>
      </c>
      <c r="W14" s="48"/>
    </row>
    <row r="15" spans="1:23" s="14" customFormat="1" ht="14.5" customHeight="1" x14ac:dyDescent="0.55000000000000004">
      <c r="B15" s="96" t="s">
        <v>213</v>
      </c>
      <c r="C15" s="97"/>
      <c r="D15" s="98" t="s">
        <v>134</v>
      </c>
      <c r="E15" s="99"/>
      <c r="G15" s="49"/>
      <c r="H15" s="49"/>
      <c r="I15" s="61"/>
      <c r="J15" s="61"/>
      <c r="K15" s="58"/>
      <c r="L15" s="58"/>
      <c r="M15" s="58"/>
      <c r="N15" s="58"/>
      <c r="Q15" s="48"/>
      <c r="R15" s="48"/>
      <c r="W15" s="48"/>
    </row>
    <row r="16" spans="1:23" s="14" customFormat="1" ht="51" customHeight="1" x14ac:dyDescent="0.35">
      <c r="B16" s="37" t="s">
        <v>31</v>
      </c>
      <c r="C16" s="38" t="s">
        <v>60</v>
      </c>
      <c r="D16" s="38" t="s">
        <v>128</v>
      </c>
      <c r="E16" s="37" t="s">
        <v>23</v>
      </c>
      <c r="F16" s="37" t="s">
        <v>17</v>
      </c>
      <c r="G16" s="37" t="s">
        <v>34</v>
      </c>
      <c r="H16" s="37" t="s">
        <v>35</v>
      </c>
      <c r="I16" s="37" t="s">
        <v>36</v>
      </c>
      <c r="J16" s="38" t="s">
        <v>93</v>
      </c>
      <c r="K16" s="37" t="s">
        <v>42</v>
      </c>
      <c r="L16" s="38" t="s">
        <v>107</v>
      </c>
      <c r="M16" s="38" t="s">
        <v>58</v>
      </c>
      <c r="N16" s="38" t="s">
        <v>59</v>
      </c>
      <c r="O16" s="38" t="s">
        <v>61</v>
      </c>
      <c r="P16" s="38" t="s">
        <v>62</v>
      </c>
    </row>
    <row r="17" spans="2:16" s="14" customFormat="1" ht="29" x14ac:dyDescent="0.35">
      <c r="B17" s="83" t="s">
        <v>71</v>
      </c>
      <c r="C17" s="68" t="s">
        <v>214</v>
      </c>
      <c r="D17" s="68" t="s">
        <v>215</v>
      </c>
      <c r="E17" s="68" t="s">
        <v>179</v>
      </c>
      <c r="F17" s="68">
        <v>0.1</v>
      </c>
      <c r="G17" s="68">
        <v>85.918698691340012</v>
      </c>
      <c r="H17" s="68">
        <v>56.779797246404364</v>
      </c>
      <c r="I17" s="68">
        <v>138.489418433163</v>
      </c>
      <c r="J17" s="68">
        <v>7.603106116510383E-2</v>
      </c>
      <c r="K17" s="68">
        <v>227.8464920721608</v>
      </c>
      <c r="L17" s="68" t="s">
        <v>183</v>
      </c>
      <c r="M17" s="68">
        <v>-0.48267070639732118</v>
      </c>
      <c r="N17" s="68">
        <v>1.0191981490037432</v>
      </c>
      <c r="O17" s="68" t="s">
        <v>222</v>
      </c>
      <c r="P17" s="79" t="s">
        <v>221</v>
      </c>
    </row>
    <row r="18" spans="2:16" s="14" customFormat="1" ht="43.5" x14ac:dyDescent="0.35">
      <c r="B18" s="84" t="s">
        <v>72</v>
      </c>
      <c r="C18" s="74" t="s">
        <v>214</v>
      </c>
      <c r="D18" s="74" t="s">
        <v>215</v>
      </c>
      <c r="E18" s="74" t="s">
        <v>179</v>
      </c>
      <c r="F18" s="74">
        <v>0.1</v>
      </c>
      <c r="G18" s="74">
        <v>52.933683819829341</v>
      </c>
      <c r="H18" s="74">
        <v>37.949308008784563</v>
      </c>
      <c r="I18" s="74">
        <v>85.246789505835864</v>
      </c>
      <c r="J18" s="74" t="s">
        <v>186</v>
      </c>
      <c r="K18" s="74">
        <v>256.97764936180596</v>
      </c>
      <c r="L18" s="74" t="s">
        <v>183</v>
      </c>
      <c r="M18" s="74">
        <v>-2.0149910544134477</v>
      </c>
      <c r="N18" s="74">
        <v>0.60918794936726806</v>
      </c>
      <c r="O18" s="74" t="s">
        <v>222</v>
      </c>
      <c r="P18" s="85" t="s">
        <v>223</v>
      </c>
    </row>
    <row r="19" spans="2:16" s="14" customFormat="1" ht="29" x14ac:dyDescent="0.35">
      <c r="B19" s="83" t="s">
        <v>74</v>
      </c>
      <c r="C19" s="68" t="s">
        <v>214</v>
      </c>
      <c r="D19" s="68" t="s">
        <v>215</v>
      </c>
      <c r="E19" s="68" t="s">
        <v>179</v>
      </c>
      <c r="F19" s="68">
        <v>0.1</v>
      </c>
      <c r="G19" s="68">
        <v>28.151420380806318</v>
      </c>
      <c r="H19" s="68">
        <v>17.667456123612652</v>
      </c>
      <c r="I19" s="68">
        <v>57.266324030642323</v>
      </c>
      <c r="J19" s="68" t="s">
        <v>186</v>
      </c>
      <c r="K19" s="68">
        <v>252.22075517078909</v>
      </c>
      <c r="L19" s="68" t="s">
        <v>183</v>
      </c>
      <c r="M19" s="68">
        <v>-0.9804879016953395</v>
      </c>
      <c r="N19" s="68">
        <v>1.3512565442436724</v>
      </c>
      <c r="O19" s="68" t="s">
        <v>222</v>
      </c>
      <c r="P19" s="79" t="s">
        <v>221</v>
      </c>
    </row>
    <row r="20" spans="2:16" s="14" customFormat="1" ht="43.5" x14ac:dyDescent="0.35">
      <c r="B20" s="84" t="s">
        <v>216</v>
      </c>
      <c r="C20" s="74" t="s">
        <v>214</v>
      </c>
      <c r="D20" s="74" t="s">
        <v>215</v>
      </c>
      <c r="E20" s="74" t="s">
        <v>179</v>
      </c>
      <c r="F20" s="74">
        <v>0.1</v>
      </c>
      <c r="G20" s="74">
        <v>52.933675427734848</v>
      </c>
      <c r="H20" s="74">
        <v>37.949286092434683</v>
      </c>
      <c r="I20" s="74">
        <v>81.280348919166968</v>
      </c>
      <c r="J20" s="74" t="s">
        <v>186</v>
      </c>
      <c r="K20" s="74">
        <v>256.97764936180516</v>
      </c>
      <c r="L20" s="74" t="s">
        <v>183</v>
      </c>
      <c r="M20" s="74">
        <v>-2.0149907393593058</v>
      </c>
      <c r="N20" s="74">
        <v>0.60918852850707195</v>
      </c>
      <c r="O20" s="74" t="s">
        <v>222</v>
      </c>
      <c r="P20" s="85" t="s">
        <v>223</v>
      </c>
    </row>
    <row r="21" spans="2:16" s="14" customFormat="1" ht="43.5" x14ac:dyDescent="0.35">
      <c r="B21" s="83" t="s">
        <v>217</v>
      </c>
      <c r="C21" s="68" t="s">
        <v>214</v>
      </c>
      <c r="D21" s="68" t="s">
        <v>215</v>
      </c>
      <c r="E21" s="68" t="s">
        <v>179</v>
      </c>
      <c r="F21" s="68">
        <v>0.1</v>
      </c>
      <c r="G21" s="68">
        <v>52.933675427734848</v>
      </c>
      <c r="H21" s="68">
        <v>37.949286092434683</v>
      </c>
      <c r="I21" s="68">
        <v>81.280348919166968</v>
      </c>
      <c r="J21" s="68" t="s">
        <v>186</v>
      </c>
      <c r="K21" s="68">
        <v>256.97764936180516</v>
      </c>
      <c r="L21" s="68" t="s">
        <v>183</v>
      </c>
      <c r="M21" s="68">
        <v>-2.0149907337357194</v>
      </c>
      <c r="N21" s="68">
        <v>0.6091885704787926</v>
      </c>
      <c r="O21" s="68" t="s">
        <v>222</v>
      </c>
      <c r="P21" s="79" t="s">
        <v>223</v>
      </c>
    </row>
    <row r="22" spans="2:16" s="14" customFormat="1" ht="43.5" x14ac:dyDescent="0.35">
      <c r="B22" s="84" t="s">
        <v>218</v>
      </c>
      <c r="C22" s="74" t="s">
        <v>214</v>
      </c>
      <c r="D22" s="74" t="s">
        <v>215</v>
      </c>
      <c r="E22" s="74" t="s">
        <v>179</v>
      </c>
      <c r="F22" s="74">
        <v>0.1</v>
      </c>
      <c r="G22" s="74">
        <v>52.933675427734848</v>
      </c>
      <c r="H22" s="74">
        <v>37.948417124729474</v>
      </c>
      <c r="I22" s="74">
        <v>81.280569010968492</v>
      </c>
      <c r="J22" s="74" t="s">
        <v>186</v>
      </c>
      <c r="K22" s="74">
        <v>256.97764936180516</v>
      </c>
      <c r="L22" s="74" t="s">
        <v>183</v>
      </c>
      <c r="M22" s="74">
        <v>-2.0149907156521047</v>
      </c>
      <c r="N22" s="74">
        <v>0.6091886103688019</v>
      </c>
      <c r="O22" s="74" t="s">
        <v>222</v>
      </c>
      <c r="P22" s="85" t="s">
        <v>223</v>
      </c>
    </row>
    <row r="23" spans="2:16" s="14" customFormat="1" ht="43.5" x14ac:dyDescent="0.35">
      <c r="B23" s="83" t="s">
        <v>219</v>
      </c>
      <c r="C23" s="68" t="s">
        <v>214</v>
      </c>
      <c r="D23" s="68" t="s">
        <v>215</v>
      </c>
      <c r="E23" s="68" t="s">
        <v>179</v>
      </c>
      <c r="F23" s="68">
        <v>0.1</v>
      </c>
      <c r="G23" s="68">
        <v>52.933938221633433</v>
      </c>
      <c r="H23" s="68">
        <v>37.94864958524488</v>
      </c>
      <c r="I23" s="68">
        <v>81.281038124089932</v>
      </c>
      <c r="J23" s="68" t="s">
        <v>186</v>
      </c>
      <c r="K23" s="68">
        <v>256.977649363296</v>
      </c>
      <c r="L23" s="68" t="s">
        <v>183</v>
      </c>
      <c r="M23" s="68">
        <v>-2.0150058501795294</v>
      </c>
      <c r="N23" s="68">
        <v>0.60916078687592656</v>
      </c>
      <c r="O23" s="68" t="s">
        <v>222</v>
      </c>
      <c r="P23" s="79" t="s">
        <v>223</v>
      </c>
    </row>
    <row r="24" spans="2:16" s="14" customFormat="1" ht="43.5" x14ac:dyDescent="0.35">
      <c r="B24" s="84" t="s">
        <v>79</v>
      </c>
      <c r="C24" s="74" t="s">
        <v>214</v>
      </c>
      <c r="D24" s="74" t="s">
        <v>215</v>
      </c>
      <c r="E24" s="74" t="s">
        <v>179</v>
      </c>
      <c r="F24" s="74">
        <v>0.1</v>
      </c>
      <c r="G24" s="74">
        <v>52.930825490179572</v>
      </c>
      <c r="H24" s="74">
        <v>37.949373185783656</v>
      </c>
      <c r="I24" s="74">
        <v>83.147189518765146</v>
      </c>
      <c r="J24" s="74" t="s">
        <v>186</v>
      </c>
      <c r="K24" s="74">
        <v>256.97764941990567</v>
      </c>
      <c r="L24" s="74" t="s">
        <v>183</v>
      </c>
      <c r="M24" s="74">
        <v>-2.0149962723061736</v>
      </c>
      <c r="N24" s="74">
        <v>0.60925787992300795</v>
      </c>
      <c r="O24" s="74" t="s">
        <v>222</v>
      </c>
      <c r="P24" s="85" t="s">
        <v>223</v>
      </c>
    </row>
    <row r="25" spans="2:16" s="14" customFormat="1" ht="43.5" x14ac:dyDescent="0.35">
      <c r="B25" s="83" t="s">
        <v>73</v>
      </c>
      <c r="C25" s="68" t="s">
        <v>214</v>
      </c>
      <c r="D25" s="68" t="s">
        <v>220</v>
      </c>
      <c r="E25" s="68" t="s">
        <v>179</v>
      </c>
      <c r="F25" s="68">
        <v>0.1</v>
      </c>
      <c r="G25" s="68">
        <v>110.56669290876771</v>
      </c>
      <c r="H25" s="68">
        <v>84.07680879758793</v>
      </c>
      <c r="I25" s="68">
        <v>158.52191782780136</v>
      </c>
      <c r="J25" s="68" t="s">
        <v>186</v>
      </c>
      <c r="K25" s="68">
        <v>264.60950082271114</v>
      </c>
      <c r="L25" s="68" t="s">
        <v>183</v>
      </c>
      <c r="M25" s="68">
        <v>-2.2975101625938961</v>
      </c>
      <c r="N25" s="68">
        <v>-0.40467708400285457</v>
      </c>
      <c r="O25" s="68" t="s">
        <v>222</v>
      </c>
      <c r="P25" s="79" t="s">
        <v>223</v>
      </c>
    </row>
    <row r="26" spans="2:16" s="14" customFormat="1" ht="29" x14ac:dyDescent="0.35">
      <c r="B26" s="84" t="s">
        <v>75</v>
      </c>
      <c r="C26" s="74" t="s">
        <v>214</v>
      </c>
      <c r="D26" s="74" t="s">
        <v>220</v>
      </c>
      <c r="E26" s="74" t="s">
        <v>179</v>
      </c>
      <c r="F26" s="74">
        <v>0.1</v>
      </c>
      <c r="G26" s="74">
        <v>33.066397724630733</v>
      </c>
      <c r="H26" s="74">
        <v>13.477995080773061</v>
      </c>
      <c r="I26" s="74">
        <v>64.976993552687517</v>
      </c>
      <c r="J26" s="74" t="s">
        <v>186</v>
      </c>
      <c r="K26" s="74">
        <v>251.53050104235973</v>
      </c>
      <c r="L26" s="74" t="s">
        <v>183</v>
      </c>
      <c r="M26" s="74">
        <v>-0.8760216666496411</v>
      </c>
      <c r="N26" s="74">
        <v>1.2114310323114641</v>
      </c>
      <c r="O26" s="74" t="s">
        <v>222</v>
      </c>
      <c r="P26" s="85" t="s">
        <v>221</v>
      </c>
    </row>
    <row r="27" spans="2:16" s="14" customFormat="1" ht="43.5" x14ac:dyDescent="0.35">
      <c r="B27" s="83" t="s">
        <v>77</v>
      </c>
      <c r="C27" s="68" t="s">
        <v>214</v>
      </c>
      <c r="D27" s="68" t="s">
        <v>220</v>
      </c>
      <c r="E27" s="68" t="s">
        <v>179</v>
      </c>
      <c r="F27" s="68">
        <v>0.1</v>
      </c>
      <c r="G27" s="68">
        <v>110.90463583397688</v>
      </c>
      <c r="H27" s="68">
        <v>86.259066327251574</v>
      </c>
      <c r="I27" s="68">
        <v>157.51567086248471</v>
      </c>
      <c r="J27" s="68" t="s">
        <v>186</v>
      </c>
      <c r="K27" s="68">
        <v>264.57507959337437</v>
      </c>
      <c r="L27" s="68" t="s">
        <v>183</v>
      </c>
      <c r="M27" s="68">
        <v>-2.2725186496801224</v>
      </c>
      <c r="N27" s="68">
        <v>-0.37631004599057438</v>
      </c>
      <c r="O27" s="68" t="s">
        <v>222</v>
      </c>
      <c r="P27" s="79" t="s">
        <v>223</v>
      </c>
    </row>
    <row r="28" spans="2:16" s="14" customFormat="1" x14ac:dyDescent="0.35"/>
    <row r="29" spans="2:16" s="14" customFormat="1" x14ac:dyDescent="0.35"/>
    <row r="30" spans="2:16" s="14" customFormat="1" x14ac:dyDescent="0.35"/>
    <row r="31" spans="2:16" s="14" customFormat="1" x14ac:dyDescent="0.35"/>
    <row r="32" spans="2:16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</sheetData>
  <mergeCells count="10">
    <mergeCell ref="L5:M5"/>
    <mergeCell ref="L6:M6"/>
    <mergeCell ref="L7:M7"/>
    <mergeCell ref="G4:J4"/>
    <mergeCell ref="G6:J10"/>
    <mergeCell ref="A1:D1"/>
    <mergeCell ref="B15:C15"/>
    <mergeCell ref="D15:E15"/>
    <mergeCell ref="B4:D4"/>
    <mergeCell ref="B5:D5"/>
  </mergeCells>
  <hyperlinks>
    <hyperlink ref="B17" location="'freq-dhl-rest-opt1'!A1" display="Dichotomous Hill" xr:uid="{DF9E9AC2-E34D-4212-B171-E8125FFCBE6A}"/>
    <hyperlink ref="B18" location="'freq-gam-rest-opt1'!A1" display="Gamma" xr:uid="{3F7B1423-09F0-4902-B5B6-3B0B4D624BB3}"/>
    <hyperlink ref="B19" location="'freq-lnl-rest-opt1'!A1" display="Log-Logistic" xr:uid="{77DE8EEE-BDAC-43D2-90D6-ABEF857CD8A6}"/>
    <hyperlink ref="B20" location="'freq-mst4-rest-opt1'!A1" display="Multistage Degree 4" xr:uid="{1BC935F0-17E5-4429-82B4-E2D93F9BD262}"/>
    <hyperlink ref="B21" location="'freq-mst3-rest-opt1'!A1" display="Multistage Degree 3" xr:uid="{A61C0DD1-187D-449F-9465-E837CC873FAC}"/>
    <hyperlink ref="B22" location="'freq-mst2-rest-opt1'!A1" display="Multistage Degree 2" xr:uid="{5A6D9B04-9AF6-48D8-8F8D-D3385078BE8D}"/>
    <hyperlink ref="B23" location="'freq-mst1-rest-opt1'!A1" display="Multistage Degree 1" xr:uid="{30E85C26-DBB9-4649-AD9A-57E7390C8B7B}"/>
    <hyperlink ref="B24" location="'freq-wei-rest-opt1'!A1" display="Weibull" xr:uid="{8C79552E-DFE9-4CEF-B6AB-C84856CCBE20}"/>
    <hyperlink ref="B25" location="'freq-log-unrest-opt1'!A1" display="Logistic" xr:uid="{82259EF7-B32D-48ED-8086-098EA8C5B624}"/>
    <hyperlink ref="B26" location="'freq-lnp-unrest-opt1'!A1" display="Log-Probit" xr:uid="{17E57868-88B9-44C0-B671-3FEF4CDD6165}"/>
    <hyperlink ref="B27" location="'freq-pro-unrest-opt1'!A1" display="Probit" xr:uid="{93B3984B-A392-43E4-A3AE-FA7650DC163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381000</xdr:colOff>
                    <xdr:row>0</xdr:row>
                    <xdr:rowOff>171450</xdr:rowOff>
                  </from>
                  <to>
                    <xdr:col>11</xdr:col>
                    <xdr:colOff>469900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loadAnalysisBtn">
              <controlPr defaultSize="0" print="0" disabled="1" autoFill="0" autoPict="0">
                <anchor moveWithCells="1">
                  <from>
                    <xdr:col>10</xdr:col>
                    <xdr:colOff>381000</xdr:colOff>
                    <xdr:row>0</xdr:row>
                    <xdr:rowOff>317500</xdr:rowOff>
                  </from>
                  <to>
                    <xdr:col>11</xdr:col>
                    <xdr:colOff>755650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203200</xdr:colOff>
                    <xdr:row>0</xdr:row>
                    <xdr:rowOff>203200</xdr:rowOff>
                  </from>
                  <to>
                    <xdr:col>12</xdr:col>
                    <xdr:colOff>927100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110"/>
  <sheetViews>
    <sheetView workbookViewId="0">
      <selection activeCell="D7" sqref="D7"/>
    </sheetView>
  </sheetViews>
  <sheetFormatPr defaultRowHeight="14.5" x14ac:dyDescent="0.35"/>
  <cols>
    <col min="1" max="1" width="12.453125" customWidth="1"/>
    <col min="2" max="2" width="16.26953125" bestFit="1" customWidth="1"/>
  </cols>
  <sheetData>
    <row r="1" spans="1:2" s="54" customFormat="1" x14ac:dyDescent="0.35"/>
    <row r="2" spans="1:2" s="54" customFormat="1" x14ac:dyDescent="0.35">
      <c r="A2" s="96" t="s">
        <v>69</v>
      </c>
      <c r="B2" s="97"/>
    </row>
    <row r="3" spans="1:2" s="54" customFormat="1" x14ac:dyDescent="0.35">
      <c r="A3" s="55" t="s">
        <v>89</v>
      </c>
      <c r="B3" s="55" t="s">
        <v>70</v>
      </c>
    </row>
    <row r="4" spans="1:2" s="54" customFormat="1" x14ac:dyDescent="0.35">
      <c r="A4" s="18" t="s">
        <v>80</v>
      </c>
      <c r="B4" s="17" t="s">
        <v>71</v>
      </c>
    </row>
    <row r="5" spans="1:2" s="54" customFormat="1" x14ac:dyDescent="0.35">
      <c r="A5" s="16" t="s">
        <v>81</v>
      </c>
      <c r="B5" s="15" t="s">
        <v>72</v>
      </c>
    </row>
    <row r="6" spans="1:2" s="54" customFormat="1" x14ac:dyDescent="0.35">
      <c r="A6" s="18" t="s">
        <v>82</v>
      </c>
      <c r="B6" s="17" t="s">
        <v>73</v>
      </c>
    </row>
    <row r="7" spans="1:2" s="54" customFormat="1" x14ac:dyDescent="0.35">
      <c r="A7" s="16" t="s">
        <v>85</v>
      </c>
      <c r="B7" s="15" t="s">
        <v>74</v>
      </c>
    </row>
    <row r="8" spans="1:2" s="54" customFormat="1" x14ac:dyDescent="0.35">
      <c r="A8" s="18" t="s">
        <v>86</v>
      </c>
      <c r="B8" s="17" t="s">
        <v>75</v>
      </c>
    </row>
    <row r="9" spans="1:2" s="54" customFormat="1" x14ac:dyDescent="0.35">
      <c r="A9" s="16" t="s">
        <v>87</v>
      </c>
      <c r="B9" s="15" t="s">
        <v>76</v>
      </c>
    </row>
    <row r="10" spans="1:2" s="54" customFormat="1" x14ac:dyDescent="0.35">
      <c r="A10" s="18" t="s">
        <v>83</v>
      </c>
      <c r="B10" s="17" t="s">
        <v>77</v>
      </c>
    </row>
    <row r="11" spans="1:2" s="54" customFormat="1" x14ac:dyDescent="0.35">
      <c r="A11" s="16" t="s">
        <v>88</v>
      </c>
      <c r="B11" s="15" t="s">
        <v>78</v>
      </c>
    </row>
    <row r="12" spans="1:2" s="54" customFormat="1" x14ac:dyDescent="0.35">
      <c r="A12" s="18" t="s">
        <v>84</v>
      </c>
      <c r="B12" s="17" t="s">
        <v>79</v>
      </c>
    </row>
    <row r="13" spans="1:2" s="54" customFormat="1" x14ac:dyDescent="0.35"/>
    <row r="14" spans="1:2" s="54" customFormat="1" x14ac:dyDescent="0.35"/>
    <row r="15" spans="1:2" s="54" customFormat="1" x14ac:dyDescent="0.35"/>
    <row r="16" spans="1:2" s="54" customFormat="1" x14ac:dyDescent="0.35"/>
    <row r="17" s="54" customFormat="1" x14ac:dyDescent="0.35"/>
    <row r="18" s="54" customFormat="1" x14ac:dyDescent="0.35"/>
    <row r="19" s="54" customFormat="1" x14ac:dyDescent="0.35"/>
    <row r="20" s="54" customFormat="1" x14ac:dyDescent="0.35"/>
    <row r="21" s="54" customFormat="1" x14ac:dyDescent="0.35"/>
    <row r="22" s="54" customFormat="1" x14ac:dyDescent="0.35"/>
    <row r="23" s="54" customFormat="1" x14ac:dyDescent="0.35"/>
    <row r="24" s="54" customFormat="1" x14ac:dyDescent="0.35"/>
    <row r="25" s="54" customFormat="1" x14ac:dyDescent="0.35"/>
    <row r="26" s="54" customFormat="1" x14ac:dyDescent="0.35"/>
    <row r="27" s="54" customFormat="1" x14ac:dyDescent="0.35"/>
    <row r="28" s="54" customFormat="1" x14ac:dyDescent="0.35"/>
    <row r="29" s="54" customFormat="1" x14ac:dyDescent="0.35"/>
    <row r="30" s="54" customFormat="1" x14ac:dyDescent="0.35"/>
    <row r="31" s="54" customFormat="1" x14ac:dyDescent="0.35"/>
    <row r="32" s="54" customFormat="1" x14ac:dyDescent="0.35"/>
    <row r="33" s="54" customFormat="1" x14ac:dyDescent="0.35"/>
    <row r="34" s="54" customFormat="1" x14ac:dyDescent="0.35"/>
    <row r="35" s="54" customFormat="1" x14ac:dyDescent="0.35"/>
    <row r="36" s="54" customFormat="1" x14ac:dyDescent="0.35"/>
    <row r="37" s="54" customFormat="1" x14ac:dyDescent="0.35"/>
    <row r="38" s="54" customFormat="1" x14ac:dyDescent="0.35"/>
    <row r="39" s="54" customFormat="1" x14ac:dyDescent="0.35"/>
    <row r="40" s="54" customFormat="1" x14ac:dyDescent="0.35"/>
    <row r="41" s="54" customFormat="1" x14ac:dyDescent="0.35"/>
    <row r="42" s="54" customFormat="1" x14ac:dyDescent="0.35"/>
    <row r="43" s="54" customFormat="1" x14ac:dyDescent="0.35"/>
    <row r="44" s="54" customFormat="1" x14ac:dyDescent="0.35"/>
    <row r="45" s="54" customFormat="1" x14ac:dyDescent="0.35"/>
    <row r="46" s="54" customFormat="1" x14ac:dyDescent="0.35"/>
    <row r="47" s="54" customFormat="1" x14ac:dyDescent="0.35"/>
    <row r="48" s="54" customFormat="1" x14ac:dyDescent="0.35"/>
    <row r="49" s="54" customFormat="1" x14ac:dyDescent="0.35"/>
    <row r="50" s="54" customFormat="1" x14ac:dyDescent="0.35"/>
    <row r="51" s="54" customFormat="1" x14ac:dyDescent="0.35"/>
    <row r="52" s="54" customFormat="1" x14ac:dyDescent="0.35"/>
    <row r="53" s="54" customFormat="1" x14ac:dyDescent="0.35"/>
    <row r="54" s="54" customFormat="1" x14ac:dyDescent="0.35"/>
    <row r="55" s="54" customFormat="1" x14ac:dyDescent="0.35"/>
    <row r="56" s="54" customFormat="1" x14ac:dyDescent="0.35"/>
    <row r="57" s="54" customFormat="1" x14ac:dyDescent="0.35"/>
    <row r="58" s="54" customFormat="1" x14ac:dyDescent="0.35"/>
    <row r="59" s="54" customFormat="1" x14ac:dyDescent="0.35"/>
    <row r="60" s="54" customFormat="1" x14ac:dyDescent="0.35"/>
    <row r="61" s="54" customFormat="1" x14ac:dyDescent="0.35"/>
    <row r="62" s="54" customFormat="1" x14ac:dyDescent="0.35"/>
    <row r="63" s="54" customFormat="1" x14ac:dyDescent="0.35"/>
    <row r="64" s="54" customFormat="1" x14ac:dyDescent="0.35"/>
    <row r="65" s="54" customFormat="1" x14ac:dyDescent="0.35"/>
    <row r="66" s="54" customFormat="1" x14ac:dyDescent="0.35"/>
    <row r="67" s="54" customFormat="1" x14ac:dyDescent="0.35"/>
    <row r="68" s="54" customFormat="1" x14ac:dyDescent="0.35"/>
    <row r="69" s="54" customFormat="1" x14ac:dyDescent="0.35"/>
    <row r="70" s="54" customFormat="1" x14ac:dyDescent="0.35"/>
    <row r="71" s="54" customFormat="1" x14ac:dyDescent="0.35"/>
    <row r="72" s="54" customFormat="1" x14ac:dyDescent="0.35"/>
    <row r="73" s="54" customFormat="1" x14ac:dyDescent="0.35"/>
    <row r="74" s="54" customFormat="1" x14ac:dyDescent="0.35"/>
    <row r="75" s="54" customFormat="1" x14ac:dyDescent="0.35"/>
    <row r="76" s="54" customFormat="1" x14ac:dyDescent="0.35"/>
    <row r="77" s="54" customFormat="1" x14ac:dyDescent="0.35"/>
    <row r="78" s="54" customFormat="1" x14ac:dyDescent="0.35"/>
    <row r="79" s="54" customFormat="1" x14ac:dyDescent="0.35"/>
    <row r="80" s="54" customFormat="1" x14ac:dyDescent="0.35"/>
    <row r="81" s="54" customFormat="1" x14ac:dyDescent="0.35"/>
    <row r="82" s="54" customFormat="1" x14ac:dyDescent="0.35"/>
    <row r="83" s="54" customFormat="1" x14ac:dyDescent="0.35"/>
    <row r="84" s="54" customFormat="1" x14ac:dyDescent="0.35"/>
    <row r="85" s="54" customFormat="1" x14ac:dyDescent="0.35"/>
    <row r="86" s="54" customFormat="1" x14ac:dyDescent="0.35"/>
    <row r="87" s="54" customFormat="1" x14ac:dyDescent="0.35"/>
    <row r="88" s="54" customFormat="1" x14ac:dyDescent="0.35"/>
    <row r="89" s="54" customFormat="1" x14ac:dyDescent="0.35"/>
    <row r="90" s="54" customFormat="1" x14ac:dyDescent="0.35"/>
    <row r="91" s="54" customFormat="1" x14ac:dyDescent="0.35"/>
    <row r="92" s="54" customFormat="1" x14ac:dyDescent="0.35"/>
    <row r="93" s="54" customFormat="1" x14ac:dyDescent="0.35"/>
    <row r="94" s="54" customFormat="1" x14ac:dyDescent="0.35"/>
    <row r="95" s="54" customFormat="1" x14ac:dyDescent="0.35"/>
    <row r="96" s="54" customFormat="1" x14ac:dyDescent="0.35"/>
    <row r="97" s="54" customFormat="1" x14ac:dyDescent="0.35"/>
    <row r="98" s="54" customFormat="1" x14ac:dyDescent="0.35"/>
    <row r="99" s="54" customFormat="1" x14ac:dyDescent="0.35"/>
    <row r="100" s="54" customFormat="1" x14ac:dyDescent="0.35"/>
    <row r="101" s="54" customFormat="1" x14ac:dyDescent="0.35"/>
    <row r="102" s="54" customFormat="1" x14ac:dyDescent="0.35"/>
    <row r="103" s="54" customFormat="1" x14ac:dyDescent="0.35"/>
    <row r="104" s="54" customFormat="1" x14ac:dyDescent="0.35"/>
    <row r="105" s="54" customFormat="1" x14ac:dyDescent="0.35"/>
    <row r="106" s="54" customFormat="1" x14ac:dyDescent="0.35"/>
    <row r="107" s="54" customFormat="1" x14ac:dyDescent="0.35"/>
    <row r="108" s="54" customFormat="1" x14ac:dyDescent="0.35"/>
    <row r="109" s="54" customFormat="1" x14ac:dyDescent="0.35"/>
    <row r="110" s="54" customFormat="1" x14ac:dyDescent="0.35"/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78AC2-CF8A-4E5F-93A0-0516FD6050A1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181</v>
      </c>
      <c r="E9" s="23"/>
      <c r="G9" s="22"/>
      <c r="H9" s="78" t="s">
        <v>34</v>
      </c>
      <c r="I9" s="79">
        <v>85.918698691340012</v>
      </c>
      <c r="J9" s="21"/>
      <c r="K9" s="21"/>
      <c r="L9" s="21"/>
      <c r="M9" s="21"/>
      <c r="N9" s="23"/>
      <c r="P9" s="22"/>
      <c r="Q9" s="68">
        <v>0.01</v>
      </c>
      <c r="R9" s="68">
        <v>50.11262236526143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56.779797246404364</v>
      </c>
      <c r="J10" s="21"/>
      <c r="K10" s="21"/>
      <c r="L10" s="21"/>
      <c r="M10" s="21"/>
      <c r="N10" s="23"/>
      <c r="P10" s="22"/>
      <c r="Q10" s="74">
        <v>0.02</v>
      </c>
      <c r="R10" s="74">
        <v>52.950792205479452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138.489418433163</v>
      </c>
      <c r="J11" s="21"/>
      <c r="K11" s="21"/>
      <c r="L11" s="21"/>
      <c r="M11" s="21"/>
      <c r="N11" s="23"/>
      <c r="P11" s="22"/>
      <c r="Q11" s="68">
        <v>0.03</v>
      </c>
      <c r="R11" s="68">
        <v>54.644835850096378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227.8464920721608</v>
      </c>
      <c r="J12" s="21"/>
      <c r="K12" s="21"/>
      <c r="L12" s="21"/>
      <c r="M12" s="21"/>
      <c r="N12" s="23"/>
      <c r="P12" s="22"/>
      <c r="Q12" s="74">
        <v>0.04</v>
      </c>
      <c r="R12" s="74">
        <v>55.871002775266597</v>
      </c>
      <c r="S12" s="23"/>
    </row>
    <row r="13" spans="2:23" s="14" customFormat="1" x14ac:dyDescent="0.35">
      <c r="B13" s="63"/>
      <c r="C13" s="72" t="s">
        <v>131</v>
      </c>
      <c r="D13" s="56" t="s">
        <v>180</v>
      </c>
      <c r="E13" s="64"/>
      <c r="G13" s="22"/>
      <c r="H13" s="11" t="s">
        <v>108</v>
      </c>
      <c r="I13" s="68">
        <v>7.603106116510383E-2</v>
      </c>
      <c r="J13" s="21"/>
      <c r="K13" s="21"/>
      <c r="L13" s="21"/>
      <c r="M13" s="21"/>
      <c r="N13" s="23"/>
      <c r="P13" s="22"/>
      <c r="Q13" s="68">
        <v>0.05</v>
      </c>
      <c r="R13" s="68">
        <v>56.779797246404364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57.406438060925012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5.1532266452997497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57.995999346699406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58.550568590873134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59.053296631286493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4</v>
      </c>
      <c r="J18" s="81"/>
      <c r="K18" s="21"/>
      <c r="L18" s="21"/>
      <c r="M18" s="21"/>
      <c r="N18" s="23"/>
      <c r="P18" s="22"/>
      <c r="Q18" s="74">
        <v>0.1</v>
      </c>
      <c r="R18" s="74">
        <v>59.54159614891261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60.030284174389919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187</v>
      </c>
      <c r="I20" s="68">
        <v>0.19501377307297599</v>
      </c>
      <c r="J20" s="21"/>
      <c r="K20" s="21"/>
      <c r="L20" s="21"/>
      <c r="M20" s="21"/>
      <c r="N20" s="23"/>
      <c r="P20" s="22"/>
      <c r="Q20" s="74">
        <v>0.12</v>
      </c>
      <c r="R20" s="74">
        <v>60.501415787528266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188</v>
      </c>
      <c r="I21" s="74">
        <v>0.66727617714093801</v>
      </c>
      <c r="J21" s="21"/>
      <c r="K21" s="21"/>
      <c r="L21" s="21"/>
      <c r="M21" s="21"/>
      <c r="N21" s="23"/>
      <c r="P21" s="22"/>
      <c r="Q21" s="68">
        <v>0.13</v>
      </c>
      <c r="R21" s="68">
        <v>60.962827657570656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189</v>
      </c>
      <c r="I22" s="68" t="s">
        <v>190</v>
      </c>
      <c r="J22" s="21"/>
      <c r="K22" s="21"/>
      <c r="L22" s="21"/>
      <c r="M22" s="21"/>
      <c r="N22" s="23"/>
      <c r="P22" s="22"/>
      <c r="Q22" s="74">
        <v>0.14000000000000001</v>
      </c>
      <c r="R22" s="74">
        <v>61.422915868669662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74" t="s">
        <v>191</v>
      </c>
      <c r="I23" s="74">
        <v>9.55173214495961</v>
      </c>
      <c r="J23" s="21"/>
      <c r="K23" s="21"/>
      <c r="L23" s="21"/>
      <c r="M23" s="21"/>
      <c r="N23" s="23"/>
      <c r="P23" s="22"/>
      <c r="Q23" s="68">
        <v>0.15</v>
      </c>
      <c r="R23" s="68">
        <v>61.88219720621472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74">
        <v>0.16</v>
      </c>
      <c r="R24" s="74">
        <v>62.336151428623921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125" t="s">
        <v>53</v>
      </c>
      <c r="I25" s="125"/>
      <c r="J25" s="41"/>
      <c r="K25" s="41"/>
      <c r="L25" s="41"/>
      <c r="M25" s="41"/>
      <c r="N25" s="23"/>
      <c r="P25" s="22"/>
      <c r="Q25" s="68">
        <v>0.17</v>
      </c>
      <c r="R25" s="68">
        <v>62.789212170659908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74">
        <v>0.18</v>
      </c>
      <c r="R26" s="74">
        <v>63.245861688934149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0.19501377307297635</v>
      </c>
      <c r="J27" s="68">
        <v>7.49632943692521</v>
      </c>
      <c r="K27" s="68">
        <v>10</v>
      </c>
      <c r="L27" s="68">
        <v>38.44</v>
      </c>
      <c r="M27" s="68">
        <v>1.0191981490037432</v>
      </c>
      <c r="N27" s="34"/>
      <c r="P27" s="22"/>
      <c r="Q27" s="68">
        <v>0.19</v>
      </c>
      <c r="R27" s="68">
        <v>63.707310942783835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74">
        <v>17.600000000000001</v>
      </c>
      <c r="I28" s="74">
        <v>0.1950137981464973</v>
      </c>
      <c r="J28" s="74">
        <v>8.2081307639860714</v>
      </c>
      <c r="K28" s="74">
        <v>7</v>
      </c>
      <c r="L28" s="74">
        <v>42.09</v>
      </c>
      <c r="M28" s="74">
        <v>-0.46999971217418013</v>
      </c>
      <c r="N28" s="23"/>
      <c r="P28" s="22"/>
      <c r="Q28" s="74">
        <v>0.2</v>
      </c>
      <c r="R28" s="74">
        <v>64.169736745923245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68">
        <v>57.5</v>
      </c>
      <c r="I29" s="68">
        <v>0.19704912320525916</v>
      </c>
      <c r="J29" s="68">
        <v>9.3204235276087584</v>
      </c>
      <c r="K29" s="68">
        <v>8</v>
      </c>
      <c r="L29" s="68">
        <v>47.3</v>
      </c>
      <c r="M29" s="68">
        <v>-0.48267070639732118</v>
      </c>
      <c r="N29" s="23"/>
      <c r="P29" s="22"/>
      <c r="Q29" s="68">
        <v>0.21</v>
      </c>
      <c r="R29" s="68">
        <v>64.636393438710698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74">
        <v>188.5</v>
      </c>
      <c r="I30" s="74">
        <v>0.73048982328056211</v>
      </c>
      <c r="J30" s="74">
        <v>34.179618831297503</v>
      </c>
      <c r="K30" s="74">
        <v>38</v>
      </c>
      <c r="L30" s="74">
        <v>46.79</v>
      </c>
      <c r="M30" s="74">
        <v>1.2587384648611752</v>
      </c>
      <c r="N30" s="23"/>
      <c r="P30" s="22"/>
      <c r="Q30" s="74">
        <v>0.22</v>
      </c>
      <c r="R30" s="74">
        <v>65.110868693007376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68">
        <v>678.3</v>
      </c>
      <c r="I31" s="68">
        <v>0.73216189704719348</v>
      </c>
      <c r="J31" s="68">
        <v>25.786742014002154</v>
      </c>
      <c r="K31" s="68">
        <v>22</v>
      </c>
      <c r="L31" s="68">
        <v>35.22</v>
      </c>
      <c r="M31" s="68">
        <v>-1.440891569545788</v>
      </c>
      <c r="N31" s="23"/>
      <c r="P31" s="22"/>
      <c r="Q31" s="68">
        <v>0.23</v>
      </c>
      <c r="R31" s="68">
        <v>65.595237557957134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74">
        <v>0.24</v>
      </c>
      <c r="R32" s="74">
        <v>66.08596925880012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25" t="s">
        <v>111</v>
      </c>
      <c r="I33" s="125"/>
      <c r="J33" s="40"/>
      <c r="K33" s="40"/>
      <c r="L33" s="40"/>
      <c r="M33" s="40"/>
      <c r="N33" s="23"/>
      <c r="P33" s="22"/>
      <c r="Q33" s="68">
        <v>0.25</v>
      </c>
      <c r="R33" s="68">
        <v>66.585350722890183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82" t="s">
        <v>31</v>
      </c>
      <c r="I34" s="82" t="s">
        <v>90</v>
      </c>
      <c r="J34" s="82" t="s">
        <v>52</v>
      </c>
      <c r="K34" s="82" t="s">
        <v>91</v>
      </c>
      <c r="L34" s="82" t="s">
        <v>92</v>
      </c>
      <c r="M34" s="82" t="s">
        <v>93</v>
      </c>
      <c r="N34" s="23"/>
      <c r="P34" s="22"/>
      <c r="Q34" s="74">
        <v>0.26</v>
      </c>
      <c r="R34" s="74">
        <v>67.096513840795168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68" t="s">
        <v>182</v>
      </c>
      <c r="I35" s="68">
        <v>-108.38356656036373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67.6213004087614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74" t="s">
        <v>184</v>
      </c>
      <c r="I36" s="74">
        <v>-110.9232460360804</v>
      </c>
      <c r="J36" s="74">
        <v>3</v>
      </c>
      <c r="K36" s="74">
        <v>5.0793589514333348</v>
      </c>
      <c r="L36" s="74">
        <v>2</v>
      </c>
      <c r="M36" s="74">
        <v>7.8891682438581689E-2</v>
      </c>
      <c r="N36" s="23"/>
      <c r="P36" s="22"/>
      <c r="Q36" s="74">
        <v>0.28000000000000003</v>
      </c>
      <c r="R36" s="74">
        <v>68.156419231266355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-141.64495900340566</v>
      </c>
      <c r="J37" s="68">
        <v>1</v>
      </c>
      <c r="K37" s="68">
        <v>66.522784886083855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68.704735065410816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74">
        <v>0.3</v>
      </c>
      <c r="R38" s="74">
        <v>69.270099909165779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69.853686879783325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74">
        <v>0.32</v>
      </c>
      <c r="R40" s="74">
        <v>70.452781029102312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71.071344594531709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8"/>
      <c r="I42" s="13"/>
      <c r="J42" s="13"/>
      <c r="K42" s="13"/>
      <c r="L42" s="13"/>
      <c r="M42" s="13"/>
      <c r="N42" s="13"/>
      <c r="P42" s="22"/>
      <c r="Q42" s="74">
        <v>0.34</v>
      </c>
      <c r="R42" s="74">
        <v>71.713415959822214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72.376424523265683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73.062256346187098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73.776051862654072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74.518253461677034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75.288080878805843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76.089029991093909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76.920930948652156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77.784363625574727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78.683169702923536</v>
      </c>
      <c r="S51" s="23"/>
    </row>
    <row r="52" spans="1:19" s="14" customFormat="1" x14ac:dyDescent="0.35">
      <c r="B52" s="13"/>
      <c r="P52" s="22"/>
      <c r="Q52" s="74">
        <v>0.44</v>
      </c>
      <c r="R52" s="74">
        <v>79.617723724999379</v>
      </c>
      <c r="S52" s="23"/>
    </row>
    <row r="53" spans="1:19" s="14" customFormat="1" x14ac:dyDescent="0.35">
      <c r="B53" s="13"/>
      <c r="P53" s="22"/>
      <c r="Q53" s="68">
        <v>0.45</v>
      </c>
      <c r="R53" s="68">
        <v>80.58635079792866</v>
      </c>
      <c r="S53" s="23"/>
    </row>
    <row r="54" spans="1:19" s="14" customFormat="1" x14ac:dyDescent="0.35">
      <c r="P54" s="22"/>
      <c r="Q54" s="74">
        <v>0.46</v>
      </c>
      <c r="R54" s="74">
        <v>81.588483870617637</v>
      </c>
      <c r="S54" s="23"/>
    </row>
    <row r="55" spans="1:19" s="14" customFormat="1" x14ac:dyDescent="0.35">
      <c r="P55" s="22"/>
      <c r="Q55" s="68">
        <v>0.47000000000000003</v>
      </c>
      <c r="R55" s="68">
        <v>82.624180652145895</v>
      </c>
      <c r="S55" s="23"/>
    </row>
    <row r="56" spans="1:19" s="14" customFormat="1" x14ac:dyDescent="0.35">
      <c r="P56" s="22"/>
      <c r="Q56" s="74">
        <v>0.48</v>
      </c>
      <c r="R56" s="74">
        <v>83.691110422007725</v>
      </c>
      <c r="S56" s="23"/>
    </row>
    <row r="57" spans="1:19" s="14" customFormat="1" x14ac:dyDescent="0.35">
      <c r="P57" s="22"/>
      <c r="Q57" s="68">
        <v>0.49</v>
      </c>
      <c r="R57" s="68">
        <v>84.789081315927376</v>
      </c>
      <c r="S57" s="23"/>
    </row>
    <row r="58" spans="1:19" s="14" customFormat="1" x14ac:dyDescent="0.35">
      <c r="P58" s="22"/>
      <c r="Q58" s="74">
        <v>0.5</v>
      </c>
      <c r="R58" s="74">
        <v>85.918698691340026</v>
      </c>
      <c r="S58" s="23"/>
    </row>
    <row r="59" spans="1:19" s="14" customFormat="1" x14ac:dyDescent="0.35">
      <c r="P59" s="22"/>
      <c r="Q59" s="68">
        <v>0.51</v>
      </c>
      <c r="R59" s="68">
        <v>87.075463110955113</v>
      </c>
      <c r="S59" s="23"/>
    </row>
    <row r="60" spans="1:19" s="14" customFormat="1" x14ac:dyDescent="0.35">
      <c r="P60" s="22"/>
      <c r="Q60" s="74">
        <v>0.52</v>
      </c>
      <c r="R60" s="74">
        <v>88.270366807193852</v>
      </c>
      <c r="S60" s="23"/>
    </row>
    <row r="61" spans="1:19" s="14" customFormat="1" x14ac:dyDescent="0.35">
      <c r="P61" s="22"/>
      <c r="Q61" s="68">
        <v>0.53</v>
      </c>
      <c r="R61" s="68">
        <v>89.527522199024162</v>
      </c>
      <c r="S61" s="23"/>
    </row>
    <row r="62" spans="1:19" s="14" customFormat="1" x14ac:dyDescent="0.35">
      <c r="P62" s="22"/>
      <c r="Q62" s="74">
        <v>0.54</v>
      </c>
      <c r="R62" s="74">
        <v>90.825416997925842</v>
      </c>
      <c r="S62" s="23"/>
    </row>
    <row r="63" spans="1:19" s="14" customFormat="1" x14ac:dyDescent="0.35">
      <c r="P63" s="22"/>
      <c r="Q63" s="68">
        <v>0.55000000000000004</v>
      </c>
      <c r="R63" s="68">
        <v>92.120672182259966</v>
      </c>
      <c r="S63" s="23"/>
    </row>
    <row r="64" spans="1:19" s="14" customFormat="1" x14ac:dyDescent="0.35">
      <c r="P64" s="22"/>
      <c r="Q64" s="74">
        <v>0.56000000000000005</v>
      </c>
      <c r="R64" s="74">
        <v>93.421746020831165</v>
      </c>
      <c r="S64" s="23"/>
    </row>
    <row r="65" spans="16:19" s="14" customFormat="1" x14ac:dyDescent="0.35">
      <c r="P65" s="22"/>
      <c r="Q65" s="68">
        <v>0.57000000000000006</v>
      </c>
      <c r="R65" s="68">
        <v>94.726411516197516</v>
      </c>
      <c r="S65" s="23"/>
    </row>
    <row r="66" spans="16:19" s="14" customFormat="1" x14ac:dyDescent="0.35">
      <c r="P66" s="22"/>
      <c r="Q66" s="74">
        <v>0.57999999999999996</v>
      </c>
      <c r="R66" s="74">
        <v>96.034987826608599</v>
      </c>
      <c r="S66" s="23"/>
    </row>
    <row r="67" spans="16:19" s="14" customFormat="1" x14ac:dyDescent="0.35">
      <c r="P67" s="22"/>
      <c r="Q67" s="68">
        <v>0.59</v>
      </c>
      <c r="R67" s="68">
        <v>97.346162525311158</v>
      </c>
      <c r="S67" s="23"/>
    </row>
    <row r="68" spans="16:19" s="14" customFormat="1" x14ac:dyDescent="0.35">
      <c r="P68" s="22"/>
      <c r="Q68" s="74">
        <v>0.6</v>
      </c>
      <c r="R68" s="74">
        <v>98.660794506409999</v>
      </c>
      <c r="S68" s="23"/>
    </row>
    <row r="69" spans="16:19" s="14" customFormat="1" x14ac:dyDescent="0.35">
      <c r="P69" s="22"/>
      <c r="Q69" s="68">
        <v>0.61</v>
      </c>
      <c r="R69" s="68">
        <v>99.968346380685588</v>
      </c>
      <c r="S69" s="23"/>
    </row>
    <row r="70" spans="16:19" s="14" customFormat="1" x14ac:dyDescent="0.35">
      <c r="P70" s="22"/>
      <c r="Q70" s="74">
        <v>0.62</v>
      </c>
      <c r="R70" s="74">
        <v>101.26880003139543</v>
      </c>
      <c r="S70" s="23"/>
    </row>
    <row r="71" spans="16:19" s="14" customFormat="1" x14ac:dyDescent="0.35">
      <c r="P71" s="22"/>
      <c r="Q71" s="68">
        <v>0.63</v>
      </c>
      <c r="R71" s="68">
        <v>102.55702579728546</v>
      </c>
      <c r="S71" s="23"/>
    </row>
    <row r="72" spans="16:19" s="14" customFormat="1" x14ac:dyDescent="0.35">
      <c r="P72" s="22"/>
      <c r="Q72" s="74">
        <v>0.64</v>
      </c>
      <c r="R72" s="74">
        <v>103.83001684858098</v>
      </c>
      <c r="S72" s="23"/>
    </row>
    <row r="73" spans="16:19" s="14" customFormat="1" x14ac:dyDescent="0.35">
      <c r="P73" s="22"/>
      <c r="Q73" s="68">
        <v>0.65</v>
      </c>
      <c r="R73" s="68">
        <v>105.08741878144188</v>
      </c>
      <c r="S73" s="23"/>
    </row>
    <row r="74" spans="16:19" s="14" customFormat="1" x14ac:dyDescent="0.35">
      <c r="P74" s="22"/>
      <c r="Q74" s="74">
        <v>0.66</v>
      </c>
      <c r="R74" s="74">
        <v>106.32359915221305</v>
      </c>
      <c r="S74" s="23"/>
    </row>
    <row r="75" spans="16:19" s="14" customFormat="1" x14ac:dyDescent="0.35">
      <c r="P75" s="22"/>
      <c r="Q75" s="68">
        <v>0.67</v>
      </c>
      <c r="R75" s="68">
        <v>107.5389496721583</v>
      </c>
      <c r="S75" s="23"/>
    </row>
    <row r="76" spans="16:19" s="14" customFormat="1" x14ac:dyDescent="0.35">
      <c r="P76" s="22"/>
      <c r="Q76" s="74">
        <v>0.68</v>
      </c>
      <c r="R76" s="74">
        <v>108.73686444896273</v>
      </c>
      <c r="S76" s="23"/>
    </row>
    <row r="77" spans="16:19" s="14" customFormat="1" x14ac:dyDescent="0.35">
      <c r="P77" s="22"/>
      <c r="Q77" s="68">
        <v>0.69000000000000006</v>
      </c>
      <c r="R77" s="68">
        <v>109.91934008353155</v>
      </c>
      <c r="S77" s="23"/>
    </row>
    <row r="78" spans="16:19" s="14" customFormat="1" x14ac:dyDescent="0.35">
      <c r="P78" s="22"/>
      <c r="Q78" s="74">
        <v>0.70000000000000007</v>
      </c>
      <c r="R78" s="74">
        <v>111.08511877353239</v>
      </c>
      <c r="S78" s="23"/>
    </row>
    <row r="79" spans="16:19" s="14" customFormat="1" x14ac:dyDescent="0.35">
      <c r="P79" s="22"/>
      <c r="Q79" s="68">
        <v>0.71</v>
      </c>
      <c r="R79" s="68">
        <v>112.23301265095026</v>
      </c>
      <c r="S79" s="23"/>
    </row>
    <row r="80" spans="16:19" s="14" customFormat="1" x14ac:dyDescent="0.35">
      <c r="P80" s="22"/>
      <c r="Q80" s="74">
        <v>0.72</v>
      </c>
      <c r="R80" s="74">
        <v>113.36156098500761</v>
      </c>
      <c r="S80" s="23"/>
    </row>
    <row r="81" spans="16:19" s="14" customFormat="1" x14ac:dyDescent="0.35">
      <c r="P81" s="22"/>
      <c r="Q81" s="68">
        <v>0.73</v>
      </c>
      <c r="R81" s="68">
        <v>114.47263612219335</v>
      </c>
      <c r="S81" s="23"/>
    </row>
    <row r="82" spans="16:19" s="14" customFormat="1" x14ac:dyDescent="0.35">
      <c r="P82" s="22"/>
      <c r="Q82" s="74">
        <v>0.74</v>
      </c>
      <c r="R82" s="74">
        <v>115.56944458767215</v>
      </c>
      <c r="S82" s="23"/>
    </row>
    <row r="83" spans="16:19" s="14" customFormat="1" x14ac:dyDescent="0.35">
      <c r="P83" s="22"/>
      <c r="Q83" s="68">
        <v>0.75</v>
      </c>
      <c r="R83" s="68">
        <v>116.65106318054855</v>
      </c>
      <c r="S83" s="23"/>
    </row>
    <row r="84" spans="16:19" s="14" customFormat="1" x14ac:dyDescent="0.35">
      <c r="P84" s="22"/>
      <c r="Q84" s="74">
        <v>0.76</v>
      </c>
      <c r="R84" s="74">
        <v>117.71817017786265</v>
      </c>
      <c r="S84" s="23"/>
    </row>
    <row r="85" spans="16:19" s="14" customFormat="1" x14ac:dyDescent="0.35">
      <c r="P85" s="22"/>
      <c r="Q85" s="68">
        <v>0.77</v>
      </c>
      <c r="R85" s="68">
        <v>118.7745088145447</v>
      </c>
      <c r="S85" s="23"/>
    </row>
    <row r="86" spans="16:19" s="14" customFormat="1" x14ac:dyDescent="0.35">
      <c r="P86" s="22"/>
      <c r="Q86" s="74">
        <v>0.78</v>
      </c>
      <c r="R86" s="74">
        <v>119.82028813840674</v>
      </c>
      <c r="S86" s="23"/>
    </row>
    <row r="87" spans="16:19" s="14" customFormat="1" x14ac:dyDescent="0.35">
      <c r="P87" s="22"/>
      <c r="Q87" s="68">
        <v>0.79</v>
      </c>
      <c r="R87" s="68">
        <v>120.85405557513064</v>
      </c>
      <c r="S87" s="23"/>
    </row>
    <row r="88" spans="16:19" s="14" customFormat="1" x14ac:dyDescent="0.35">
      <c r="P88" s="22"/>
      <c r="Q88" s="74">
        <v>0.8</v>
      </c>
      <c r="R88" s="74">
        <v>121.88106722257484</v>
      </c>
      <c r="S88" s="23"/>
    </row>
    <row r="89" spans="16:19" s="14" customFormat="1" x14ac:dyDescent="0.35">
      <c r="P89" s="22"/>
      <c r="Q89" s="68">
        <v>0.81</v>
      </c>
      <c r="R89" s="68">
        <v>122.90554506622627</v>
      </c>
      <c r="S89" s="23"/>
    </row>
    <row r="90" spans="16:19" s="14" customFormat="1" x14ac:dyDescent="0.35">
      <c r="P90" s="22"/>
      <c r="Q90" s="74">
        <v>0.82000000000000006</v>
      </c>
      <c r="R90" s="74">
        <v>123.92266044012869</v>
      </c>
      <c r="S90" s="23"/>
    </row>
    <row r="91" spans="16:19" s="14" customFormat="1" x14ac:dyDescent="0.35">
      <c r="P91" s="22"/>
      <c r="Q91" s="68">
        <v>0.83000000000000007</v>
      </c>
      <c r="R91" s="68">
        <v>124.9368357885114</v>
      </c>
      <c r="S91" s="23"/>
    </row>
    <row r="92" spans="16:19" s="14" customFormat="1" x14ac:dyDescent="0.35">
      <c r="P92" s="22"/>
      <c r="Q92" s="74">
        <v>0.84</v>
      </c>
      <c r="R92" s="74">
        <v>125.95525853098516</v>
      </c>
      <c r="S92" s="23"/>
    </row>
    <row r="93" spans="16:19" s="14" customFormat="1" x14ac:dyDescent="0.35">
      <c r="P93" s="22"/>
      <c r="Q93" s="68">
        <v>0.85</v>
      </c>
      <c r="R93" s="68">
        <v>126.97827236623712</v>
      </c>
      <c r="S93" s="23"/>
    </row>
    <row r="94" spans="16:19" s="14" customFormat="1" x14ac:dyDescent="0.35">
      <c r="P94" s="22"/>
      <c r="Q94" s="74">
        <v>0.86</v>
      </c>
      <c r="R94" s="74">
        <v>128.00088110279114</v>
      </c>
      <c r="S94" s="23"/>
    </row>
    <row r="95" spans="16:19" s="14" customFormat="1" x14ac:dyDescent="0.35">
      <c r="P95" s="22"/>
      <c r="Q95" s="68">
        <v>0.87</v>
      </c>
      <c r="R95" s="68">
        <v>129.03466243102724</v>
      </c>
      <c r="S95" s="23"/>
    </row>
    <row r="96" spans="16:19" s="14" customFormat="1" x14ac:dyDescent="0.35">
      <c r="P96" s="22"/>
      <c r="Q96" s="74">
        <v>0.88</v>
      </c>
      <c r="R96" s="74">
        <v>130.09139769135436</v>
      </c>
      <c r="S96" s="23"/>
    </row>
    <row r="97" spans="16:19" s="14" customFormat="1" x14ac:dyDescent="0.35">
      <c r="P97" s="22"/>
      <c r="Q97" s="68">
        <v>0.89</v>
      </c>
      <c r="R97" s="68">
        <v>131.15880184215382</v>
      </c>
      <c r="S97" s="23"/>
    </row>
    <row r="98" spans="16:19" s="14" customFormat="1" x14ac:dyDescent="0.35">
      <c r="P98" s="22"/>
      <c r="Q98" s="74">
        <v>0.9</v>
      </c>
      <c r="R98" s="74">
        <v>132.24387762414216</v>
      </c>
      <c r="S98" s="23"/>
    </row>
    <row r="99" spans="16:19" s="14" customFormat="1" x14ac:dyDescent="0.35">
      <c r="P99" s="22"/>
      <c r="Q99" s="68">
        <v>0.91</v>
      </c>
      <c r="R99" s="68">
        <v>133.37269328506818</v>
      </c>
      <c r="S99" s="23"/>
    </row>
    <row r="100" spans="16:19" s="14" customFormat="1" x14ac:dyDescent="0.35">
      <c r="P100" s="22"/>
      <c r="Q100" s="74">
        <v>0.92</v>
      </c>
      <c r="R100" s="74">
        <v>134.55348926619024</v>
      </c>
      <c r="S100" s="23"/>
    </row>
    <row r="101" spans="16:19" s="14" customFormat="1" x14ac:dyDescent="0.35">
      <c r="P101" s="22"/>
      <c r="Q101" s="68">
        <v>0.93</v>
      </c>
      <c r="R101" s="68">
        <v>135.75753345605548</v>
      </c>
      <c r="S101" s="23"/>
    </row>
    <row r="102" spans="16:19" s="14" customFormat="1" x14ac:dyDescent="0.35">
      <c r="P102" s="22"/>
      <c r="Q102" s="74">
        <v>0.94000000000000006</v>
      </c>
      <c r="R102" s="74">
        <v>137.05345209030386</v>
      </c>
      <c r="S102" s="23"/>
    </row>
    <row r="103" spans="16:19" s="14" customFormat="1" x14ac:dyDescent="0.35">
      <c r="P103" s="22"/>
      <c r="Q103" s="68">
        <v>0.95000000000000007</v>
      </c>
      <c r="R103" s="68">
        <v>138.48941843316308</v>
      </c>
      <c r="S103" s="23"/>
    </row>
    <row r="104" spans="16:19" s="14" customFormat="1" x14ac:dyDescent="0.35">
      <c r="P104" s="22"/>
      <c r="Q104" s="74">
        <v>0.96</v>
      </c>
      <c r="R104" s="74">
        <v>139.9824917184761</v>
      </c>
      <c r="S104" s="23"/>
    </row>
    <row r="105" spans="16:19" s="14" customFormat="1" x14ac:dyDescent="0.35">
      <c r="P105" s="22"/>
      <c r="Q105" s="68">
        <v>0.97</v>
      </c>
      <c r="R105" s="68">
        <v>141.81964234111112</v>
      </c>
      <c r="S105" s="23"/>
    </row>
    <row r="106" spans="16:19" s="14" customFormat="1" x14ac:dyDescent="0.35">
      <c r="P106" s="22"/>
      <c r="Q106" s="74">
        <v>0.98</v>
      </c>
      <c r="R106" s="74">
        <v>143.88687229146964</v>
      </c>
      <c r="S106" s="23"/>
    </row>
    <row r="107" spans="16:19" s="14" customFormat="1" x14ac:dyDescent="0.35">
      <c r="P107" s="22"/>
      <c r="Q107" s="68">
        <v>0.99</v>
      </c>
      <c r="R107" s="68">
        <v>147.41621980330237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B685F05D-3112-437A-AA5B-81AC81944C0A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F6B58-4CB9-44D6-A2C4-661B6385CED2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193</v>
      </c>
      <c r="E9" s="23"/>
      <c r="G9" s="22"/>
      <c r="H9" s="78" t="s">
        <v>34</v>
      </c>
      <c r="I9" s="79">
        <v>52.933683819829341</v>
      </c>
      <c r="J9" s="21"/>
      <c r="K9" s="21"/>
      <c r="L9" s="21"/>
      <c r="M9" s="21"/>
      <c r="N9" s="23"/>
      <c r="P9" s="22"/>
      <c r="Q9" s="68">
        <v>0.01</v>
      </c>
      <c r="R9" s="68">
        <v>33.650947290353358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37.949308008784563</v>
      </c>
      <c r="J10" s="21"/>
      <c r="K10" s="21"/>
      <c r="L10" s="21"/>
      <c r="M10" s="21"/>
      <c r="N10" s="23"/>
      <c r="P10" s="22"/>
      <c r="Q10" s="74">
        <v>0.02</v>
      </c>
      <c r="R10" s="74">
        <v>35.269765627416184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85.246789505835864</v>
      </c>
      <c r="J11" s="21"/>
      <c r="K11" s="21"/>
      <c r="L11" s="21"/>
      <c r="M11" s="21"/>
      <c r="N11" s="23"/>
      <c r="P11" s="22"/>
      <c r="Q11" s="68">
        <v>0.03</v>
      </c>
      <c r="R11" s="68">
        <v>36.364411056652855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256.97764936180596</v>
      </c>
      <c r="J12" s="21"/>
      <c r="K12" s="21"/>
      <c r="L12" s="21"/>
      <c r="M12" s="21"/>
      <c r="N12" s="23"/>
      <c r="P12" s="22"/>
      <c r="Q12" s="74">
        <v>0.04</v>
      </c>
      <c r="R12" s="74">
        <v>37.227653653285067</v>
      </c>
      <c r="S12" s="23"/>
    </row>
    <row r="13" spans="2:23" s="14" customFormat="1" x14ac:dyDescent="0.35">
      <c r="B13" s="63"/>
      <c r="C13" s="72" t="s">
        <v>131</v>
      </c>
      <c r="D13" s="56" t="s">
        <v>192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37.949308008784563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38.581633984411155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35.266530909162391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39.152178589911998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39.673081055136123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40.154763999060826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40.611821952178197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41.038759241915265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187</v>
      </c>
      <c r="I20" s="68">
        <v>0.219478151782005</v>
      </c>
      <c r="J20" s="21"/>
      <c r="K20" s="21"/>
      <c r="L20" s="21"/>
      <c r="M20" s="21"/>
      <c r="N20" s="23"/>
      <c r="P20" s="22"/>
      <c r="Q20" s="74">
        <v>0.12</v>
      </c>
      <c r="R20" s="74">
        <v>41.447155087311913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189</v>
      </c>
      <c r="I21" s="74" t="s">
        <v>190</v>
      </c>
      <c r="J21" s="21"/>
      <c r="K21" s="21"/>
      <c r="L21" s="21"/>
      <c r="M21" s="21"/>
      <c r="N21" s="23"/>
      <c r="P21" s="22"/>
      <c r="Q21" s="68">
        <v>0.13</v>
      </c>
      <c r="R21" s="68">
        <v>41.840838707917982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1.9904247740709399E-3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42.216178209980292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42.578962845762753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125" t="s">
        <v>53</v>
      </c>
      <c r="I24" s="125"/>
      <c r="J24" s="41"/>
      <c r="K24" s="41"/>
      <c r="L24" s="41"/>
      <c r="M24" s="41"/>
      <c r="N24" s="23"/>
      <c r="P24" s="22"/>
      <c r="Q24" s="74">
        <v>0.16</v>
      </c>
      <c r="R24" s="74">
        <v>42.933857466676599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43.277368409429542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0.21947815178200533</v>
      </c>
      <c r="J26" s="68">
        <v>8.4367401545002849</v>
      </c>
      <c r="K26" s="68">
        <v>10</v>
      </c>
      <c r="L26" s="68">
        <v>38.44</v>
      </c>
      <c r="M26" s="68">
        <v>0.60918794936726806</v>
      </c>
      <c r="N26" s="34"/>
      <c r="P26" s="22"/>
      <c r="Q26" s="74">
        <v>0.18</v>
      </c>
      <c r="R26" s="74">
        <v>43.611065752044944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74">
        <v>17.600000000000001</v>
      </c>
      <c r="I27" s="74">
        <v>0.24634759820750046</v>
      </c>
      <c r="J27" s="74">
        <v>10.368770408553695</v>
      </c>
      <c r="K27" s="74">
        <v>7</v>
      </c>
      <c r="L27" s="74">
        <v>42.09</v>
      </c>
      <c r="M27" s="74">
        <v>-1.2050976532068121</v>
      </c>
      <c r="N27" s="23"/>
      <c r="P27" s="22"/>
      <c r="Q27" s="68">
        <v>0.19</v>
      </c>
      <c r="R27" s="68">
        <v>43.937972160268878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57.5</v>
      </c>
      <c r="I28" s="68">
        <v>0.30388609215065904</v>
      </c>
      <c r="J28" s="68">
        <v>14.373812158726171</v>
      </c>
      <c r="K28" s="68">
        <v>8</v>
      </c>
      <c r="L28" s="68">
        <v>47.3</v>
      </c>
      <c r="M28" s="68">
        <v>-2.0149910544134477</v>
      </c>
      <c r="N28" s="23"/>
      <c r="P28" s="22"/>
      <c r="Q28" s="74">
        <v>0.2</v>
      </c>
      <c r="R28" s="74">
        <v>44.260172197064037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188.5</v>
      </c>
      <c r="I29" s="74">
        <v>0.46366033579409072</v>
      </c>
      <c r="J29" s="74">
        <v>21.694667111805504</v>
      </c>
      <c r="K29" s="74">
        <v>38</v>
      </c>
      <c r="L29" s="74">
        <v>46.79</v>
      </c>
      <c r="M29" s="74">
        <v>4.7800585537393356</v>
      </c>
      <c r="N29" s="23"/>
      <c r="P29" s="22"/>
      <c r="Q29" s="68">
        <v>0.21</v>
      </c>
      <c r="R29" s="68">
        <v>44.575087228377498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678.3</v>
      </c>
      <c r="I30" s="68">
        <v>0.79767858263385982</v>
      </c>
      <c r="J30" s="68">
        <v>28.094239680364542</v>
      </c>
      <c r="K30" s="68">
        <v>22</v>
      </c>
      <c r="L30" s="68">
        <v>35.22</v>
      </c>
      <c r="M30" s="68">
        <v>-2.5561713305646636</v>
      </c>
      <c r="N30" s="23"/>
      <c r="P30" s="22"/>
      <c r="Q30" s="74">
        <v>0.22</v>
      </c>
      <c r="R30" s="74">
        <v>44.88379839272185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45.188119124999226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25" t="s">
        <v>111</v>
      </c>
      <c r="I32" s="125"/>
      <c r="J32" s="40"/>
      <c r="K32" s="40"/>
      <c r="L32" s="40"/>
      <c r="M32" s="40"/>
      <c r="N32" s="23"/>
      <c r="P32" s="22"/>
      <c r="Q32" s="74">
        <v>0.24</v>
      </c>
      <c r="R32" s="74">
        <v>45.48983444752345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45.787925570418288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-108.38356656036373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46.081835845683315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74" t="s">
        <v>184</v>
      </c>
      <c r="I35" s="74">
        <v>-126.48882468090298</v>
      </c>
      <c r="J35" s="74">
        <v>2</v>
      </c>
      <c r="K35" s="74">
        <v>36.210516241078494</v>
      </c>
      <c r="L35" s="74">
        <v>3</v>
      </c>
      <c r="M35" s="74" t="s">
        <v>186</v>
      </c>
      <c r="N35" s="23"/>
      <c r="P35" s="22"/>
      <c r="Q35" s="68">
        <v>0.27</v>
      </c>
      <c r="R35" s="68">
        <v>46.372681492542235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-141.64495900340566</v>
      </c>
      <c r="J36" s="68">
        <v>1</v>
      </c>
      <c r="K36" s="68">
        <v>66.522784886083855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46.661578730218736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46.949498367296876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47.235230441827333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47.518811584484524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47.801005160519978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48.082574535185216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48.364240499855356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48.645165402734023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48.925187863363284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49.204919171957691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49.484970618731829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49.765953493900291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50.047640660871288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50.329265738778304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50.611464994565736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50.894896940739372</v>
      </c>
      <c r="S51" s="23"/>
    </row>
    <row r="52" spans="1:19" s="14" customFormat="1" x14ac:dyDescent="0.35">
      <c r="B52" s="13"/>
      <c r="P52" s="22"/>
      <c r="Q52" s="74">
        <v>0.44</v>
      </c>
      <c r="R52" s="74">
        <v>51.180220089804962</v>
      </c>
      <c r="S52" s="23"/>
    </row>
    <row r="53" spans="1:19" s="14" customFormat="1" x14ac:dyDescent="0.35">
      <c r="B53" s="13"/>
      <c r="P53" s="22"/>
      <c r="Q53" s="68">
        <v>0.45</v>
      </c>
      <c r="R53" s="68">
        <v>51.467883150612643</v>
      </c>
      <c r="S53" s="23"/>
    </row>
    <row r="54" spans="1:19" s="14" customFormat="1" x14ac:dyDescent="0.35">
      <c r="P54" s="22"/>
      <c r="Q54" s="74">
        <v>0.46</v>
      </c>
      <c r="R54" s="74">
        <v>51.756797624113332</v>
      </c>
      <c r="S54" s="23"/>
    </row>
    <row r="55" spans="1:19" s="14" customFormat="1" x14ac:dyDescent="0.35">
      <c r="P55" s="22"/>
      <c r="Q55" s="68">
        <v>0.47000000000000003</v>
      </c>
      <c r="R55" s="68">
        <v>52.047206498545471</v>
      </c>
      <c r="S55" s="23"/>
    </row>
    <row r="56" spans="1:19" s="14" customFormat="1" x14ac:dyDescent="0.35">
      <c r="P56" s="22"/>
      <c r="Q56" s="74">
        <v>0.48</v>
      </c>
      <c r="R56" s="74">
        <v>52.339738203148947</v>
      </c>
      <c r="S56" s="23"/>
    </row>
    <row r="57" spans="1:19" s="14" customFormat="1" x14ac:dyDescent="0.35">
      <c r="P57" s="22"/>
      <c r="Q57" s="68">
        <v>0.49</v>
      </c>
      <c r="R57" s="68">
        <v>52.635021167163622</v>
      </c>
      <c r="S57" s="23"/>
    </row>
    <row r="58" spans="1:19" s="14" customFormat="1" x14ac:dyDescent="0.35">
      <c r="P58" s="22"/>
      <c r="Q58" s="74">
        <v>0.5</v>
      </c>
      <c r="R58" s="74">
        <v>52.933683819829355</v>
      </c>
      <c r="S58" s="23"/>
    </row>
    <row r="59" spans="1:19" s="14" customFormat="1" x14ac:dyDescent="0.35">
      <c r="P59" s="22"/>
      <c r="Q59" s="68">
        <v>0.51</v>
      </c>
      <c r="R59" s="68">
        <v>53.235215896610065</v>
      </c>
      <c r="S59" s="23"/>
    </row>
    <row r="60" spans="1:19" s="14" customFormat="1" x14ac:dyDescent="0.35">
      <c r="P60" s="22"/>
      <c r="Q60" s="74">
        <v>0.52</v>
      </c>
      <c r="R60" s="74">
        <v>53.539136498937829</v>
      </c>
      <c r="S60" s="23"/>
    </row>
    <row r="61" spans="1:19" s="14" customFormat="1" x14ac:dyDescent="0.35">
      <c r="P61" s="22"/>
      <c r="Q61" s="68">
        <v>0.53</v>
      </c>
      <c r="R61" s="68">
        <v>53.846118105004713</v>
      </c>
      <c r="S61" s="23"/>
    </row>
    <row r="62" spans="1:19" s="14" customFormat="1" x14ac:dyDescent="0.35">
      <c r="P62" s="22"/>
      <c r="Q62" s="74">
        <v>0.54</v>
      </c>
      <c r="R62" s="74">
        <v>54.156833193002768</v>
      </c>
      <c r="S62" s="23"/>
    </row>
    <row r="63" spans="1:19" s="14" customFormat="1" x14ac:dyDescent="0.35">
      <c r="P63" s="22"/>
      <c r="Q63" s="68">
        <v>0.55000000000000004</v>
      </c>
      <c r="R63" s="68">
        <v>54.471954241124109</v>
      </c>
      <c r="S63" s="23"/>
    </row>
    <row r="64" spans="1:19" s="14" customFormat="1" x14ac:dyDescent="0.35">
      <c r="P64" s="22"/>
      <c r="Q64" s="74">
        <v>0.56000000000000005</v>
      </c>
      <c r="R64" s="74">
        <v>54.791144221007244</v>
      </c>
      <c r="S64" s="23"/>
    </row>
    <row r="65" spans="16:19" s="14" customFormat="1" x14ac:dyDescent="0.35">
      <c r="P65" s="22"/>
      <c r="Q65" s="68">
        <v>0.57000000000000006</v>
      </c>
      <c r="R65" s="68">
        <v>55.113514553369122</v>
      </c>
      <c r="S65" s="23"/>
    </row>
    <row r="66" spans="16:19" s="14" customFormat="1" x14ac:dyDescent="0.35">
      <c r="P66" s="22"/>
      <c r="Q66" s="74">
        <v>0.57999999999999996</v>
      </c>
      <c r="R66" s="74">
        <v>55.440110953831798</v>
      </c>
      <c r="S66" s="23"/>
    </row>
    <row r="67" spans="16:19" s="14" customFormat="1" x14ac:dyDescent="0.35">
      <c r="P67" s="22"/>
      <c r="Q67" s="68">
        <v>0.59</v>
      </c>
      <c r="R67" s="68">
        <v>55.772015528787364</v>
      </c>
      <c r="S67" s="23"/>
    </row>
    <row r="68" spans="16:19" s="14" customFormat="1" x14ac:dyDescent="0.35">
      <c r="P68" s="22"/>
      <c r="Q68" s="74">
        <v>0.6</v>
      </c>
      <c r="R68" s="74">
        <v>56.110310384627887</v>
      </c>
      <c r="S68" s="23"/>
    </row>
    <row r="69" spans="16:19" s="14" customFormat="1" x14ac:dyDescent="0.35">
      <c r="P69" s="22"/>
      <c r="Q69" s="68">
        <v>0.61</v>
      </c>
      <c r="R69" s="68">
        <v>56.454662369956381</v>
      </c>
      <c r="S69" s="23"/>
    </row>
    <row r="70" spans="16:19" s="14" customFormat="1" x14ac:dyDescent="0.35">
      <c r="P70" s="22"/>
      <c r="Q70" s="74">
        <v>0.62</v>
      </c>
      <c r="R70" s="74">
        <v>56.803937146740203</v>
      </c>
      <c r="S70" s="23"/>
    </row>
    <row r="71" spans="16:19" s="14" customFormat="1" x14ac:dyDescent="0.35">
      <c r="P71" s="22"/>
      <c r="Q71" s="68">
        <v>0.63</v>
      </c>
      <c r="R71" s="68">
        <v>57.159415883679323</v>
      </c>
      <c r="S71" s="23"/>
    </row>
    <row r="72" spans="16:19" s="14" customFormat="1" x14ac:dyDescent="0.35">
      <c r="P72" s="22"/>
      <c r="Q72" s="74">
        <v>0.64</v>
      </c>
      <c r="R72" s="74">
        <v>57.522416387297966</v>
      </c>
      <c r="S72" s="23"/>
    </row>
    <row r="73" spans="16:19" s="14" customFormat="1" x14ac:dyDescent="0.35">
      <c r="P73" s="22"/>
      <c r="Q73" s="68">
        <v>0.65</v>
      </c>
      <c r="R73" s="68">
        <v>57.894207297412734</v>
      </c>
      <c r="S73" s="23"/>
    </row>
    <row r="74" spans="16:19" s="14" customFormat="1" x14ac:dyDescent="0.35">
      <c r="P74" s="22"/>
      <c r="Q74" s="74">
        <v>0.66</v>
      </c>
      <c r="R74" s="74">
        <v>58.273109335947204</v>
      </c>
      <c r="S74" s="23"/>
    </row>
    <row r="75" spans="16:19" s="14" customFormat="1" x14ac:dyDescent="0.35">
      <c r="P75" s="22"/>
      <c r="Q75" s="68">
        <v>0.67</v>
      </c>
      <c r="R75" s="68">
        <v>58.659216091689338</v>
      </c>
      <c r="S75" s="23"/>
    </row>
    <row r="76" spans="16:19" s="14" customFormat="1" x14ac:dyDescent="0.35">
      <c r="P76" s="22"/>
      <c r="Q76" s="74">
        <v>0.68</v>
      </c>
      <c r="R76" s="74">
        <v>59.054608002855801</v>
      </c>
      <c r="S76" s="23"/>
    </row>
    <row r="77" spans="16:19" s="14" customFormat="1" x14ac:dyDescent="0.35">
      <c r="P77" s="22"/>
      <c r="Q77" s="68">
        <v>0.69000000000000006</v>
      </c>
      <c r="R77" s="68">
        <v>59.461365507663281</v>
      </c>
      <c r="S77" s="23"/>
    </row>
    <row r="78" spans="16:19" s="14" customFormat="1" x14ac:dyDescent="0.35">
      <c r="P78" s="22"/>
      <c r="Q78" s="74">
        <v>0.70000000000000007</v>
      </c>
      <c r="R78" s="74">
        <v>59.879837662451571</v>
      </c>
      <c r="S78" s="23"/>
    </row>
    <row r="79" spans="16:19" s="14" customFormat="1" x14ac:dyDescent="0.35">
      <c r="P79" s="22"/>
      <c r="Q79" s="68">
        <v>0.71</v>
      </c>
      <c r="R79" s="68">
        <v>60.307774162762165</v>
      </c>
      <c r="S79" s="23"/>
    </row>
    <row r="80" spans="16:19" s="14" customFormat="1" x14ac:dyDescent="0.35">
      <c r="P80" s="22"/>
      <c r="Q80" s="74">
        <v>0.72</v>
      </c>
      <c r="R80" s="74">
        <v>60.747687636777798</v>
      </c>
      <c r="S80" s="23"/>
    </row>
    <row r="81" spans="16:19" s="14" customFormat="1" x14ac:dyDescent="0.35">
      <c r="P81" s="22"/>
      <c r="Q81" s="68">
        <v>0.73</v>
      </c>
      <c r="R81" s="68">
        <v>61.202360130969595</v>
      </c>
      <c r="S81" s="23"/>
    </row>
    <row r="82" spans="16:19" s="14" customFormat="1" x14ac:dyDescent="0.35">
      <c r="P82" s="22"/>
      <c r="Q82" s="74">
        <v>0.74</v>
      </c>
      <c r="R82" s="74">
        <v>61.672237789910064</v>
      </c>
      <c r="S82" s="23"/>
    </row>
    <row r="83" spans="16:19" s="14" customFormat="1" x14ac:dyDescent="0.35">
      <c r="P83" s="22"/>
      <c r="Q83" s="68">
        <v>0.75</v>
      </c>
      <c r="R83" s="68">
        <v>62.153798930573828</v>
      </c>
      <c r="S83" s="23"/>
    </row>
    <row r="84" spans="16:19" s="14" customFormat="1" x14ac:dyDescent="0.35">
      <c r="P84" s="22"/>
      <c r="Q84" s="74">
        <v>0.76</v>
      </c>
      <c r="R84" s="74">
        <v>62.652800232663786</v>
      </c>
      <c r="S84" s="23"/>
    </row>
    <row r="85" spans="16:19" s="14" customFormat="1" x14ac:dyDescent="0.35">
      <c r="P85" s="22"/>
      <c r="Q85" s="68">
        <v>0.77</v>
      </c>
      <c r="R85" s="68">
        <v>63.175740029929962</v>
      </c>
      <c r="S85" s="23"/>
    </row>
    <row r="86" spans="16:19" s="14" customFormat="1" x14ac:dyDescent="0.35">
      <c r="P86" s="22"/>
      <c r="Q86" s="74">
        <v>0.78</v>
      </c>
      <c r="R86" s="74">
        <v>63.717947231413561</v>
      </c>
      <c r="S86" s="23"/>
    </row>
    <row r="87" spans="16:19" s="14" customFormat="1" x14ac:dyDescent="0.35">
      <c r="P87" s="22"/>
      <c r="Q87" s="68">
        <v>0.79</v>
      </c>
      <c r="R87" s="68">
        <v>64.280051030231206</v>
      </c>
      <c r="S87" s="23"/>
    </row>
    <row r="88" spans="16:19" s="14" customFormat="1" x14ac:dyDescent="0.35">
      <c r="P88" s="22"/>
      <c r="Q88" s="74">
        <v>0.8</v>
      </c>
      <c r="R88" s="74">
        <v>64.881141243047281</v>
      </c>
      <c r="S88" s="23"/>
    </row>
    <row r="89" spans="16:19" s="14" customFormat="1" x14ac:dyDescent="0.35">
      <c r="P89" s="22"/>
      <c r="Q89" s="68">
        <v>0.81</v>
      </c>
      <c r="R89" s="68">
        <v>65.532297521404402</v>
      </c>
      <c r="S89" s="23"/>
    </row>
    <row r="90" spans="16:19" s="14" customFormat="1" x14ac:dyDescent="0.35">
      <c r="P90" s="22"/>
      <c r="Q90" s="74">
        <v>0.82000000000000006</v>
      </c>
      <c r="R90" s="74">
        <v>66.224708047554302</v>
      </c>
      <c r="S90" s="23"/>
    </row>
    <row r="91" spans="16:19" s="14" customFormat="1" x14ac:dyDescent="0.35">
      <c r="P91" s="22"/>
      <c r="Q91" s="68">
        <v>0.83000000000000007</v>
      </c>
      <c r="R91" s="68">
        <v>66.974004768374527</v>
      </c>
      <c r="S91" s="23"/>
    </row>
    <row r="92" spans="16:19" s="14" customFormat="1" x14ac:dyDescent="0.35">
      <c r="P92" s="22"/>
      <c r="Q92" s="74">
        <v>0.84</v>
      </c>
      <c r="R92" s="74">
        <v>67.784212090327344</v>
      </c>
      <c r="S92" s="23"/>
    </row>
    <row r="93" spans="16:19" s="14" customFormat="1" x14ac:dyDescent="0.35">
      <c r="P93" s="22"/>
      <c r="Q93" s="68">
        <v>0.85</v>
      </c>
      <c r="R93" s="68">
        <v>68.657922881192704</v>
      </c>
      <c r="S93" s="23"/>
    </row>
    <row r="94" spans="16:19" s="14" customFormat="1" x14ac:dyDescent="0.35">
      <c r="P94" s="22"/>
      <c r="Q94" s="74">
        <v>0.86</v>
      </c>
      <c r="R94" s="74">
        <v>69.614153470023908</v>
      </c>
      <c r="S94" s="23"/>
    </row>
    <row r="95" spans="16:19" s="14" customFormat="1" x14ac:dyDescent="0.35">
      <c r="P95" s="22"/>
      <c r="Q95" s="68">
        <v>0.87</v>
      </c>
      <c r="R95" s="68">
        <v>70.6515759153408</v>
      </c>
      <c r="S95" s="23"/>
    </row>
    <row r="96" spans="16:19" s="14" customFormat="1" x14ac:dyDescent="0.35">
      <c r="P96" s="22"/>
      <c r="Q96" s="74">
        <v>0.88</v>
      </c>
      <c r="R96" s="74">
        <v>71.796522155127633</v>
      </c>
      <c r="S96" s="23"/>
    </row>
    <row r="97" spans="16:19" s="14" customFormat="1" x14ac:dyDescent="0.35">
      <c r="P97" s="22"/>
      <c r="Q97" s="68">
        <v>0.89</v>
      </c>
      <c r="R97" s="68">
        <v>73.055077683937796</v>
      </c>
      <c r="S97" s="23"/>
    </row>
    <row r="98" spans="16:19" s="14" customFormat="1" x14ac:dyDescent="0.35">
      <c r="P98" s="22"/>
      <c r="Q98" s="74">
        <v>0.9</v>
      </c>
      <c r="R98" s="74">
        <v>74.459278502784812</v>
      </c>
      <c r="S98" s="23"/>
    </row>
    <row r="99" spans="16:19" s="14" customFormat="1" x14ac:dyDescent="0.35">
      <c r="P99" s="22"/>
      <c r="Q99" s="68">
        <v>0.91</v>
      </c>
      <c r="R99" s="68">
        <v>76.039283475415104</v>
      </c>
      <c r="S99" s="23"/>
    </row>
    <row r="100" spans="16:19" s="14" customFormat="1" x14ac:dyDescent="0.35">
      <c r="P100" s="22"/>
      <c r="Q100" s="74">
        <v>0.92</v>
      </c>
      <c r="R100" s="74">
        <v>77.831173690468503</v>
      </c>
      <c r="S100" s="23"/>
    </row>
    <row r="101" spans="16:19" s="14" customFormat="1" x14ac:dyDescent="0.35">
      <c r="P101" s="22"/>
      <c r="Q101" s="68">
        <v>0.93</v>
      </c>
      <c r="R101" s="68">
        <v>79.892971092572836</v>
      </c>
      <c r="S101" s="23"/>
    </row>
    <row r="102" spans="16:19" s="14" customFormat="1" x14ac:dyDescent="0.35">
      <c r="P102" s="22"/>
      <c r="Q102" s="74">
        <v>0.94000000000000006</v>
      </c>
      <c r="R102" s="74">
        <v>82.321008386068684</v>
      </c>
      <c r="S102" s="23"/>
    </row>
    <row r="103" spans="16:19" s="14" customFormat="1" x14ac:dyDescent="0.35">
      <c r="P103" s="22"/>
      <c r="Q103" s="68">
        <v>0.95000000000000007</v>
      </c>
      <c r="R103" s="68">
        <v>85.246789505836091</v>
      </c>
      <c r="S103" s="23"/>
    </row>
    <row r="104" spans="16:19" s="14" customFormat="1" x14ac:dyDescent="0.35">
      <c r="P104" s="22"/>
      <c r="Q104" s="74">
        <v>0.96</v>
      </c>
      <c r="R104" s="74">
        <v>88.899888810147473</v>
      </c>
      <c r="S104" s="23"/>
    </row>
    <row r="105" spans="16:19" s="14" customFormat="1" x14ac:dyDescent="0.35">
      <c r="P105" s="22"/>
      <c r="Q105" s="68">
        <v>0.97</v>
      </c>
      <c r="R105" s="68">
        <v>93.734907098773604</v>
      </c>
      <c r="S105" s="23"/>
    </row>
    <row r="106" spans="16:19" s="14" customFormat="1" x14ac:dyDescent="0.35">
      <c r="P106" s="22"/>
      <c r="Q106" s="74">
        <v>0.98</v>
      </c>
      <c r="R106" s="74">
        <v>100.76277763813277</v>
      </c>
      <c r="S106" s="23"/>
    </row>
    <row r="107" spans="16:19" s="14" customFormat="1" x14ac:dyDescent="0.35">
      <c r="P107" s="22"/>
      <c r="Q107" s="68">
        <v>0.99</v>
      </c>
      <c r="R107" s="68">
        <v>113.40523267120861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ECA28DA-8470-420F-88E5-A5D9220B38BC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8333F-8A96-4458-BB05-1F4411FE499E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195</v>
      </c>
      <c r="E9" s="23"/>
      <c r="G9" s="22"/>
      <c r="H9" s="78" t="s">
        <v>34</v>
      </c>
      <c r="I9" s="79">
        <v>28.151420380806318</v>
      </c>
      <c r="J9" s="21"/>
      <c r="K9" s="21"/>
      <c r="L9" s="21"/>
      <c r="M9" s="21"/>
      <c r="N9" s="23"/>
      <c r="P9" s="22"/>
      <c r="Q9" s="68">
        <v>0.01</v>
      </c>
      <c r="R9" s="68">
        <v>15.024683952444358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17.667456123612652</v>
      </c>
      <c r="J10" s="21"/>
      <c r="K10" s="21"/>
      <c r="L10" s="21"/>
      <c r="M10" s="21"/>
      <c r="N10" s="23"/>
      <c r="P10" s="22"/>
      <c r="Q10" s="74">
        <v>0.02</v>
      </c>
      <c r="R10" s="74">
        <v>16.01814670564535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57.266324030642323</v>
      </c>
      <c r="J11" s="21"/>
      <c r="K11" s="21"/>
      <c r="L11" s="21"/>
      <c r="M11" s="21"/>
      <c r="N11" s="23"/>
      <c r="P11" s="22"/>
      <c r="Q11" s="68">
        <v>0.03</v>
      </c>
      <c r="R11" s="68">
        <v>16.690069269854167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252.22075517078909</v>
      </c>
      <c r="J12" s="21"/>
      <c r="K12" s="21"/>
      <c r="L12" s="21"/>
      <c r="M12" s="21"/>
      <c r="N12" s="23"/>
      <c r="P12" s="22"/>
      <c r="Q12" s="74">
        <v>0.04</v>
      </c>
      <c r="R12" s="74">
        <v>17.22018866484855</v>
      </c>
      <c r="S12" s="23"/>
    </row>
    <row r="13" spans="2:23" s="14" customFormat="1" x14ac:dyDescent="0.35">
      <c r="B13" s="63"/>
      <c r="C13" s="72" t="s">
        <v>131</v>
      </c>
      <c r="D13" s="56" t="s">
        <v>194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17.667456123612652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2</v>
      </c>
      <c r="J14" s="21"/>
      <c r="K14" s="21"/>
      <c r="L14" s="21"/>
      <c r="M14" s="21"/>
      <c r="N14" s="23"/>
      <c r="P14" s="22"/>
      <c r="Q14" s="74">
        <v>0.06</v>
      </c>
      <c r="R14" s="74">
        <v>18.060471198223816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28.266577731465127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18.413155919649306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21"/>
      <c r="I16" s="21"/>
      <c r="J16" s="21"/>
      <c r="K16" s="21"/>
      <c r="L16" s="21"/>
      <c r="M16" s="21"/>
      <c r="N16" s="23"/>
      <c r="P16" s="22"/>
      <c r="Q16" s="74">
        <v>0.08</v>
      </c>
      <c r="R16" s="74">
        <v>18.736268709559361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96" t="s">
        <v>54</v>
      </c>
      <c r="I17" s="97"/>
      <c r="J17" s="41"/>
      <c r="K17" s="21"/>
      <c r="L17" s="21"/>
      <c r="M17" s="21"/>
      <c r="N17" s="23"/>
      <c r="P17" s="22"/>
      <c r="Q17" s="68">
        <v>0.09</v>
      </c>
      <c r="R17" s="68">
        <v>19.037475681528413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80" t="s">
        <v>52</v>
      </c>
      <c r="I18" s="80">
        <v>3</v>
      </c>
      <c r="J18" s="81"/>
      <c r="K18" s="21"/>
      <c r="L18" s="21"/>
      <c r="M18" s="21"/>
      <c r="N18" s="23"/>
      <c r="P18" s="22"/>
      <c r="Q18" s="74">
        <v>0.1</v>
      </c>
      <c r="R18" s="74">
        <v>19.319285721252708</v>
      </c>
      <c r="S18" s="23"/>
    </row>
    <row r="19" spans="2:19" s="14" customFormat="1" ht="14.5" customHeight="1" x14ac:dyDescent="0.35">
      <c r="B19" s="22"/>
      <c r="C19" s="73" t="s">
        <v>18</v>
      </c>
      <c r="D19" s="74" t="s">
        <v>178</v>
      </c>
      <c r="E19" s="23"/>
      <c r="G19" s="22"/>
      <c r="H19" s="51" t="s">
        <v>37</v>
      </c>
      <c r="I19" s="51" t="s">
        <v>38</v>
      </c>
      <c r="J19" s="21"/>
      <c r="K19" s="21"/>
      <c r="L19" s="21"/>
      <c r="M19" s="21"/>
      <c r="N19" s="23"/>
      <c r="P19" s="22"/>
      <c r="Q19" s="68">
        <v>0.11</v>
      </c>
      <c r="R19" s="68">
        <v>19.58703732356841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75" t="s">
        <v>187</v>
      </c>
      <c r="I20" s="68">
        <v>0.17696880173112101</v>
      </c>
      <c r="J20" s="21"/>
      <c r="K20" s="21"/>
      <c r="L20" s="21"/>
      <c r="M20" s="21"/>
      <c r="N20" s="23"/>
      <c r="P20" s="22"/>
      <c r="Q20" s="74">
        <v>0.12</v>
      </c>
      <c r="R20" s="74">
        <v>19.84168387946437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4" t="s">
        <v>189</v>
      </c>
      <c r="I21" s="74">
        <v>-5.6099638071453501</v>
      </c>
      <c r="J21" s="21"/>
      <c r="K21" s="21"/>
      <c r="L21" s="21"/>
      <c r="M21" s="21"/>
      <c r="N21" s="23"/>
      <c r="P21" s="22"/>
      <c r="Q21" s="68">
        <v>0.13</v>
      </c>
      <c r="R21" s="68">
        <v>20.085483451668757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68" t="s">
        <v>191</v>
      </c>
      <c r="I22" s="68">
        <v>1.02251362302363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20.321374118758612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40"/>
      <c r="I23" s="40"/>
      <c r="J23" s="40"/>
      <c r="K23" s="21"/>
      <c r="L23" s="21"/>
      <c r="M23" s="21"/>
      <c r="N23" s="23"/>
      <c r="P23" s="22"/>
      <c r="Q23" s="68">
        <v>0.15</v>
      </c>
      <c r="R23" s="68">
        <v>20.548345947550672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125" t="s">
        <v>53</v>
      </c>
      <c r="I24" s="125"/>
      <c r="J24" s="41"/>
      <c r="K24" s="41"/>
      <c r="L24" s="41"/>
      <c r="M24" s="41"/>
      <c r="N24" s="23"/>
      <c r="P24" s="22"/>
      <c r="Q24" s="74">
        <v>0.16</v>
      </c>
      <c r="R24" s="74">
        <v>20.769304248763003</v>
      </c>
      <c r="S24" s="23"/>
    </row>
    <row r="25" spans="2:19" s="14" customFormat="1" ht="29" x14ac:dyDescent="0.35">
      <c r="B25" s="24"/>
      <c r="C25" s="36"/>
      <c r="D25" s="36"/>
      <c r="E25" s="26"/>
      <c r="F25" s="13"/>
      <c r="G25" s="22"/>
      <c r="H25" s="42" t="s">
        <v>41</v>
      </c>
      <c r="I25" s="42" t="s">
        <v>47</v>
      </c>
      <c r="J25" s="43" t="s">
        <v>43</v>
      </c>
      <c r="K25" s="43" t="s">
        <v>44</v>
      </c>
      <c r="L25" s="43" t="s">
        <v>45</v>
      </c>
      <c r="M25" s="43" t="s">
        <v>46</v>
      </c>
      <c r="N25" s="23"/>
      <c r="P25" s="22"/>
      <c r="Q25" s="68">
        <v>0.17</v>
      </c>
      <c r="R25" s="68">
        <v>20.984525842046793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68">
        <v>0</v>
      </c>
      <c r="I26" s="68">
        <v>0.17696880173112128</v>
      </c>
      <c r="J26" s="68">
        <v>6.8026807385443018</v>
      </c>
      <c r="K26" s="68">
        <v>10</v>
      </c>
      <c r="L26" s="68">
        <v>38.44</v>
      </c>
      <c r="M26" s="68">
        <v>1.3512565442436724</v>
      </c>
      <c r="N26" s="34"/>
      <c r="P26" s="22"/>
      <c r="Q26" s="74">
        <v>0.18</v>
      </c>
      <c r="R26" s="74">
        <v>21.193915746885999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74">
        <v>17.600000000000001</v>
      </c>
      <c r="I27" s="74">
        <v>0.22990145323335112</v>
      </c>
      <c r="J27" s="74">
        <v>9.6765521665917493</v>
      </c>
      <c r="K27" s="74">
        <v>7</v>
      </c>
      <c r="L27" s="74">
        <v>42.09</v>
      </c>
      <c r="M27" s="74">
        <v>-0.9804879016953395</v>
      </c>
      <c r="N27" s="23"/>
      <c r="P27" s="22"/>
      <c r="Q27" s="68">
        <v>0.19</v>
      </c>
      <c r="R27" s="68">
        <v>21.39936903858997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57.5</v>
      </c>
      <c r="I28" s="68">
        <v>0.33120924916191874</v>
      </c>
      <c r="J28" s="68">
        <v>15.666197485358756</v>
      </c>
      <c r="K28" s="68">
        <v>8</v>
      </c>
      <c r="L28" s="68">
        <v>47.3</v>
      </c>
      <c r="M28" s="68">
        <v>-2.3683892169922647</v>
      </c>
      <c r="N28" s="23"/>
      <c r="P28" s="22"/>
      <c r="Q28" s="74">
        <v>0.2</v>
      </c>
      <c r="R28" s="74">
        <v>21.601027822525754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188.5</v>
      </c>
      <c r="I29" s="74">
        <v>0.53672085528227242</v>
      </c>
      <c r="J29" s="74">
        <v>25.113168818657527</v>
      </c>
      <c r="K29" s="74">
        <v>38</v>
      </c>
      <c r="L29" s="74">
        <v>46.79</v>
      </c>
      <c r="M29" s="74">
        <v>3.7781048484563957</v>
      </c>
      <c r="N29" s="23"/>
      <c r="P29" s="22"/>
      <c r="Q29" s="68">
        <v>0.21</v>
      </c>
      <c r="R29" s="68">
        <v>21.79856840234784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678.3</v>
      </c>
      <c r="I30" s="68">
        <v>0.78766043814129905</v>
      </c>
      <c r="J30" s="68">
        <v>27.74140063133655</v>
      </c>
      <c r="K30" s="68">
        <v>22</v>
      </c>
      <c r="L30" s="68">
        <v>35.22</v>
      </c>
      <c r="M30" s="68">
        <v>-2.3655830631448742</v>
      </c>
      <c r="N30" s="23"/>
      <c r="P30" s="22"/>
      <c r="Q30" s="74">
        <v>0.22</v>
      </c>
      <c r="R30" s="74">
        <v>21.99329628729248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40"/>
      <c r="I31" s="40"/>
      <c r="J31" s="40"/>
      <c r="K31" s="40"/>
      <c r="L31" s="40"/>
      <c r="M31" s="40"/>
      <c r="N31" s="23"/>
      <c r="P31" s="22"/>
      <c r="Q31" s="68">
        <v>0.23</v>
      </c>
      <c r="R31" s="68">
        <v>22.185995134564713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125" t="s">
        <v>111</v>
      </c>
      <c r="I32" s="125"/>
      <c r="J32" s="40"/>
      <c r="K32" s="40"/>
      <c r="L32" s="40"/>
      <c r="M32" s="40"/>
      <c r="N32" s="23"/>
      <c r="P32" s="22"/>
      <c r="Q32" s="74">
        <v>0.24</v>
      </c>
      <c r="R32" s="74">
        <v>22.375883320966572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82" t="s">
        <v>31</v>
      </c>
      <c r="I33" s="82" t="s">
        <v>90</v>
      </c>
      <c r="J33" s="82" t="s">
        <v>52</v>
      </c>
      <c r="K33" s="82" t="s">
        <v>91</v>
      </c>
      <c r="L33" s="82" t="s">
        <v>92</v>
      </c>
      <c r="M33" s="82" t="s">
        <v>93</v>
      </c>
      <c r="N33" s="23"/>
      <c r="P33" s="22"/>
      <c r="Q33" s="68">
        <v>0.25</v>
      </c>
      <c r="R33" s="68">
        <v>22.563643042427298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68" t="s">
        <v>182</v>
      </c>
      <c r="I34" s="68">
        <v>-108.38356656036373</v>
      </c>
      <c r="J34" s="68">
        <v>5</v>
      </c>
      <c r="K34" s="68" t="s">
        <v>183</v>
      </c>
      <c r="L34" s="68" t="s">
        <v>183</v>
      </c>
      <c r="M34" s="68" t="s">
        <v>183</v>
      </c>
      <c r="N34" s="23"/>
      <c r="P34" s="22"/>
      <c r="Q34" s="74">
        <v>0.26</v>
      </c>
      <c r="R34" s="74">
        <v>22.750114910841706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74" t="s">
        <v>184</v>
      </c>
      <c r="I35" s="74">
        <v>-123.11037758539455</v>
      </c>
      <c r="J35" s="74">
        <v>3</v>
      </c>
      <c r="K35" s="74">
        <v>29.453622050061625</v>
      </c>
      <c r="L35" s="74">
        <v>2</v>
      </c>
      <c r="M35" s="74" t="s">
        <v>186</v>
      </c>
      <c r="N35" s="23"/>
      <c r="P35" s="22"/>
      <c r="Q35" s="68">
        <v>0.27</v>
      </c>
      <c r="R35" s="68">
        <v>22.935070039076187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185</v>
      </c>
      <c r="I36" s="68">
        <v>-141.64495900340566</v>
      </c>
      <c r="J36" s="68">
        <v>1</v>
      </c>
      <c r="K36" s="68">
        <v>66.522784886083855</v>
      </c>
      <c r="L36" s="68">
        <v>4</v>
      </c>
      <c r="M36" s="68" t="s">
        <v>186</v>
      </c>
      <c r="N36" s="23"/>
      <c r="P36" s="22"/>
      <c r="Q36" s="74">
        <v>0.28000000000000003</v>
      </c>
      <c r="R36" s="74">
        <v>23.118341747940175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40"/>
      <c r="I37" s="40"/>
      <c r="J37" s="40"/>
      <c r="K37" s="40"/>
      <c r="L37" s="40"/>
      <c r="M37" s="40"/>
      <c r="N37" s="23"/>
      <c r="P37" s="22"/>
      <c r="Q37" s="68">
        <v>0.28999999999999998</v>
      </c>
      <c r="R37" s="68">
        <v>23.300727499828835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45"/>
      <c r="H38" s="46"/>
      <c r="I38" s="45"/>
      <c r="J38" s="45"/>
      <c r="K38" s="45"/>
      <c r="L38" s="45"/>
      <c r="M38" s="45"/>
      <c r="N38" s="45"/>
      <c r="P38" s="22"/>
      <c r="Q38" s="74">
        <v>0.3</v>
      </c>
      <c r="R38" s="74">
        <v>23.482988234217039</v>
      </c>
      <c r="S38" s="23"/>
    </row>
    <row r="39" spans="1:19" s="14" customFormat="1" ht="23.5" x14ac:dyDescent="0.55000000000000004">
      <c r="A39" s="13"/>
      <c r="B39" s="13"/>
      <c r="C39" s="13"/>
      <c r="D39" s="13"/>
      <c r="E39" s="27"/>
      <c r="F39" s="13"/>
      <c r="H39" s="29"/>
      <c r="M39" s="13"/>
      <c r="N39" s="13"/>
      <c r="P39" s="22"/>
      <c r="Q39" s="68">
        <v>0.31</v>
      </c>
      <c r="R39" s="68">
        <v>23.664538113062978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H40" s="28"/>
      <c r="M40" s="13"/>
      <c r="N40" s="13"/>
      <c r="P40" s="22"/>
      <c r="Q40" s="74">
        <v>0.32</v>
      </c>
      <c r="R40" s="74">
        <v>23.845504773185397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I41" s="13"/>
      <c r="J41" s="13"/>
      <c r="K41" s="13"/>
      <c r="L41" s="13"/>
      <c r="M41" s="13"/>
      <c r="N41" s="13"/>
      <c r="P41" s="22"/>
      <c r="Q41" s="68">
        <v>0.33</v>
      </c>
      <c r="R41" s="68">
        <v>24.026733897759353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30"/>
      <c r="I42" s="13"/>
      <c r="J42" s="13"/>
      <c r="K42" s="13"/>
      <c r="L42" s="13"/>
      <c r="M42" s="13"/>
      <c r="N42" s="13"/>
      <c r="P42" s="22"/>
      <c r="Q42" s="74">
        <v>0.34</v>
      </c>
      <c r="R42" s="74">
        <v>24.209015811796199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P43" s="22"/>
      <c r="Q43" s="68">
        <v>0.35000000000000003</v>
      </c>
      <c r="R43" s="68">
        <v>24.391315338466597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24.574035529780023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24.758677811328852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24.946629152949846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25.13258621735385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O48" s="13"/>
      <c r="P48" s="22"/>
      <c r="Q48" s="74">
        <v>0.4</v>
      </c>
      <c r="R48" s="74">
        <v>25.31951476735404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25.516572463715342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25.732537370331631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25.961362764147324</v>
      </c>
      <c r="S51" s="23"/>
    </row>
    <row r="52" spans="1:19" s="14" customFormat="1" x14ac:dyDescent="0.35">
      <c r="B52" s="13"/>
      <c r="P52" s="22"/>
      <c r="Q52" s="74">
        <v>0.44</v>
      </c>
      <c r="R52" s="74">
        <v>26.206219309341737</v>
      </c>
      <c r="S52" s="23"/>
    </row>
    <row r="53" spans="1:19" s="14" customFormat="1" x14ac:dyDescent="0.35">
      <c r="B53" s="13"/>
      <c r="P53" s="22"/>
      <c r="Q53" s="68">
        <v>0.45</v>
      </c>
      <c r="R53" s="68">
        <v>26.478897850893521</v>
      </c>
      <c r="S53" s="23"/>
    </row>
    <row r="54" spans="1:19" s="14" customFormat="1" x14ac:dyDescent="0.35">
      <c r="P54" s="22"/>
      <c r="Q54" s="74">
        <v>0.46</v>
      </c>
      <c r="R54" s="74">
        <v>26.789334229575424</v>
      </c>
      <c r="S54" s="23"/>
    </row>
    <row r="55" spans="1:19" s="14" customFormat="1" x14ac:dyDescent="0.35">
      <c r="P55" s="22"/>
      <c r="Q55" s="68">
        <v>0.47000000000000003</v>
      </c>
      <c r="R55" s="68">
        <v>27.123921318116729</v>
      </c>
      <c r="S55" s="23"/>
    </row>
    <row r="56" spans="1:19" s="14" customFormat="1" x14ac:dyDescent="0.35">
      <c r="P56" s="22"/>
      <c r="Q56" s="74">
        <v>0.48</v>
      </c>
      <c r="R56" s="74">
        <v>27.461525937045998</v>
      </c>
      <c r="S56" s="23"/>
    </row>
    <row r="57" spans="1:19" s="14" customFormat="1" x14ac:dyDescent="0.35">
      <c r="P57" s="22"/>
      <c r="Q57" s="68">
        <v>0.49</v>
      </c>
      <c r="R57" s="68">
        <v>27.805694470930163</v>
      </c>
      <c r="S57" s="23"/>
    </row>
    <row r="58" spans="1:19" s="14" customFormat="1" x14ac:dyDescent="0.35">
      <c r="P58" s="22"/>
      <c r="Q58" s="74">
        <v>0.5</v>
      </c>
      <c r="R58" s="74">
        <v>28.151420380806329</v>
      </c>
      <c r="S58" s="23"/>
    </row>
    <row r="59" spans="1:19" s="14" customFormat="1" x14ac:dyDescent="0.35">
      <c r="P59" s="22"/>
      <c r="Q59" s="68">
        <v>0.51</v>
      </c>
      <c r="R59" s="68">
        <v>28.493644086989121</v>
      </c>
      <c r="S59" s="23"/>
    </row>
    <row r="60" spans="1:19" s="14" customFormat="1" x14ac:dyDescent="0.35">
      <c r="P60" s="22"/>
      <c r="Q60" s="74">
        <v>0.52</v>
      </c>
      <c r="R60" s="74">
        <v>28.836916301991408</v>
      </c>
      <c r="S60" s="23"/>
    </row>
    <row r="61" spans="1:19" s="14" customFormat="1" x14ac:dyDescent="0.35">
      <c r="P61" s="22"/>
      <c r="Q61" s="68">
        <v>0.53</v>
      </c>
      <c r="R61" s="68">
        <v>29.186539134835886</v>
      </c>
      <c r="S61" s="23"/>
    </row>
    <row r="62" spans="1:19" s="14" customFormat="1" x14ac:dyDescent="0.35">
      <c r="P62" s="22"/>
      <c r="Q62" s="74">
        <v>0.54</v>
      </c>
      <c r="R62" s="74">
        <v>29.541973227838021</v>
      </c>
      <c r="S62" s="23"/>
    </row>
    <row r="63" spans="1:19" s="14" customFormat="1" x14ac:dyDescent="0.35">
      <c r="P63" s="22"/>
      <c r="Q63" s="68">
        <v>0.55000000000000004</v>
      </c>
      <c r="R63" s="68">
        <v>29.899400437969184</v>
      </c>
      <c r="S63" s="23"/>
    </row>
    <row r="64" spans="1:19" s="14" customFormat="1" x14ac:dyDescent="0.35">
      <c r="P64" s="22"/>
      <c r="Q64" s="74">
        <v>0.56000000000000005</v>
      </c>
      <c r="R64" s="74">
        <v>30.256524011107519</v>
      </c>
      <c r="S64" s="23"/>
    </row>
    <row r="65" spans="16:19" s="14" customFormat="1" x14ac:dyDescent="0.35">
      <c r="P65" s="22"/>
      <c r="Q65" s="68">
        <v>0.57000000000000006</v>
      </c>
      <c r="R65" s="68">
        <v>30.616415735146195</v>
      </c>
      <c r="S65" s="23"/>
    </row>
    <row r="66" spans="16:19" s="14" customFormat="1" x14ac:dyDescent="0.35">
      <c r="P66" s="22"/>
      <c r="Q66" s="74">
        <v>0.57999999999999996</v>
      </c>
      <c r="R66" s="74">
        <v>30.982436479768563</v>
      </c>
      <c r="S66" s="23"/>
    </row>
    <row r="67" spans="16:19" s="14" customFormat="1" x14ac:dyDescent="0.35">
      <c r="P67" s="22"/>
      <c r="Q67" s="68">
        <v>0.59</v>
      </c>
      <c r="R67" s="68">
        <v>31.353749446634975</v>
      </c>
      <c r="S67" s="23"/>
    </row>
    <row r="68" spans="16:19" s="14" customFormat="1" x14ac:dyDescent="0.35">
      <c r="P68" s="22"/>
      <c r="Q68" s="74">
        <v>0.6</v>
      </c>
      <c r="R68" s="74">
        <v>31.730881541143837</v>
      </c>
      <c r="S68" s="23"/>
    </row>
    <row r="69" spans="16:19" s="14" customFormat="1" x14ac:dyDescent="0.35">
      <c r="P69" s="22"/>
      <c r="Q69" s="68">
        <v>0.61</v>
      </c>
      <c r="R69" s="68">
        <v>32.114181083639579</v>
      </c>
      <c r="S69" s="23"/>
    </row>
    <row r="70" spans="16:19" s="14" customFormat="1" x14ac:dyDescent="0.35">
      <c r="P70" s="22"/>
      <c r="Q70" s="74">
        <v>0.62</v>
      </c>
      <c r="R70" s="74">
        <v>32.50319662737072</v>
      </c>
      <c r="S70" s="23"/>
    </row>
    <row r="71" spans="16:19" s="14" customFormat="1" x14ac:dyDescent="0.35">
      <c r="P71" s="22"/>
      <c r="Q71" s="68">
        <v>0.63</v>
      </c>
      <c r="R71" s="68">
        <v>32.897095089177583</v>
      </c>
      <c r="S71" s="23"/>
    </row>
    <row r="72" spans="16:19" s="14" customFormat="1" x14ac:dyDescent="0.35">
      <c r="P72" s="22"/>
      <c r="Q72" s="74">
        <v>0.64</v>
      </c>
      <c r="R72" s="74">
        <v>33.296090757511358</v>
      </c>
      <c r="S72" s="23"/>
    </row>
    <row r="73" spans="16:19" s="14" customFormat="1" x14ac:dyDescent="0.35">
      <c r="P73" s="22"/>
      <c r="Q73" s="68">
        <v>0.65</v>
      </c>
      <c r="R73" s="68">
        <v>33.703401413132575</v>
      </c>
      <c r="S73" s="23"/>
    </row>
    <row r="74" spans="16:19" s="14" customFormat="1" x14ac:dyDescent="0.35">
      <c r="P74" s="22"/>
      <c r="Q74" s="74">
        <v>0.66</v>
      </c>
      <c r="R74" s="74">
        <v>34.119363983253017</v>
      </c>
      <c r="S74" s="23"/>
    </row>
    <row r="75" spans="16:19" s="14" customFormat="1" x14ac:dyDescent="0.35">
      <c r="P75" s="22"/>
      <c r="Q75" s="68">
        <v>0.67</v>
      </c>
      <c r="R75" s="68">
        <v>34.543984915766117</v>
      </c>
      <c r="S75" s="23"/>
    </row>
    <row r="76" spans="16:19" s="14" customFormat="1" x14ac:dyDescent="0.35">
      <c r="P76" s="22"/>
      <c r="Q76" s="74">
        <v>0.68</v>
      </c>
      <c r="R76" s="74">
        <v>34.977569254180651</v>
      </c>
      <c r="S76" s="23"/>
    </row>
    <row r="77" spans="16:19" s="14" customFormat="1" x14ac:dyDescent="0.35">
      <c r="P77" s="22"/>
      <c r="Q77" s="68">
        <v>0.69000000000000006</v>
      </c>
      <c r="R77" s="68">
        <v>35.420233805170007</v>
      </c>
      <c r="S77" s="23"/>
    </row>
    <row r="78" spans="16:19" s="14" customFormat="1" x14ac:dyDescent="0.35">
      <c r="P78" s="22"/>
      <c r="Q78" s="74">
        <v>0.70000000000000007</v>
      </c>
      <c r="R78" s="74">
        <v>35.873097621990219</v>
      </c>
      <c r="S78" s="23"/>
    </row>
    <row r="79" spans="16:19" s="14" customFormat="1" x14ac:dyDescent="0.35">
      <c r="P79" s="22"/>
      <c r="Q79" s="68">
        <v>0.71</v>
      </c>
      <c r="R79" s="68">
        <v>36.335719883697998</v>
      </c>
      <c r="S79" s="23"/>
    </row>
    <row r="80" spans="16:19" s="14" customFormat="1" x14ac:dyDescent="0.35">
      <c r="P80" s="22"/>
      <c r="Q80" s="74">
        <v>0.72</v>
      </c>
      <c r="R80" s="74">
        <v>36.810902151156697</v>
      </c>
      <c r="S80" s="23"/>
    </row>
    <row r="81" spans="16:19" s="14" customFormat="1" x14ac:dyDescent="0.35">
      <c r="P81" s="22"/>
      <c r="Q81" s="68">
        <v>0.73</v>
      </c>
      <c r="R81" s="68">
        <v>37.298945367970219</v>
      </c>
      <c r="S81" s="23"/>
    </row>
    <row r="82" spans="16:19" s="14" customFormat="1" x14ac:dyDescent="0.35">
      <c r="P82" s="22"/>
      <c r="Q82" s="74">
        <v>0.74</v>
      </c>
      <c r="R82" s="74">
        <v>37.800969200394704</v>
      </c>
      <c r="S82" s="23"/>
    </row>
    <row r="83" spans="16:19" s="14" customFormat="1" x14ac:dyDescent="0.35">
      <c r="P83" s="22"/>
      <c r="Q83" s="68">
        <v>0.75</v>
      </c>
      <c r="R83" s="68">
        <v>38.31762823771237</v>
      </c>
      <c r="S83" s="23"/>
    </row>
    <row r="84" spans="16:19" s="14" customFormat="1" x14ac:dyDescent="0.35">
      <c r="P84" s="22"/>
      <c r="Q84" s="74">
        <v>0.76</v>
      </c>
      <c r="R84" s="74">
        <v>38.850072019061074</v>
      </c>
      <c r="S84" s="23"/>
    </row>
    <row r="85" spans="16:19" s="14" customFormat="1" x14ac:dyDescent="0.35">
      <c r="P85" s="22"/>
      <c r="Q85" s="68">
        <v>0.77</v>
      </c>
      <c r="R85" s="68">
        <v>39.400584184995161</v>
      </c>
      <c r="S85" s="23"/>
    </row>
    <row r="86" spans="16:19" s="14" customFormat="1" x14ac:dyDescent="0.35">
      <c r="P86" s="22"/>
      <c r="Q86" s="74">
        <v>0.78</v>
      </c>
      <c r="R86" s="74">
        <v>39.96970513936558</v>
      </c>
      <c r="S86" s="23"/>
    </row>
    <row r="87" spans="16:19" s="14" customFormat="1" x14ac:dyDescent="0.35">
      <c r="P87" s="22"/>
      <c r="Q87" s="68">
        <v>0.79</v>
      </c>
      <c r="R87" s="68">
        <v>40.560723968159103</v>
      </c>
      <c r="S87" s="23"/>
    </row>
    <row r="88" spans="16:19" s="14" customFormat="1" x14ac:dyDescent="0.35">
      <c r="P88" s="22"/>
      <c r="Q88" s="74">
        <v>0.8</v>
      </c>
      <c r="R88" s="74">
        <v>41.174241081598211</v>
      </c>
      <c r="S88" s="23"/>
    </row>
    <row r="89" spans="16:19" s="14" customFormat="1" x14ac:dyDescent="0.35">
      <c r="P89" s="22"/>
      <c r="Q89" s="68">
        <v>0.81</v>
      </c>
      <c r="R89" s="68">
        <v>41.814373755337627</v>
      </c>
      <c r="S89" s="23"/>
    </row>
    <row r="90" spans="16:19" s="14" customFormat="1" x14ac:dyDescent="0.35">
      <c r="P90" s="22"/>
      <c r="Q90" s="74">
        <v>0.82000000000000006</v>
      </c>
      <c r="R90" s="74">
        <v>42.482462944912569</v>
      </c>
      <c r="S90" s="23"/>
    </row>
    <row r="91" spans="16:19" s="14" customFormat="1" x14ac:dyDescent="0.35">
      <c r="P91" s="22"/>
      <c r="Q91" s="68">
        <v>0.83000000000000007</v>
      </c>
      <c r="R91" s="68">
        <v>43.18307641866609</v>
      </c>
      <c r="S91" s="23"/>
    </row>
    <row r="92" spans="16:19" s="14" customFormat="1" x14ac:dyDescent="0.35">
      <c r="P92" s="22"/>
      <c r="Q92" s="74">
        <v>0.84</v>
      </c>
      <c r="R92" s="74">
        <v>43.919773454798779</v>
      </c>
      <c r="S92" s="23"/>
    </row>
    <row r="93" spans="16:19" s="14" customFormat="1" x14ac:dyDescent="0.35">
      <c r="P93" s="22"/>
      <c r="Q93" s="68">
        <v>0.85</v>
      </c>
      <c r="R93" s="68">
        <v>44.696192383516838</v>
      </c>
      <c r="S93" s="23"/>
    </row>
    <row r="94" spans="16:19" s="14" customFormat="1" x14ac:dyDescent="0.35">
      <c r="P94" s="22"/>
      <c r="Q94" s="74">
        <v>0.86</v>
      </c>
      <c r="R94" s="74">
        <v>45.521000916210546</v>
      </c>
      <c r="S94" s="23"/>
    </row>
    <row r="95" spans="16:19" s="14" customFormat="1" x14ac:dyDescent="0.35">
      <c r="P95" s="22"/>
      <c r="Q95" s="68">
        <v>0.87</v>
      </c>
      <c r="R95" s="68">
        <v>46.398284381652608</v>
      </c>
      <c r="S95" s="23"/>
    </row>
    <row r="96" spans="16:19" s="14" customFormat="1" x14ac:dyDescent="0.35">
      <c r="P96" s="22"/>
      <c r="Q96" s="74">
        <v>0.88</v>
      </c>
      <c r="R96" s="74">
        <v>47.337818061373071</v>
      </c>
      <c r="S96" s="23"/>
    </row>
    <row r="97" spans="16:19" s="14" customFormat="1" x14ac:dyDescent="0.35">
      <c r="P97" s="22"/>
      <c r="Q97" s="68">
        <v>0.89</v>
      </c>
      <c r="R97" s="68">
        <v>48.352063523146306</v>
      </c>
      <c r="S97" s="23"/>
    </row>
    <row r="98" spans="16:19" s="14" customFormat="1" x14ac:dyDescent="0.35">
      <c r="P98" s="22"/>
      <c r="Q98" s="74">
        <v>0.9</v>
      </c>
      <c r="R98" s="74">
        <v>49.453763434675103</v>
      </c>
      <c r="S98" s="23"/>
    </row>
    <row r="99" spans="16:19" s="14" customFormat="1" x14ac:dyDescent="0.35">
      <c r="P99" s="22"/>
      <c r="Q99" s="68">
        <v>0.91</v>
      </c>
      <c r="R99" s="68">
        <v>50.660075661377284</v>
      </c>
      <c r="S99" s="23"/>
    </row>
    <row r="100" spans="16:19" s="14" customFormat="1" x14ac:dyDescent="0.35">
      <c r="P100" s="22"/>
      <c r="Q100" s="74">
        <v>0.92</v>
      </c>
      <c r="R100" s="74">
        <v>51.998782380103549</v>
      </c>
      <c r="S100" s="23"/>
    </row>
    <row r="101" spans="16:19" s="14" customFormat="1" x14ac:dyDescent="0.35">
      <c r="P101" s="22"/>
      <c r="Q101" s="68">
        <v>0.93</v>
      </c>
      <c r="R101" s="68">
        <v>53.505338749446217</v>
      </c>
      <c r="S101" s="23"/>
    </row>
    <row r="102" spans="16:19" s="14" customFormat="1" x14ac:dyDescent="0.35">
      <c r="P102" s="22"/>
      <c r="Q102" s="74">
        <v>0.94000000000000006</v>
      </c>
      <c r="R102" s="74">
        <v>55.234088311908543</v>
      </c>
      <c r="S102" s="23"/>
    </row>
    <row r="103" spans="16:19" s="14" customFormat="1" x14ac:dyDescent="0.35">
      <c r="P103" s="22"/>
      <c r="Q103" s="68">
        <v>0.95000000000000007</v>
      </c>
      <c r="R103" s="68">
        <v>57.266324030642465</v>
      </c>
      <c r="S103" s="23"/>
    </row>
    <row r="104" spans="16:19" s="14" customFormat="1" x14ac:dyDescent="0.35">
      <c r="P104" s="22"/>
      <c r="Q104" s="74">
        <v>0.96</v>
      </c>
      <c r="R104" s="74">
        <v>59.738622037982687</v>
      </c>
      <c r="S104" s="23"/>
    </row>
    <row r="105" spans="16:19" s="14" customFormat="1" x14ac:dyDescent="0.35">
      <c r="P105" s="22"/>
      <c r="Q105" s="68">
        <v>0.97</v>
      </c>
      <c r="R105" s="68">
        <v>62.919344936047658</v>
      </c>
      <c r="S105" s="23"/>
    </row>
    <row r="106" spans="16:19" s="14" customFormat="1" x14ac:dyDescent="0.35">
      <c r="P106" s="22"/>
      <c r="Q106" s="74">
        <v>0.98</v>
      </c>
      <c r="R106" s="74">
        <v>67.405450454852854</v>
      </c>
      <c r="S106" s="23"/>
    </row>
    <row r="107" spans="16:19" s="14" customFormat="1" x14ac:dyDescent="0.35">
      <c r="P107" s="22"/>
      <c r="Q107" s="68">
        <v>0.99</v>
      </c>
      <c r="R107" s="68">
        <v>75.187017201988411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7:I17"/>
    <mergeCell ref="H24:I24"/>
    <mergeCell ref="H32:I32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89BAF20F-A79D-4C77-9B91-0D2E081706A4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D61F-7529-49CF-BF6E-84DDBF72568F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197</v>
      </c>
      <c r="E9" s="23"/>
      <c r="G9" s="22"/>
      <c r="H9" s="78" t="s">
        <v>34</v>
      </c>
      <c r="I9" s="79">
        <v>52.933675427734848</v>
      </c>
      <c r="J9" s="21"/>
      <c r="K9" s="21"/>
      <c r="L9" s="21"/>
      <c r="M9" s="21"/>
      <c r="N9" s="23"/>
      <c r="P9" s="22"/>
      <c r="Q9" s="68">
        <v>0.01</v>
      </c>
      <c r="R9" s="68">
        <v>33.650672161617258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37.949286092434683</v>
      </c>
      <c r="J10" s="21"/>
      <c r="K10" s="21"/>
      <c r="L10" s="21"/>
      <c r="M10" s="21"/>
      <c r="N10" s="23"/>
      <c r="P10" s="22"/>
      <c r="Q10" s="74">
        <v>0.02</v>
      </c>
      <c r="R10" s="74">
        <v>35.269659856531803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81.280348919166968</v>
      </c>
      <c r="J11" s="21"/>
      <c r="K11" s="21"/>
      <c r="L11" s="21"/>
      <c r="M11" s="21"/>
      <c r="N11" s="23"/>
      <c r="P11" s="22"/>
      <c r="Q11" s="68">
        <v>0.03</v>
      </c>
      <c r="R11" s="68">
        <v>36.364422623436852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256.97764936180516</v>
      </c>
      <c r="J12" s="21"/>
      <c r="K12" s="21"/>
      <c r="L12" s="21"/>
      <c r="M12" s="21"/>
      <c r="N12" s="23"/>
      <c r="P12" s="22"/>
      <c r="Q12" s="74">
        <v>0.04</v>
      </c>
      <c r="R12" s="74">
        <v>37.227662981650006</v>
      </c>
      <c r="S12" s="23"/>
    </row>
    <row r="13" spans="2:23" s="14" customFormat="1" x14ac:dyDescent="0.3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37.949286092434683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38.581347546225231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35.266531745051985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39.151650294446362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2.6350956841829851E-3</v>
      </c>
      <c r="J16" s="21"/>
      <c r="K16" s="21"/>
      <c r="L16" s="21"/>
      <c r="M16" s="21"/>
      <c r="N16" s="23"/>
      <c r="P16" s="22"/>
      <c r="Q16" s="74">
        <v>0.08</v>
      </c>
      <c r="R16" s="74">
        <v>39.672483407356346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40.154169194583716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96" t="s">
        <v>54</v>
      </c>
      <c r="I18" s="97"/>
      <c r="J18" s="41"/>
      <c r="K18" s="21"/>
      <c r="L18" s="21"/>
      <c r="M18" s="21"/>
      <c r="N18" s="23"/>
      <c r="P18" s="22"/>
      <c r="Q18" s="74">
        <v>0.1</v>
      </c>
      <c r="R18" s="74">
        <v>40.611361206154491</v>
      </c>
      <c r="S18" s="23"/>
    </row>
    <row r="19" spans="2:19" s="14" customFormat="1" x14ac:dyDescent="0.35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5</v>
      </c>
      <c r="J19" s="81"/>
      <c r="K19" s="21"/>
      <c r="L19" s="21"/>
      <c r="M19" s="21"/>
      <c r="N19" s="23"/>
      <c r="P19" s="22"/>
      <c r="Q19" s="68">
        <v>0.11</v>
      </c>
      <c r="R19" s="68">
        <v>41.038543156108275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41.447137360289318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5" t="s">
        <v>187</v>
      </c>
      <c r="I21" s="68">
        <v>0.219478115534297</v>
      </c>
      <c r="J21" s="21"/>
      <c r="K21" s="21"/>
      <c r="L21" s="21"/>
      <c r="M21" s="21"/>
      <c r="N21" s="23"/>
      <c r="P21" s="22"/>
      <c r="Q21" s="68">
        <v>0.13</v>
      </c>
      <c r="R21" s="68">
        <v>41.840883243887411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1.99042498019875E-3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42.2162110420673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 t="s">
        <v>190</v>
      </c>
      <c r="J23" s="21"/>
      <c r="K23" s="21"/>
      <c r="L23" s="21"/>
      <c r="M23" s="21"/>
      <c r="N23" s="23"/>
      <c r="P23" s="22"/>
      <c r="Q23" s="68">
        <v>0.15</v>
      </c>
      <c r="R23" s="68">
        <v>42.578963398855088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74" t="s">
        <v>200</v>
      </c>
      <c r="I24" s="74" t="s">
        <v>190</v>
      </c>
      <c r="J24" s="21"/>
      <c r="K24" s="21"/>
      <c r="L24" s="21"/>
      <c r="M24" s="21"/>
      <c r="N24" s="23"/>
      <c r="P24" s="22"/>
      <c r="Q24" s="74">
        <v>0.16</v>
      </c>
      <c r="R24" s="74">
        <v>42.933850659952363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68" t="s">
        <v>201</v>
      </c>
      <c r="I25" s="68" t="s">
        <v>190</v>
      </c>
      <c r="J25" s="21"/>
      <c r="K25" s="21"/>
      <c r="L25" s="21"/>
      <c r="M25" s="21"/>
      <c r="N25" s="23"/>
      <c r="P25" s="22"/>
      <c r="Q25" s="68">
        <v>0.17</v>
      </c>
      <c r="R25" s="68">
        <v>43.277361548245153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40"/>
      <c r="I26" s="40"/>
      <c r="J26" s="40"/>
      <c r="K26" s="21"/>
      <c r="L26" s="21"/>
      <c r="M26" s="21"/>
      <c r="N26" s="23"/>
      <c r="P26" s="22"/>
      <c r="Q26" s="74">
        <v>0.18</v>
      </c>
      <c r="R26" s="74">
        <v>43.611058837956243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125" t="s">
        <v>53</v>
      </c>
      <c r="I27" s="125"/>
      <c r="J27" s="41"/>
      <c r="K27" s="41"/>
      <c r="L27" s="41"/>
      <c r="M27" s="41"/>
      <c r="N27" s="23"/>
      <c r="P27" s="22"/>
      <c r="Q27" s="68">
        <v>0.19</v>
      </c>
      <c r="R27" s="68">
        <v>43.937965194352515</v>
      </c>
      <c r="S27" s="23"/>
    </row>
    <row r="28" spans="2:19" s="14" customFormat="1" ht="29" x14ac:dyDescent="0.35">
      <c r="B28" s="13"/>
      <c r="C28" s="35"/>
      <c r="D28" s="35"/>
      <c r="E28" s="35"/>
      <c r="F28" s="13"/>
      <c r="G28" s="22"/>
      <c r="H28" s="42" t="s">
        <v>41</v>
      </c>
      <c r="I28" s="42" t="s">
        <v>47</v>
      </c>
      <c r="J28" s="43" t="s">
        <v>43</v>
      </c>
      <c r="K28" s="43" t="s">
        <v>44</v>
      </c>
      <c r="L28" s="43" t="s">
        <v>45</v>
      </c>
      <c r="M28" s="43" t="s">
        <v>46</v>
      </c>
      <c r="N28" s="23"/>
      <c r="P28" s="22"/>
      <c r="Q28" s="74">
        <v>0.2</v>
      </c>
      <c r="R28" s="74">
        <v>44.260174523589392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68">
        <v>0</v>
      </c>
      <c r="I29" s="68">
        <v>0.2194781155342973</v>
      </c>
      <c r="J29" s="68">
        <v>8.4367387611383879</v>
      </c>
      <c r="K29" s="68">
        <v>10</v>
      </c>
      <c r="L29" s="68">
        <v>38.44</v>
      </c>
      <c r="M29" s="68">
        <v>0.60918852850707195</v>
      </c>
      <c r="N29" s="34"/>
      <c r="P29" s="22"/>
      <c r="Q29" s="68">
        <v>0.21</v>
      </c>
      <c r="R29" s="68">
        <v>44.575138959195115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74">
        <v>17.600000000000001</v>
      </c>
      <c r="I30" s="74">
        <v>0.24634756594175658</v>
      </c>
      <c r="J30" s="74">
        <v>10.368769050488535</v>
      </c>
      <c r="K30" s="74">
        <v>7</v>
      </c>
      <c r="L30" s="74">
        <v>42.09</v>
      </c>
      <c r="M30" s="74">
        <v>-1.2050972205143298</v>
      </c>
      <c r="N30" s="23"/>
      <c r="P30" s="22"/>
      <c r="Q30" s="74">
        <v>0.22</v>
      </c>
      <c r="R30" s="74">
        <v>44.883896732522906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68">
        <v>57.5</v>
      </c>
      <c r="I31" s="68">
        <v>0.30388606807347079</v>
      </c>
      <c r="J31" s="68">
        <v>14.373811019875168</v>
      </c>
      <c r="K31" s="68">
        <v>8</v>
      </c>
      <c r="L31" s="68">
        <v>47.3</v>
      </c>
      <c r="M31" s="68">
        <v>-2.0149907393593058</v>
      </c>
      <c r="N31" s="23"/>
      <c r="P31" s="22"/>
      <c r="Q31" s="68">
        <v>0.23</v>
      </c>
      <c r="R31" s="68">
        <v>45.188208627925036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74">
        <v>188.5</v>
      </c>
      <c r="I32" s="74">
        <v>0.46366033172581678</v>
      </c>
      <c r="J32" s="74">
        <v>21.694666921450967</v>
      </c>
      <c r="K32" s="74">
        <v>38</v>
      </c>
      <c r="L32" s="74">
        <v>46.79</v>
      </c>
      <c r="M32" s="74">
        <v>4.7800586123852629</v>
      </c>
      <c r="N32" s="23"/>
      <c r="P32" s="22"/>
      <c r="Q32" s="74">
        <v>0.24</v>
      </c>
      <c r="R32" s="74">
        <v>45.489806758166118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68">
        <v>678.3</v>
      </c>
      <c r="I33" s="68">
        <v>0.79767860152585301</v>
      </c>
      <c r="J33" s="68">
        <v>28.094240345740541</v>
      </c>
      <c r="K33" s="68">
        <v>22</v>
      </c>
      <c r="L33" s="68">
        <v>35.22</v>
      </c>
      <c r="M33" s="68">
        <v>-2.5561716987232543</v>
      </c>
      <c r="N33" s="23"/>
      <c r="P33" s="22"/>
      <c r="Q33" s="68">
        <v>0.25</v>
      </c>
      <c r="R33" s="68">
        <v>45.787621572640028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40"/>
      <c r="I34" s="40"/>
      <c r="J34" s="40"/>
      <c r="K34" s="40"/>
      <c r="L34" s="40"/>
      <c r="M34" s="40"/>
      <c r="N34" s="23"/>
      <c r="P34" s="22"/>
      <c r="Q34" s="74">
        <v>0.26</v>
      </c>
      <c r="R34" s="74">
        <v>46.081138838059189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125" t="s">
        <v>111</v>
      </c>
      <c r="I35" s="125"/>
      <c r="J35" s="40"/>
      <c r="K35" s="40"/>
      <c r="L35" s="40"/>
      <c r="M35" s="40"/>
      <c r="N35" s="23"/>
      <c r="P35" s="22"/>
      <c r="Q35" s="68">
        <v>0.27</v>
      </c>
      <c r="R35" s="68">
        <v>46.371550063085571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82" t="s">
        <v>31</v>
      </c>
      <c r="I36" s="82" t="s">
        <v>90</v>
      </c>
      <c r="J36" s="82" t="s">
        <v>52</v>
      </c>
      <c r="K36" s="82" t="s">
        <v>91</v>
      </c>
      <c r="L36" s="82" t="s">
        <v>92</v>
      </c>
      <c r="M36" s="82" t="s">
        <v>93</v>
      </c>
      <c r="N36" s="23"/>
      <c r="P36" s="22"/>
      <c r="Q36" s="74">
        <v>0.28000000000000003</v>
      </c>
      <c r="R36" s="74">
        <v>46.660046756381114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182</v>
      </c>
      <c r="I37" s="68">
        <v>-108.38356656036373</v>
      </c>
      <c r="J37" s="68">
        <v>5</v>
      </c>
      <c r="K37" s="68" t="s">
        <v>183</v>
      </c>
      <c r="L37" s="68" t="s">
        <v>183</v>
      </c>
      <c r="M37" s="68" t="s">
        <v>183</v>
      </c>
      <c r="N37" s="23"/>
      <c r="P37" s="22"/>
      <c r="Q37" s="68">
        <v>0.28999999999999998</v>
      </c>
      <c r="R37" s="68">
        <v>46.947671940418203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74" t="s">
        <v>184</v>
      </c>
      <c r="I38" s="74">
        <v>-126.48882468090258</v>
      </c>
      <c r="J38" s="74">
        <v>2</v>
      </c>
      <c r="K38" s="74">
        <v>36.210516241077698</v>
      </c>
      <c r="L38" s="74">
        <v>3</v>
      </c>
      <c r="M38" s="74" t="s">
        <v>186</v>
      </c>
      <c r="N38" s="23"/>
      <c r="P38" s="22"/>
      <c r="Q38" s="74">
        <v>0.3</v>
      </c>
      <c r="R38" s="74">
        <v>47.233150125381137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68" t="s">
        <v>185</v>
      </c>
      <c r="I39" s="68">
        <v>-141.64495900340566</v>
      </c>
      <c r="J39" s="68">
        <v>1</v>
      </c>
      <c r="K39" s="68">
        <v>66.522784886083855</v>
      </c>
      <c r="L39" s="68">
        <v>4</v>
      </c>
      <c r="M39" s="68" t="s">
        <v>186</v>
      </c>
      <c r="N39" s="23"/>
      <c r="P39" s="22"/>
      <c r="Q39" s="68">
        <v>0.31</v>
      </c>
      <c r="R39" s="68">
        <v>47.516500900324978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22"/>
      <c r="H40" s="40"/>
      <c r="I40" s="40"/>
      <c r="J40" s="40"/>
      <c r="K40" s="40"/>
      <c r="L40" s="40"/>
      <c r="M40" s="40"/>
      <c r="N40" s="23"/>
      <c r="P40" s="22"/>
      <c r="Q40" s="74">
        <v>0.32</v>
      </c>
      <c r="R40" s="74">
        <v>47.798528905197571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G41" s="45"/>
      <c r="H41" s="46"/>
      <c r="I41" s="45"/>
      <c r="J41" s="45"/>
      <c r="K41" s="45"/>
      <c r="L41" s="45"/>
      <c r="M41" s="45"/>
      <c r="N41" s="45"/>
      <c r="P41" s="22"/>
      <c r="Q41" s="68">
        <v>0.33</v>
      </c>
      <c r="R41" s="68">
        <v>48.080038779946804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9"/>
      <c r="M42" s="13"/>
      <c r="N42" s="13"/>
      <c r="P42" s="22"/>
      <c r="Q42" s="74">
        <v>0.34</v>
      </c>
      <c r="R42" s="74">
        <v>48.361798429890101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M43" s="13"/>
      <c r="N43" s="13"/>
      <c r="P43" s="22"/>
      <c r="Q43" s="68">
        <v>0.35000000000000003</v>
      </c>
      <c r="R43" s="68">
        <v>48.643068636680901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I44" s="13"/>
      <c r="J44" s="13"/>
      <c r="K44" s="13"/>
      <c r="L44" s="13"/>
      <c r="M44" s="13"/>
      <c r="N44" s="13"/>
      <c r="P44" s="22"/>
      <c r="Q44" s="74">
        <v>0.36</v>
      </c>
      <c r="R44" s="74">
        <v>48.923616670383893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30"/>
      <c r="I45" s="13"/>
      <c r="J45" s="13"/>
      <c r="K45" s="13"/>
      <c r="L45" s="13"/>
      <c r="M45" s="13"/>
      <c r="N45" s="13"/>
      <c r="P45" s="22"/>
      <c r="Q45" s="68">
        <v>0.37</v>
      </c>
      <c r="R45" s="68">
        <v>49.203940800423929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49.484539296225869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49.765910427214571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50.04777425085868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50.329444644490614</v>
      </c>
      <c r="S49" s="23"/>
    </row>
    <row r="50" spans="1:19" s="14" customFormat="1" x14ac:dyDescent="0.35">
      <c r="B50" s="13"/>
      <c r="C50" s="13"/>
      <c r="D50" s="13"/>
      <c r="E50" s="13"/>
      <c r="H50" s="28"/>
      <c r="O50" s="13"/>
      <c r="P50" s="22"/>
      <c r="Q50" s="74">
        <v>0.42</v>
      </c>
      <c r="R50" s="74">
        <v>50.611606076002303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50.894964192824148</v>
      </c>
      <c r="S51" s="23"/>
    </row>
    <row r="52" spans="1:19" s="14" customFormat="1" x14ac:dyDescent="0.35">
      <c r="B52" s="13"/>
      <c r="P52" s="22"/>
      <c r="Q52" s="74">
        <v>0.44</v>
      </c>
      <c r="R52" s="74">
        <v>51.180224642386555</v>
      </c>
      <c r="S52" s="23"/>
    </row>
    <row r="53" spans="1:19" s="14" customFormat="1" x14ac:dyDescent="0.35">
      <c r="B53" s="13"/>
      <c r="P53" s="22"/>
      <c r="Q53" s="68">
        <v>0.45</v>
      </c>
      <c r="R53" s="68">
        <v>51.467874990905862</v>
      </c>
      <c r="S53" s="23"/>
    </row>
    <row r="54" spans="1:19" s="14" customFormat="1" x14ac:dyDescent="0.35">
      <c r="P54" s="22"/>
      <c r="Q54" s="74">
        <v>0.46</v>
      </c>
      <c r="R54" s="74">
        <v>51.756789418602111</v>
      </c>
      <c r="S54" s="23"/>
    </row>
    <row r="55" spans="1:19" s="14" customFormat="1" x14ac:dyDescent="0.35">
      <c r="P55" s="22"/>
      <c r="Q55" s="68">
        <v>0.47000000000000003</v>
      </c>
      <c r="R55" s="68">
        <v>52.047198246992899</v>
      </c>
      <c r="S55" s="23"/>
    </row>
    <row r="56" spans="1:19" s="14" customFormat="1" x14ac:dyDescent="0.35">
      <c r="P56" s="22"/>
      <c r="Q56" s="74">
        <v>0.48</v>
      </c>
      <c r="R56" s="74">
        <v>52.339729905218462</v>
      </c>
      <c r="S56" s="23"/>
    </row>
    <row r="57" spans="1:19" s="14" customFormat="1" x14ac:dyDescent="0.35">
      <c r="P57" s="22"/>
      <c r="Q57" s="68">
        <v>0.49</v>
      </c>
      <c r="R57" s="68">
        <v>52.635012822419029</v>
      </c>
      <c r="S57" s="23"/>
    </row>
    <row r="58" spans="1:19" s="14" customFormat="1" x14ac:dyDescent="0.35">
      <c r="P58" s="22"/>
      <c r="Q58" s="74">
        <v>0.5</v>
      </c>
      <c r="R58" s="74">
        <v>52.933675427734855</v>
      </c>
      <c r="S58" s="23"/>
    </row>
    <row r="59" spans="1:19" s="14" customFormat="1" x14ac:dyDescent="0.35">
      <c r="P59" s="22"/>
      <c r="Q59" s="68">
        <v>0.51</v>
      </c>
      <c r="R59" s="68">
        <v>53.235207456710754</v>
      </c>
      <c r="S59" s="23"/>
    </row>
    <row r="60" spans="1:19" s="14" customFormat="1" x14ac:dyDescent="0.35">
      <c r="P60" s="22"/>
      <c r="Q60" s="74">
        <v>0.52</v>
      </c>
      <c r="R60" s="74">
        <v>53.539128010855002</v>
      </c>
      <c r="S60" s="23"/>
    </row>
    <row r="61" spans="1:19" s="14" customFormat="1" x14ac:dyDescent="0.35">
      <c r="P61" s="22"/>
      <c r="Q61" s="68">
        <v>0.53</v>
      </c>
      <c r="R61" s="68">
        <v>53.846109568253091</v>
      </c>
      <c r="S61" s="23"/>
    </row>
    <row r="62" spans="1:19" s="14" customFormat="1" x14ac:dyDescent="0.35">
      <c r="P62" s="22"/>
      <c r="Q62" s="74">
        <v>0.54</v>
      </c>
      <c r="R62" s="74">
        <v>54.156824606990448</v>
      </c>
      <c r="S62" s="23"/>
    </row>
    <row r="63" spans="1:19" s="14" customFormat="1" x14ac:dyDescent="0.35">
      <c r="P63" s="22"/>
      <c r="Q63" s="68">
        <v>0.55000000000000004</v>
      </c>
      <c r="R63" s="68">
        <v>54.471945605152563</v>
      </c>
      <c r="S63" s="23"/>
    </row>
    <row r="64" spans="1:19" s="14" customFormat="1" x14ac:dyDescent="0.35">
      <c r="P64" s="22"/>
      <c r="Q64" s="74">
        <v>0.56000000000000005</v>
      </c>
      <c r="R64" s="74">
        <v>54.79113553443139</v>
      </c>
      <c r="S64" s="23"/>
    </row>
    <row r="65" spans="16:19" s="14" customFormat="1" x14ac:dyDescent="0.35">
      <c r="P65" s="22"/>
      <c r="Q65" s="68">
        <v>0.57000000000000006</v>
      </c>
      <c r="R65" s="68">
        <v>55.113505815684746</v>
      </c>
      <c r="S65" s="23"/>
    </row>
    <row r="66" spans="16:19" s="14" customFormat="1" x14ac:dyDescent="0.35">
      <c r="P66" s="22"/>
      <c r="Q66" s="74">
        <v>0.57999999999999996</v>
      </c>
      <c r="R66" s="74">
        <v>55.440102164368909</v>
      </c>
      <c r="S66" s="23"/>
    </row>
    <row r="67" spans="16:19" s="14" customFormat="1" x14ac:dyDescent="0.35">
      <c r="P67" s="22"/>
      <c r="Q67" s="68">
        <v>0.59</v>
      </c>
      <c r="R67" s="68">
        <v>55.772006686704394</v>
      </c>
      <c r="S67" s="23"/>
    </row>
    <row r="68" spans="16:19" s="14" customFormat="1" x14ac:dyDescent="0.35">
      <c r="P68" s="22"/>
      <c r="Q68" s="74">
        <v>0.6</v>
      </c>
      <c r="R68" s="74">
        <v>56.110301488911716</v>
      </c>
      <c r="S68" s="23"/>
    </row>
    <row r="69" spans="16:19" s="14" customFormat="1" x14ac:dyDescent="0.35">
      <c r="P69" s="22"/>
      <c r="Q69" s="68">
        <v>0.61</v>
      </c>
      <c r="R69" s="68">
        <v>56.454653419646732</v>
      </c>
      <c r="S69" s="23"/>
    </row>
    <row r="70" spans="16:19" s="14" customFormat="1" x14ac:dyDescent="0.35">
      <c r="P70" s="22"/>
      <c r="Q70" s="74">
        <v>0.62</v>
      </c>
      <c r="R70" s="74">
        <v>56.803928141056602</v>
      </c>
      <c r="S70" s="23"/>
    </row>
    <row r="71" spans="16:19" s="14" customFormat="1" x14ac:dyDescent="0.35">
      <c r="P71" s="22"/>
      <c r="Q71" s="68">
        <v>0.63</v>
      </c>
      <c r="R71" s="68">
        <v>57.159406821638207</v>
      </c>
      <c r="S71" s="23"/>
    </row>
    <row r="72" spans="16:19" s="14" customFormat="1" x14ac:dyDescent="0.35">
      <c r="P72" s="22"/>
      <c r="Q72" s="74">
        <v>0.64</v>
      </c>
      <c r="R72" s="74">
        <v>57.522407267706818</v>
      </c>
      <c r="S72" s="23"/>
    </row>
    <row r="73" spans="16:19" s="14" customFormat="1" x14ac:dyDescent="0.35">
      <c r="P73" s="22"/>
      <c r="Q73" s="68">
        <v>0.65</v>
      </c>
      <c r="R73" s="68">
        <v>57.894198118877952</v>
      </c>
      <c r="S73" s="23"/>
    </row>
    <row r="74" spans="16:19" s="14" customFormat="1" x14ac:dyDescent="0.35">
      <c r="P74" s="22"/>
      <c r="Q74" s="74">
        <v>0.66</v>
      </c>
      <c r="R74" s="74">
        <v>58.273100097341363</v>
      </c>
      <c r="S74" s="23"/>
    </row>
    <row r="75" spans="16:19" s="14" customFormat="1" x14ac:dyDescent="0.35">
      <c r="P75" s="22"/>
      <c r="Q75" s="68">
        <v>0.67</v>
      </c>
      <c r="R75" s="68">
        <v>58.659206791870226</v>
      </c>
      <c r="S75" s="23"/>
    </row>
    <row r="76" spans="16:19" s="14" customFormat="1" x14ac:dyDescent="0.35">
      <c r="P76" s="22"/>
      <c r="Q76" s="74">
        <v>0.68</v>
      </c>
      <c r="R76" s="74">
        <v>59.054598640351344</v>
      </c>
      <c r="S76" s="23"/>
    </row>
    <row r="77" spans="16:19" s="14" customFormat="1" x14ac:dyDescent="0.35">
      <c r="P77" s="22"/>
      <c r="Q77" s="68">
        <v>0.69000000000000006</v>
      </c>
      <c r="R77" s="68">
        <v>59.461356080671578</v>
      </c>
      <c r="S77" s="23"/>
    </row>
    <row r="78" spans="16:19" s="14" customFormat="1" x14ac:dyDescent="0.35">
      <c r="P78" s="22"/>
      <c r="Q78" s="74">
        <v>0.70000000000000007</v>
      </c>
      <c r="R78" s="74">
        <v>59.879828169115385</v>
      </c>
      <c r="S78" s="23"/>
    </row>
    <row r="79" spans="16:19" s="14" customFormat="1" x14ac:dyDescent="0.35">
      <c r="P79" s="22"/>
      <c r="Q79" s="68">
        <v>0.71</v>
      </c>
      <c r="R79" s="68">
        <v>60.307764601581013</v>
      </c>
      <c r="S79" s="23"/>
    </row>
    <row r="80" spans="16:19" s="14" customFormat="1" x14ac:dyDescent="0.35">
      <c r="P80" s="22"/>
      <c r="Q80" s="74">
        <v>0.72</v>
      </c>
      <c r="R80" s="74">
        <v>60.747678005852869</v>
      </c>
      <c r="S80" s="23"/>
    </row>
    <row r="81" spans="16:19" s="14" customFormat="1" x14ac:dyDescent="0.35">
      <c r="P81" s="22"/>
      <c r="Q81" s="68">
        <v>0.73</v>
      </c>
      <c r="R81" s="68">
        <v>61.202350427960994</v>
      </c>
      <c r="S81" s="23"/>
    </row>
    <row r="82" spans="16:19" s="14" customFormat="1" x14ac:dyDescent="0.35">
      <c r="P82" s="22"/>
      <c r="Q82" s="74">
        <v>0.74</v>
      </c>
      <c r="R82" s="74">
        <v>61.672613930828064</v>
      </c>
      <c r="S82" s="23"/>
    </row>
    <row r="83" spans="16:19" s="14" customFormat="1" x14ac:dyDescent="0.35">
      <c r="P83" s="22"/>
      <c r="Q83" s="68">
        <v>0.75</v>
      </c>
      <c r="R83" s="68">
        <v>62.155456350754172</v>
      </c>
      <c r="S83" s="23"/>
    </row>
    <row r="84" spans="16:19" s="14" customFormat="1" x14ac:dyDescent="0.35">
      <c r="P84" s="22"/>
      <c r="Q84" s="74">
        <v>0.76</v>
      </c>
      <c r="R84" s="74">
        <v>62.654996826363387</v>
      </c>
      <c r="S84" s="23"/>
    </row>
    <row r="85" spans="16:19" s="14" customFormat="1" x14ac:dyDescent="0.35">
      <c r="P85" s="22"/>
      <c r="Q85" s="68">
        <v>0.77</v>
      </c>
      <c r="R85" s="68">
        <v>63.175949984746858</v>
      </c>
      <c r="S85" s="23"/>
    </row>
    <row r="86" spans="16:19" s="14" customFormat="1" x14ac:dyDescent="0.35">
      <c r="P86" s="22"/>
      <c r="Q86" s="74">
        <v>0.78</v>
      </c>
      <c r="R86" s="74">
        <v>63.717155762609963</v>
      </c>
      <c r="S86" s="23"/>
    </row>
    <row r="87" spans="16:19" s="14" customFormat="1" x14ac:dyDescent="0.35">
      <c r="P87" s="22"/>
      <c r="Q87" s="68">
        <v>0.79</v>
      </c>
      <c r="R87" s="68">
        <v>64.277721074301823</v>
      </c>
      <c r="S87" s="23"/>
    </row>
    <row r="88" spans="16:19" s="14" customFormat="1" x14ac:dyDescent="0.35">
      <c r="P88" s="22"/>
      <c r="Q88" s="74">
        <v>0.8</v>
      </c>
      <c r="R88" s="74">
        <v>64.864985221577768</v>
      </c>
      <c r="S88" s="23"/>
    </row>
    <row r="89" spans="16:19" s="14" customFormat="1" x14ac:dyDescent="0.35">
      <c r="P89" s="22"/>
      <c r="Q89" s="68">
        <v>0.81</v>
      </c>
      <c r="R89" s="68">
        <v>65.482723288852824</v>
      </c>
      <c r="S89" s="23"/>
    </row>
    <row r="90" spans="16:19" s="14" customFormat="1" x14ac:dyDescent="0.35">
      <c r="P90" s="22"/>
      <c r="Q90" s="74">
        <v>0.82000000000000006</v>
      </c>
      <c r="R90" s="74">
        <v>66.126218944533605</v>
      </c>
      <c r="S90" s="23"/>
    </row>
    <row r="91" spans="16:19" s="14" customFormat="1" x14ac:dyDescent="0.35">
      <c r="P91" s="22"/>
      <c r="Q91" s="68">
        <v>0.83000000000000007</v>
      </c>
      <c r="R91" s="68">
        <v>66.80601465746112</v>
      </c>
      <c r="S91" s="23"/>
    </row>
    <row r="92" spans="16:19" s="14" customFormat="1" x14ac:dyDescent="0.35">
      <c r="P92" s="22"/>
      <c r="Q92" s="74">
        <v>0.84</v>
      </c>
      <c r="R92" s="74">
        <v>67.528386481446262</v>
      </c>
      <c r="S92" s="23"/>
    </row>
    <row r="93" spans="16:19" s="14" customFormat="1" x14ac:dyDescent="0.35">
      <c r="P93" s="22"/>
      <c r="Q93" s="68">
        <v>0.85</v>
      </c>
      <c r="R93" s="68">
        <v>68.288943437904067</v>
      </c>
      <c r="S93" s="23"/>
    </row>
    <row r="94" spans="16:19" s="14" customFormat="1" x14ac:dyDescent="0.35">
      <c r="P94" s="22"/>
      <c r="Q94" s="74">
        <v>0.86</v>
      </c>
      <c r="R94" s="74">
        <v>69.105789207010503</v>
      </c>
      <c r="S94" s="23"/>
    </row>
    <row r="95" spans="16:19" s="14" customFormat="1" x14ac:dyDescent="0.35">
      <c r="P95" s="22"/>
      <c r="Q95" s="68">
        <v>0.87</v>
      </c>
      <c r="R95" s="68">
        <v>69.978226088565989</v>
      </c>
      <c r="S95" s="23"/>
    </row>
    <row r="96" spans="16:19" s="14" customFormat="1" x14ac:dyDescent="0.35">
      <c r="P96" s="22"/>
      <c r="Q96" s="74">
        <v>0.88</v>
      </c>
      <c r="R96" s="74">
        <v>70.918522471515132</v>
      </c>
      <c r="S96" s="23"/>
    </row>
    <row r="97" spans="16:19" s="14" customFormat="1" x14ac:dyDescent="0.35">
      <c r="P97" s="22"/>
      <c r="Q97" s="68">
        <v>0.89</v>
      </c>
      <c r="R97" s="68">
        <v>71.942736083839392</v>
      </c>
      <c r="S97" s="23"/>
    </row>
    <row r="98" spans="16:19" s="14" customFormat="1" x14ac:dyDescent="0.35">
      <c r="P98" s="22"/>
      <c r="Q98" s="74">
        <v>0.9</v>
      </c>
      <c r="R98" s="74">
        <v>73.059888688306955</v>
      </c>
      <c r="S98" s="23"/>
    </row>
    <row r="99" spans="16:19" s="14" customFormat="1" x14ac:dyDescent="0.35">
      <c r="P99" s="22"/>
      <c r="Q99" s="68">
        <v>0.91</v>
      </c>
      <c r="R99" s="68">
        <v>74.300164858930884</v>
      </c>
      <c r="S99" s="23"/>
    </row>
    <row r="100" spans="16:19" s="14" customFormat="1" x14ac:dyDescent="0.35">
      <c r="P100" s="22"/>
      <c r="Q100" s="74">
        <v>0.92</v>
      </c>
      <c r="R100" s="74">
        <v>75.691699595847936</v>
      </c>
      <c r="S100" s="23"/>
    </row>
    <row r="101" spans="16:19" s="14" customFormat="1" x14ac:dyDescent="0.35">
      <c r="P101" s="22"/>
      <c r="Q101" s="68">
        <v>0.93</v>
      </c>
      <c r="R101" s="68">
        <v>77.266599902642909</v>
      </c>
      <c r="S101" s="23"/>
    </row>
    <row r="102" spans="16:19" s="14" customFormat="1" x14ac:dyDescent="0.35">
      <c r="P102" s="22"/>
      <c r="Q102" s="74">
        <v>0.94000000000000006</v>
      </c>
      <c r="R102" s="74">
        <v>79.098230584776275</v>
      </c>
      <c r="S102" s="23"/>
    </row>
    <row r="103" spans="16:19" s="14" customFormat="1" x14ac:dyDescent="0.35">
      <c r="P103" s="22"/>
      <c r="Q103" s="68">
        <v>0.95000000000000007</v>
      </c>
      <c r="R103" s="68">
        <v>81.28034891916711</v>
      </c>
      <c r="S103" s="23"/>
    </row>
    <row r="104" spans="16:19" s="14" customFormat="1" x14ac:dyDescent="0.35">
      <c r="P104" s="22"/>
      <c r="Q104" s="74">
        <v>0.96</v>
      </c>
      <c r="R104" s="74">
        <v>83.979944134252349</v>
      </c>
      <c r="S104" s="23"/>
    </row>
    <row r="105" spans="16:19" s="14" customFormat="1" x14ac:dyDescent="0.35">
      <c r="P105" s="22"/>
      <c r="Q105" s="68">
        <v>0.97</v>
      </c>
      <c r="R105" s="68">
        <v>87.526236483496376</v>
      </c>
      <c r="S105" s="23"/>
    </row>
    <row r="106" spans="16:19" s="14" customFormat="1" x14ac:dyDescent="0.35">
      <c r="P106" s="22"/>
      <c r="Q106" s="74">
        <v>0.98</v>
      </c>
      <c r="R106" s="74">
        <v>92.657730269788402</v>
      </c>
      <c r="S106" s="23"/>
    </row>
    <row r="107" spans="16:19" s="14" customFormat="1" x14ac:dyDescent="0.35">
      <c r="P107" s="22"/>
      <c r="Q107" s="68">
        <v>0.99</v>
      </c>
      <c r="R107" s="68">
        <v>102.43631725688381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H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G234" s="14"/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7:I27"/>
    <mergeCell ref="H35:I35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C56E886E-39E4-49B4-8763-099C94E0E617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F9390-85F9-4475-8C57-A835181CEA55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202</v>
      </c>
      <c r="E9" s="23"/>
      <c r="G9" s="22"/>
      <c r="H9" s="78" t="s">
        <v>34</v>
      </c>
      <c r="I9" s="79">
        <v>52.933675427734848</v>
      </c>
      <c r="J9" s="21"/>
      <c r="K9" s="21"/>
      <c r="L9" s="21"/>
      <c r="M9" s="21"/>
      <c r="N9" s="23"/>
      <c r="P9" s="22"/>
      <c r="Q9" s="68">
        <v>0.01</v>
      </c>
      <c r="R9" s="68">
        <v>33.650672161617258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37.949286092434683</v>
      </c>
      <c r="J10" s="21"/>
      <c r="K10" s="21"/>
      <c r="L10" s="21"/>
      <c r="M10" s="21"/>
      <c r="N10" s="23"/>
      <c r="P10" s="22"/>
      <c r="Q10" s="74">
        <v>0.02</v>
      </c>
      <c r="R10" s="74">
        <v>35.269659856531803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81.280348919166968</v>
      </c>
      <c r="J11" s="21"/>
      <c r="K11" s="21"/>
      <c r="L11" s="21"/>
      <c r="M11" s="21"/>
      <c r="N11" s="23"/>
      <c r="P11" s="22"/>
      <c r="Q11" s="68">
        <v>0.03</v>
      </c>
      <c r="R11" s="68">
        <v>36.364422623436852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256.97764936180516</v>
      </c>
      <c r="J12" s="21"/>
      <c r="K12" s="21"/>
      <c r="L12" s="21"/>
      <c r="M12" s="21"/>
      <c r="N12" s="23"/>
      <c r="P12" s="22"/>
      <c r="Q12" s="74">
        <v>0.04</v>
      </c>
      <c r="R12" s="74">
        <v>37.227662981650006</v>
      </c>
      <c r="S12" s="23"/>
    </row>
    <row r="13" spans="2:23" s="14" customFormat="1" x14ac:dyDescent="0.3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37.949286092434683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38.581347546225231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35.2665318805063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39.151650294446362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2.6350956841829851E-3</v>
      </c>
      <c r="J16" s="21"/>
      <c r="K16" s="21"/>
      <c r="L16" s="21"/>
      <c r="M16" s="21"/>
      <c r="N16" s="23"/>
      <c r="P16" s="22"/>
      <c r="Q16" s="74">
        <v>0.08</v>
      </c>
      <c r="R16" s="74">
        <v>39.672483407356346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40.154169194583716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96" t="s">
        <v>54</v>
      </c>
      <c r="I18" s="97"/>
      <c r="J18" s="41"/>
      <c r="K18" s="21"/>
      <c r="L18" s="21"/>
      <c r="M18" s="21"/>
      <c r="N18" s="23"/>
      <c r="P18" s="22"/>
      <c r="Q18" s="74">
        <v>0.1</v>
      </c>
      <c r="R18" s="74">
        <v>40.611361206154491</v>
      </c>
      <c r="S18" s="23"/>
    </row>
    <row r="19" spans="2:19" s="14" customFormat="1" x14ac:dyDescent="0.35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4</v>
      </c>
      <c r="J19" s="81"/>
      <c r="K19" s="21"/>
      <c r="L19" s="21"/>
      <c r="M19" s="21"/>
      <c r="N19" s="23"/>
      <c r="P19" s="22"/>
      <c r="Q19" s="68">
        <v>0.11</v>
      </c>
      <c r="R19" s="68">
        <v>41.038543156108275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41.447137360289318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5" t="s">
        <v>187</v>
      </c>
      <c r="I21" s="68">
        <v>0.21947811290733499</v>
      </c>
      <c r="J21" s="21"/>
      <c r="K21" s="21"/>
      <c r="L21" s="21"/>
      <c r="M21" s="21"/>
      <c r="N21" s="23"/>
      <c r="P21" s="22"/>
      <c r="Q21" s="68">
        <v>0.13</v>
      </c>
      <c r="R21" s="68">
        <v>41.840883243887411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1.9904250279947E-3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42.2162110420673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 t="s">
        <v>190</v>
      </c>
      <c r="J23" s="21"/>
      <c r="K23" s="21"/>
      <c r="L23" s="21"/>
      <c r="M23" s="21"/>
      <c r="N23" s="23"/>
      <c r="P23" s="22"/>
      <c r="Q23" s="68">
        <v>0.15</v>
      </c>
      <c r="R23" s="68">
        <v>42.578963398855088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74" t="s">
        <v>200</v>
      </c>
      <c r="I24" s="74" t="s">
        <v>190</v>
      </c>
      <c r="J24" s="21"/>
      <c r="K24" s="21"/>
      <c r="L24" s="21"/>
      <c r="M24" s="21"/>
      <c r="N24" s="23"/>
      <c r="P24" s="22"/>
      <c r="Q24" s="74">
        <v>0.16</v>
      </c>
      <c r="R24" s="74">
        <v>42.933850659952363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40"/>
      <c r="I25" s="40"/>
      <c r="J25" s="40"/>
      <c r="K25" s="21"/>
      <c r="L25" s="21"/>
      <c r="M25" s="21"/>
      <c r="N25" s="23"/>
      <c r="P25" s="22"/>
      <c r="Q25" s="68">
        <v>0.17</v>
      </c>
      <c r="R25" s="68">
        <v>43.277361548245153</v>
      </c>
      <c r="S25" s="23"/>
    </row>
    <row r="26" spans="2:19" s="14" customFormat="1" ht="17.5" customHeight="1" x14ac:dyDescent="0.35">
      <c r="B26" s="45"/>
      <c r="C26" s="47"/>
      <c r="D26" s="47"/>
      <c r="E26" s="47"/>
      <c r="F26" s="13"/>
      <c r="G26" s="22"/>
      <c r="H26" s="125" t="s">
        <v>53</v>
      </c>
      <c r="I26" s="125"/>
      <c r="J26" s="41"/>
      <c r="K26" s="41"/>
      <c r="L26" s="41"/>
      <c r="M26" s="41"/>
      <c r="N26" s="23"/>
      <c r="P26" s="22"/>
      <c r="Q26" s="74">
        <v>0.18</v>
      </c>
      <c r="R26" s="74">
        <v>43.611058837956243</v>
      </c>
      <c r="S26" s="23"/>
    </row>
    <row r="27" spans="2:19" s="14" customFormat="1" ht="29" x14ac:dyDescent="0.35">
      <c r="B27" s="13"/>
      <c r="C27" s="35"/>
      <c r="D27" s="35"/>
      <c r="E27" s="35"/>
      <c r="F27" s="13"/>
      <c r="G27" s="22"/>
      <c r="H27" s="42" t="s">
        <v>41</v>
      </c>
      <c r="I27" s="42" t="s">
        <v>47</v>
      </c>
      <c r="J27" s="43" t="s">
        <v>43</v>
      </c>
      <c r="K27" s="43" t="s">
        <v>44</v>
      </c>
      <c r="L27" s="43" t="s">
        <v>45</v>
      </c>
      <c r="M27" s="43" t="s">
        <v>46</v>
      </c>
      <c r="N27" s="23"/>
      <c r="P27" s="22"/>
      <c r="Q27" s="68">
        <v>0.19</v>
      </c>
      <c r="R27" s="68">
        <v>43.937965194352515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68">
        <v>0</v>
      </c>
      <c r="I28" s="68">
        <v>0.21947811290733477</v>
      </c>
      <c r="J28" s="68">
        <v>8.4367386601579479</v>
      </c>
      <c r="K28" s="68">
        <v>10</v>
      </c>
      <c r="L28" s="68">
        <v>38.44</v>
      </c>
      <c r="M28" s="68">
        <v>0.6091885704787926</v>
      </c>
      <c r="N28" s="34"/>
      <c r="P28" s="22"/>
      <c r="Q28" s="74">
        <v>0.2</v>
      </c>
      <c r="R28" s="74">
        <v>44.260174523589392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74">
        <v>17.600000000000001</v>
      </c>
      <c r="I29" s="74">
        <v>0.24634756403920618</v>
      </c>
      <c r="J29" s="74">
        <v>10.368768970410189</v>
      </c>
      <c r="K29" s="74">
        <v>7</v>
      </c>
      <c r="L29" s="74">
        <v>42.09</v>
      </c>
      <c r="M29" s="74">
        <v>-1.205097195000606</v>
      </c>
      <c r="N29" s="23"/>
      <c r="P29" s="22"/>
      <c r="Q29" s="68">
        <v>0.21</v>
      </c>
      <c r="R29" s="68">
        <v>44.575138959195115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68">
        <v>57.5</v>
      </c>
      <c r="I30" s="68">
        <v>0.30388606764370291</v>
      </c>
      <c r="J30" s="68">
        <v>14.373810999547146</v>
      </c>
      <c r="K30" s="68">
        <v>8</v>
      </c>
      <c r="L30" s="68">
        <v>47.3</v>
      </c>
      <c r="M30" s="68">
        <v>-2.0149907337357194</v>
      </c>
      <c r="N30" s="23"/>
      <c r="P30" s="22"/>
      <c r="Q30" s="74">
        <v>0.22</v>
      </c>
      <c r="R30" s="74">
        <v>44.883896732522906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74">
        <v>188.5</v>
      </c>
      <c r="I31" s="74">
        <v>0.46366033475285773</v>
      </c>
      <c r="J31" s="74">
        <v>21.694667063086214</v>
      </c>
      <c r="K31" s="74">
        <v>38</v>
      </c>
      <c r="L31" s="74">
        <v>46.79</v>
      </c>
      <c r="M31" s="74">
        <v>4.7800585687491592</v>
      </c>
      <c r="N31" s="23"/>
      <c r="P31" s="22"/>
      <c r="Q31" s="68">
        <v>0.23</v>
      </c>
      <c r="R31" s="68">
        <v>45.188208627925036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68">
        <v>678.3</v>
      </c>
      <c r="I32" s="68">
        <v>0.79767860740416874</v>
      </c>
      <c r="J32" s="68">
        <v>28.094240552774821</v>
      </c>
      <c r="K32" s="68">
        <v>22</v>
      </c>
      <c r="L32" s="68">
        <v>35.22</v>
      </c>
      <c r="M32" s="68">
        <v>-2.5561718132772109</v>
      </c>
      <c r="N32" s="23"/>
      <c r="P32" s="22"/>
      <c r="Q32" s="74">
        <v>0.24</v>
      </c>
      <c r="R32" s="74">
        <v>45.489806758166118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40"/>
      <c r="I33" s="40"/>
      <c r="J33" s="40"/>
      <c r="K33" s="40"/>
      <c r="L33" s="40"/>
      <c r="M33" s="40"/>
      <c r="N33" s="23"/>
      <c r="P33" s="22"/>
      <c r="Q33" s="68">
        <v>0.25</v>
      </c>
      <c r="R33" s="68">
        <v>45.787621572640028</v>
      </c>
      <c r="S33" s="23"/>
    </row>
    <row r="34" spans="1:19" s="14" customFormat="1" ht="15" customHeight="1" x14ac:dyDescent="0.35">
      <c r="A34" s="13"/>
      <c r="B34" s="13"/>
      <c r="C34" s="13"/>
      <c r="D34" s="13"/>
      <c r="E34" s="13"/>
      <c r="F34" s="13"/>
      <c r="G34" s="22"/>
      <c r="H34" s="125" t="s">
        <v>111</v>
      </c>
      <c r="I34" s="125"/>
      <c r="J34" s="40"/>
      <c r="K34" s="40"/>
      <c r="L34" s="40"/>
      <c r="M34" s="40"/>
      <c r="N34" s="23"/>
      <c r="P34" s="22"/>
      <c r="Q34" s="74">
        <v>0.26</v>
      </c>
      <c r="R34" s="74">
        <v>46.081138838059189</v>
      </c>
      <c r="S34" s="23"/>
    </row>
    <row r="35" spans="1:19" s="14" customFormat="1" ht="23.5" x14ac:dyDescent="0.55000000000000004">
      <c r="A35" s="13"/>
      <c r="C35" s="13"/>
      <c r="D35" s="126"/>
      <c r="E35" s="126"/>
      <c r="F35" s="13"/>
      <c r="G35" s="22"/>
      <c r="H35" s="82" t="s">
        <v>31</v>
      </c>
      <c r="I35" s="82" t="s">
        <v>90</v>
      </c>
      <c r="J35" s="82" t="s">
        <v>52</v>
      </c>
      <c r="K35" s="82" t="s">
        <v>91</v>
      </c>
      <c r="L35" s="82" t="s">
        <v>92</v>
      </c>
      <c r="M35" s="82" t="s">
        <v>93</v>
      </c>
      <c r="N35" s="23"/>
      <c r="P35" s="22"/>
      <c r="Q35" s="68">
        <v>0.27</v>
      </c>
      <c r="R35" s="68">
        <v>46.371550063085571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68" t="s">
        <v>182</v>
      </c>
      <c r="I36" s="68">
        <v>-108.38356656036373</v>
      </c>
      <c r="J36" s="68">
        <v>5</v>
      </c>
      <c r="K36" s="68" t="s">
        <v>183</v>
      </c>
      <c r="L36" s="68" t="s">
        <v>183</v>
      </c>
      <c r="M36" s="68" t="s">
        <v>183</v>
      </c>
      <c r="N36" s="23"/>
      <c r="P36" s="22"/>
      <c r="Q36" s="74">
        <v>0.28000000000000003</v>
      </c>
      <c r="R36" s="74">
        <v>46.660046756381114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74" t="s">
        <v>184</v>
      </c>
      <c r="I37" s="74">
        <v>-126.48882468090258</v>
      </c>
      <c r="J37" s="74">
        <v>2</v>
      </c>
      <c r="K37" s="74">
        <v>36.210516241077698</v>
      </c>
      <c r="L37" s="74">
        <v>3</v>
      </c>
      <c r="M37" s="74" t="s">
        <v>186</v>
      </c>
      <c r="N37" s="23"/>
      <c r="P37" s="22"/>
      <c r="Q37" s="68">
        <v>0.28999999999999998</v>
      </c>
      <c r="R37" s="68">
        <v>46.947671940418203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68" t="s">
        <v>185</v>
      </c>
      <c r="I38" s="68">
        <v>-141.64495900340566</v>
      </c>
      <c r="J38" s="68">
        <v>1</v>
      </c>
      <c r="K38" s="68">
        <v>66.522784886083855</v>
      </c>
      <c r="L38" s="68">
        <v>4</v>
      </c>
      <c r="M38" s="68" t="s">
        <v>186</v>
      </c>
      <c r="N38" s="23"/>
      <c r="P38" s="22"/>
      <c r="Q38" s="74">
        <v>0.3</v>
      </c>
      <c r="R38" s="74">
        <v>47.233150125381137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22"/>
      <c r="H39" s="40"/>
      <c r="I39" s="40"/>
      <c r="J39" s="40"/>
      <c r="K39" s="40"/>
      <c r="L39" s="40"/>
      <c r="M39" s="40"/>
      <c r="N39" s="23"/>
      <c r="P39" s="22"/>
      <c r="Q39" s="68">
        <v>0.31</v>
      </c>
      <c r="R39" s="68">
        <v>47.516500900324978</v>
      </c>
      <c r="S39" s="23"/>
    </row>
    <row r="40" spans="1:19" s="14" customFormat="1" x14ac:dyDescent="0.35">
      <c r="A40" s="13"/>
      <c r="B40" s="13"/>
      <c r="C40" s="13"/>
      <c r="D40" s="13"/>
      <c r="E40" s="13"/>
      <c r="F40" s="13"/>
      <c r="G40" s="45"/>
      <c r="H40" s="46"/>
      <c r="I40" s="45"/>
      <c r="J40" s="45"/>
      <c r="K40" s="45"/>
      <c r="L40" s="45"/>
      <c r="M40" s="45"/>
      <c r="N40" s="45"/>
      <c r="P40" s="22"/>
      <c r="Q40" s="74">
        <v>0.32</v>
      </c>
      <c r="R40" s="74">
        <v>47.798528905197571</v>
      </c>
      <c r="S40" s="23"/>
    </row>
    <row r="41" spans="1:19" s="14" customFormat="1" ht="15" customHeight="1" x14ac:dyDescent="0.55000000000000004">
      <c r="A41" s="13"/>
      <c r="B41" s="13"/>
      <c r="C41" s="13"/>
      <c r="D41" s="13"/>
      <c r="E41" s="13"/>
      <c r="F41" s="13"/>
      <c r="H41" s="29"/>
      <c r="M41" s="13"/>
      <c r="N41" s="13"/>
      <c r="P41" s="22"/>
      <c r="Q41" s="68">
        <v>0.33</v>
      </c>
      <c r="R41" s="68">
        <v>48.080038779946804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8"/>
      <c r="M42" s="13"/>
      <c r="N42" s="13"/>
      <c r="P42" s="22"/>
      <c r="Q42" s="74">
        <v>0.34</v>
      </c>
      <c r="R42" s="74">
        <v>48.361798429890101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28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48.643068636680901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30"/>
      <c r="I44" s="13"/>
      <c r="J44" s="13"/>
      <c r="K44" s="13"/>
      <c r="L44" s="13"/>
      <c r="M44" s="13"/>
      <c r="N44" s="13"/>
      <c r="P44" s="22"/>
      <c r="Q44" s="74">
        <v>0.36</v>
      </c>
      <c r="R44" s="74">
        <v>48.923616670383893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49.203940800423929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49.484539296225869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49.765910427214571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50.04777425085868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H49" s="28"/>
      <c r="O49" s="13"/>
      <c r="P49" s="22"/>
      <c r="Q49" s="68">
        <v>0.41000000000000003</v>
      </c>
      <c r="R49" s="68">
        <v>50.329444644490614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50.611606076002303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50.894964192824148</v>
      </c>
      <c r="S51" s="23"/>
    </row>
    <row r="52" spans="1:19" s="14" customFormat="1" x14ac:dyDescent="0.35">
      <c r="B52" s="13"/>
      <c r="P52" s="22"/>
      <c r="Q52" s="74">
        <v>0.44</v>
      </c>
      <c r="R52" s="74">
        <v>51.180224642386555</v>
      </c>
      <c r="S52" s="23"/>
    </row>
    <row r="53" spans="1:19" s="14" customFormat="1" x14ac:dyDescent="0.35">
      <c r="B53" s="13"/>
      <c r="P53" s="22"/>
      <c r="Q53" s="68">
        <v>0.45</v>
      </c>
      <c r="R53" s="68">
        <v>51.467874990905862</v>
      </c>
      <c r="S53" s="23"/>
    </row>
    <row r="54" spans="1:19" s="14" customFormat="1" x14ac:dyDescent="0.35">
      <c r="P54" s="22"/>
      <c r="Q54" s="74">
        <v>0.46</v>
      </c>
      <c r="R54" s="74">
        <v>51.756789418602111</v>
      </c>
      <c r="S54" s="23"/>
    </row>
    <row r="55" spans="1:19" s="14" customFormat="1" x14ac:dyDescent="0.35">
      <c r="P55" s="22"/>
      <c r="Q55" s="68">
        <v>0.47000000000000003</v>
      </c>
      <c r="R55" s="68">
        <v>52.047198246992899</v>
      </c>
      <c r="S55" s="23"/>
    </row>
    <row r="56" spans="1:19" s="14" customFormat="1" x14ac:dyDescent="0.35">
      <c r="P56" s="22"/>
      <c r="Q56" s="74">
        <v>0.48</v>
      </c>
      <c r="R56" s="74">
        <v>52.339729905218462</v>
      </c>
      <c r="S56" s="23"/>
    </row>
    <row r="57" spans="1:19" s="14" customFormat="1" x14ac:dyDescent="0.35">
      <c r="P57" s="22"/>
      <c r="Q57" s="68">
        <v>0.49</v>
      </c>
      <c r="R57" s="68">
        <v>52.635012822419029</v>
      </c>
      <c r="S57" s="23"/>
    </row>
    <row r="58" spans="1:19" s="14" customFormat="1" x14ac:dyDescent="0.35">
      <c r="P58" s="22"/>
      <c r="Q58" s="74">
        <v>0.5</v>
      </c>
      <c r="R58" s="74">
        <v>52.933675427734855</v>
      </c>
      <c r="S58" s="23"/>
    </row>
    <row r="59" spans="1:19" s="14" customFormat="1" x14ac:dyDescent="0.35">
      <c r="P59" s="22"/>
      <c r="Q59" s="68">
        <v>0.51</v>
      </c>
      <c r="R59" s="68">
        <v>53.235207456710754</v>
      </c>
      <c r="S59" s="23"/>
    </row>
    <row r="60" spans="1:19" s="14" customFormat="1" x14ac:dyDescent="0.35">
      <c r="P60" s="22"/>
      <c r="Q60" s="74">
        <v>0.52</v>
      </c>
      <c r="R60" s="74">
        <v>53.539128010855002</v>
      </c>
      <c r="S60" s="23"/>
    </row>
    <row r="61" spans="1:19" s="14" customFormat="1" x14ac:dyDescent="0.35">
      <c r="P61" s="22"/>
      <c r="Q61" s="68">
        <v>0.53</v>
      </c>
      <c r="R61" s="68">
        <v>53.846109568253091</v>
      </c>
      <c r="S61" s="23"/>
    </row>
    <row r="62" spans="1:19" s="14" customFormat="1" x14ac:dyDescent="0.35">
      <c r="P62" s="22"/>
      <c r="Q62" s="74">
        <v>0.54</v>
      </c>
      <c r="R62" s="74">
        <v>54.156824606990448</v>
      </c>
      <c r="S62" s="23"/>
    </row>
    <row r="63" spans="1:19" s="14" customFormat="1" x14ac:dyDescent="0.35">
      <c r="P63" s="22"/>
      <c r="Q63" s="68">
        <v>0.55000000000000004</v>
      </c>
      <c r="R63" s="68">
        <v>54.471945605152563</v>
      </c>
      <c r="S63" s="23"/>
    </row>
    <row r="64" spans="1:19" s="14" customFormat="1" x14ac:dyDescent="0.35">
      <c r="P64" s="22"/>
      <c r="Q64" s="74">
        <v>0.56000000000000005</v>
      </c>
      <c r="R64" s="74">
        <v>54.79113553443139</v>
      </c>
      <c r="S64" s="23"/>
    </row>
    <row r="65" spans="16:19" s="14" customFormat="1" x14ac:dyDescent="0.35">
      <c r="P65" s="22"/>
      <c r="Q65" s="68">
        <v>0.57000000000000006</v>
      </c>
      <c r="R65" s="68">
        <v>55.113505815684746</v>
      </c>
      <c r="S65" s="23"/>
    </row>
    <row r="66" spans="16:19" s="14" customFormat="1" x14ac:dyDescent="0.35">
      <c r="P66" s="22"/>
      <c r="Q66" s="74">
        <v>0.57999999999999996</v>
      </c>
      <c r="R66" s="74">
        <v>55.440102164368909</v>
      </c>
      <c r="S66" s="23"/>
    </row>
    <row r="67" spans="16:19" s="14" customFormat="1" x14ac:dyDescent="0.35">
      <c r="P67" s="22"/>
      <c r="Q67" s="68">
        <v>0.59</v>
      </c>
      <c r="R67" s="68">
        <v>55.772006686704394</v>
      </c>
      <c r="S67" s="23"/>
    </row>
    <row r="68" spans="16:19" s="14" customFormat="1" x14ac:dyDescent="0.35">
      <c r="P68" s="22"/>
      <c r="Q68" s="74">
        <v>0.6</v>
      </c>
      <c r="R68" s="74">
        <v>56.110301488911716</v>
      </c>
      <c r="S68" s="23"/>
    </row>
    <row r="69" spans="16:19" s="14" customFormat="1" x14ac:dyDescent="0.35">
      <c r="P69" s="22"/>
      <c r="Q69" s="68">
        <v>0.61</v>
      </c>
      <c r="R69" s="68">
        <v>56.454653419646732</v>
      </c>
      <c r="S69" s="23"/>
    </row>
    <row r="70" spans="16:19" s="14" customFormat="1" x14ac:dyDescent="0.35">
      <c r="P70" s="22"/>
      <c r="Q70" s="74">
        <v>0.62</v>
      </c>
      <c r="R70" s="74">
        <v>56.803928141056602</v>
      </c>
      <c r="S70" s="23"/>
    </row>
    <row r="71" spans="16:19" s="14" customFormat="1" x14ac:dyDescent="0.35">
      <c r="P71" s="22"/>
      <c r="Q71" s="68">
        <v>0.63</v>
      </c>
      <c r="R71" s="68">
        <v>57.159406821638207</v>
      </c>
      <c r="S71" s="23"/>
    </row>
    <row r="72" spans="16:19" s="14" customFormat="1" x14ac:dyDescent="0.35">
      <c r="P72" s="22"/>
      <c r="Q72" s="74">
        <v>0.64</v>
      </c>
      <c r="R72" s="74">
        <v>57.522407267706818</v>
      </c>
      <c r="S72" s="23"/>
    </row>
    <row r="73" spans="16:19" s="14" customFormat="1" x14ac:dyDescent="0.35">
      <c r="P73" s="22"/>
      <c r="Q73" s="68">
        <v>0.65</v>
      </c>
      <c r="R73" s="68">
        <v>57.894198118877952</v>
      </c>
      <c r="S73" s="23"/>
    </row>
    <row r="74" spans="16:19" s="14" customFormat="1" x14ac:dyDescent="0.35">
      <c r="P74" s="22"/>
      <c r="Q74" s="74">
        <v>0.66</v>
      </c>
      <c r="R74" s="74">
        <v>58.273100097341363</v>
      </c>
      <c r="S74" s="23"/>
    </row>
    <row r="75" spans="16:19" s="14" customFormat="1" x14ac:dyDescent="0.35">
      <c r="P75" s="22"/>
      <c r="Q75" s="68">
        <v>0.67</v>
      </c>
      <c r="R75" s="68">
        <v>58.659206791870226</v>
      </c>
      <c r="S75" s="23"/>
    </row>
    <row r="76" spans="16:19" s="14" customFormat="1" x14ac:dyDescent="0.35">
      <c r="P76" s="22"/>
      <c r="Q76" s="74">
        <v>0.68</v>
      </c>
      <c r="R76" s="74">
        <v>59.054598640351344</v>
      </c>
      <c r="S76" s="23"/>
    </row>
    <row r="77" spans="16:19" s="14" customFormat="1" x14ac:dyDescent="0.35">
      <c r="P77" s="22"/>
      <c r="Q77" s="68">
        <v>0.69000000000000006</v>
      </c>
      <c r="R77" s="68">
        <v>59.461356080671578</v>
      </c>
      <c r="S77" s="23"/>
    </row>
    <row r="78" spans="16:19" s="14" customFormat="1" x14ac:dyDescent="0.35">
      <c r="P78" s="22"/>
      <c r="Q78" s="74">
        <v>0.70000000000000007</v>
      </c>
      <c r="R78" s="74">
        <v>59.879828169115385</v>
      </c>
      <c r="S78" s="23"/>
    </row>
    <row r="79" spans="16:19" s="14" customFormat="1" x14ac:dyDescent="0.35">
      <c r="P79" s="22"/>
      <c r="Q79" s="68">
        <v>0.71</v>
      </c>
      <c r="R79" s="68">
        <v>60.307764601581013</v>
      </c>
      <c r="S79" s="23"/>
    </row>
    <row r="80" spans="16:19" s="14" customFormat="1" x14ac:dyDescent="0.35">
      <c r="P80" s="22"/>
      <c r="Q80" s="74">
        <v>0.72</v>
      </c>
      <c r="R80" s="74">
        <v>60.747678005852869</v>
      </c>
      <c r="S80" s="23"/>
    </row>
    <row r="81" spans="16:19" s="14" customFormat="1" x14ac:dyDescent="0.35">
      <c r="P81" s="22"/>
      <c r="Q81" s="68">
        <v>0.73</v>
      </c>
      <c r="R81" s="68">
        <v>61.202350427960994</v>
      </c>
      <c r="S81" s="23"/>
    </row>
    <row r="82" spans="16:19" s="14" customFormat="1" x14ac:dyDescent="0.35">
      <c r="P82" s="22"/>
      <c r="Q82" s="74">
        <v>0.74</v>
      </c>
      <c r="R82" s="74">
        <v>61.672613930828064</v>
      </c>
      <c r="S82" s="23"/>
    </row>
    <row r="83" spans="16:19" s="14" customFormat="1" x14ac:dyDescent="0.35">
      <c r="P83" s="22"/>
      <c r="Q83" s="68">
        <v>0.75</v>
      </c>
      <c r="R83" s="68">
        <v>62.155456350754172</v>
      </c>
      <c r="S83" s="23"/>
    </row>
    <row r="84" spans="16:19" s="14" customFormat="1" x14ac:dyDescent="0.35">
      <c r="P84" s="22"/>
      <c r="Q84" s="74">
        <v>0.76</v>
      </c>
      <c r="R84" s="74">
        <v>62.654996826363387</v>
      </c>
      <c r="S84" s="23"/>
    </row>
    <row r="85" spans="16:19" s="14" customFormat="1" x14ac:dyDescent="0.35">
      <c r="P85" s="22"/>
      <c r="Q85" s="68">
        <v>0.77</v>
      </c>
      <c r="R85" s="68">
        <v>63.175949984746858</v>
      </c>
      <c r="S85" s="23"/>
    </row>
    <row r="86" spans="16:19" s="14" customFormat="1" x14ac:dyDescent="0.35">
      <c r="P86" s="22"/>
      <c r="Q86" s="74">
        <v>0.78</v>
      </c>
      <c r="R86" s="74">
        <v>63.717155762609963</v>
      </c>
      <c r="S86" s="23"/>
    </row>
    <row r="87" spans="16:19" s="14" customFormat="1" x14ac:dyDescent="0.35">
      <c r="P87" s="22"/>
      <c r="Q87" s="68">
        <v>0.79</v>
      </c>
      <c r="R87" s="68">
        <v>64.277721074301823</v>
      </c>
      <c r="S87" s="23"/>
    </row>
    <row r="88" spans="16:19" s="14" customFormat="1" x14ac:dyDescent="0.35">
      <c r="P88" s="22"/>
      <c r="Q88" s="74">
        <v>0.8</v>
      </c>
      <c r="R88" s="74">
        <v>64.864985221577768</v>
      </c>
      <c r="S88" s="23"/>
    </row>
    <row r="89" spans="16:19" s="14" customFormat="1" x14ac:dyDescent="0.35">
      <c r="P89" s="22"/>
      <c r="Q89" s="68">
        <v>0.81</v>
      </c>
      <c r="R89" s="68">
        <v>65.482723288852824</v>
      </c>
      <c r="S89" s="23"/>
    </row>
    <row r="90" spans="16:19" s="14" customFormat="1" x14ac:dyDescent="0.35">
      <c r="P90" s="22"/>
      <c r="Q90" s="74">
        <v>0.82000000000000006</v>
      </c>
      <c r="R90" s="74">
        <v>66.126218944533605</v>
      </c>
      <c r="S90" s="23"/>
    </row>
    <row r="91" spans="16:19" s="14" customFormat="1" x14ac:dyDescent="0.35">
      <c r="P91" s="22"/>
      <c r="Q91" s="68">
        <v>0.83000000000000007</v>
      </c>
      <c r="R91" s="68">
        <v>66.80601465746112</v>
      </c>
      <c r="S91" s="23"/>
    </row>
    <row r="92" spans="16:19" s="14" customFormat="1" x14ac:dyDescent="0.35">
      <c r="P92" s="22"/>
      <c r="Q92" s="74">
        <v>0.84</v>
      </c>
      <c r="R92" s="74">
        <v>67.528386481446262</v>
      </c>
      <c r="S92" s="23"/>
    </row>
    <row r="93" spans="16:19" s="14" customFormat="1" x14ac:dyDescent="0.35">
      <c r="P93" s="22"/>
      <c r="Q93" s="68">
        <v>0.85</v>
      </c>
      <c r="R93" s="68">
        <v>68.288943437904067</v>
      </c>
      <c r="S93" s="23"/>
    </row>
    <row r="94" spans="16:19" s="14" customFormat="1" x14ac:dyDescent="0.35">
      <c r="P94" s="22"/>
      <c r="Q94" s="74">
        <v>0.86</v>
      </c>
      <c r="R94" s="74">
        <v>69.105789207010503</v>
      </c>
      <c r="S94" s="23"/>
    </row>
    <row r="95" spans="16:19" s="14" customFormat="1" x14ac:dyDescent="0.35">
      <c r="P95" s="22"/>
      <c r="Q95" s="68">
        <v>0.87</v>
      </c>
      <c r="R95" s="68">
        <v>69.978226088565989</v>
      </c>
      <c r="S95" s="23"/>
    </row>
    <row r="96" spans="16:19" s="14" customFormat="1" x14ac:dyDescent="0.35">
      <c r="P96" s="22"/>
      <c r="Q96" s="74">
        <v>0.88</v>
      </c>
      <c r="R96" s="74">
        <v>70.918522471515132</v>
      </c>
      <c r="S96" s="23"/>
    </row>
    <row r="97" spans="16:19" s="14" customFormat="1" x14ac:dyDescent="0.35">
      <c r="P97" s="22"/>
      <c r="Q97" s="68">
        <v>0.89</v>
      </c>
      <c r="R97" s="68">
        <v>71.942736083839392</v>
      </c>
      <c r="S97" s="23"/>
    </row>
    <row r="98" spans="16:19" s="14" customFormat="1" x14ac:dyDescent="0.35">
      <c r="P98" s="22"/>
      <c r="Q98" s="74">
        <v>0.9</v>
      </c>
      <c r="R98" s="74">
        <v>73.059888688306955</v>
      </c>
      <c r="S98" s="23"/>
    </row>
    <row r="99" spans="16:19" s="14" customFormat="1" x14ac:dyDescent="0.35">
      <c r="P99" s="22"/>
      <c r="Q99" s="68">
        <v>0.91</v>
      </c>
      <c r="R99" s="68">
        <v>74.300164858930884</v>
      </c>
      <c r="S99" s="23"/>
    </row>
    <row r="100" spans="16:19" s="14" customFormat="1" x14ac:dyDescent="0.35">
      <c r="P100" s="22"/>
      <c r="Q100" s="74">
        <v>0.92</v>
      </c>
      <c r="R100" s="74">
        <v>75.691699595847936</v>
      </c>
      <c r="S100" s="23"/>
    </row>
    <row r="101" spans="16:19" s="14" customFormat="1" x14ac:dyDescent="0.35">
      <c r="P101" s="22"/>
      <c r="Q101" s="68">
        <v>0.93</v>
      </c>
      <c r="R101" s="68">
        <v>77.266599902642909</v>
      </c>
      <c r="S101" s="23"/>
    </row>
    <row r="102" spans="16:19" s="14" customFormat="1" x14ac:dyDescent="0.35">
      <c r="P102" s="22"/>
      <c r="Q102" s="74">
        <v>0.94000000000000006</v>
      </c>
      <c r="R102" s="74">
        <v>79.098230584776275</v>
      </c>
      <c r="S102" s="23"/>
    </row>
    <row r="103" spans="16:19" s="14" customFormat="1" x14ac:dyDescent="0.35">
      <c r="P103" s="22"/>
      <c r="Q103" s="68">
        <v>0.95000000000000007</v>
      </c>
      <c r="R103" s="68">
        <v>81.28034891916711</v>
      </c>
      <c r="S103" s="23"/>
    </row>
    <row r="104" spans="16:19" s="14" customFormat="1" x14ac:dyDescent="0.35">
      <c r="P104" s="22"/>
      <c r="Q104" s="74">
        <v>0.96</v>
      </c>
      <c r="R104" s="74">
        <v>83.979944134252349</v>
      </c>
      <c r="S104" s="23"/>
    </row>
    <row r="105" spans="16:19" s="14" customFormat="1" x14ac:dyDescent="0.35">
      <c r="P105" s="22"/>
      <c r="Q105" s="68">
        <v>0.97</v>
      </c>
      <c r="R105" s="68">
        <v>87.526235221795403</v>
      </c>
      <c r="S105" s="23"/>
    </row>
    <row r="106" spans="16:19" s="14" customFormat="1" x14ac:dyDescent="0.35">
      <c r="P106" s="22"/>
      <c r="Q106" s="74">
        <v>0.98</v>
      </c>
      <c r="R106" s="74">
        <v>92.667085131999741</v>
      </c>
      <c r="S106" s="23"/>
    </row>
    <row r="107" spans="16:19" s="14" customFormat="1" x14ac:dyDescent="0.35">
      <c r="P107" s="22"/>
      <c r="Q107" s="68">
        <v>0.99</v>
      </c>
      <c r="R107" s="68">
        <v>102.43743596798863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H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G233" s="14"/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6:I26"/>
    <mergeCell ref="H34:I34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3626E891-5511-44C8-8FEA-95C27705D8D1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A1B0E-9DD7-4522-BF32-F33B1696690F}">
  <dimension ref="A1:W320"/>
  <sheetViews>
    <sheetView workbookViewId="0"/>
  </sheetViews>
  <sheetFormatPr defaultRowHeight="14.5" x14ac:dyDescent="0.35"/>
  <cols>
    <col min="2" max="2" width="3.81640625" customWidth="1"/>
    <col min="3" max="3" width="21.1796875" customWidth="1"/>
    <col min="4" max="4" width="45.81640625" customWidth="1"/>
    <col min="5" max="5" width="7.81640625" customWidth="1"/>
    <col min="8" max="8" width="18.54296875" customWidth="1"/>
    <col min="9" max="9" width="15.54296875" customWidth="1"/>
    <col min="10" max="10" width="15" customWidth="1"/>
    <col min="11" max="11" width="11.26953125" customWidth="1"/>
    <col min="13" max="13" width="10.26953125" customWidth="1"/>
    <col min="14" max="14" width="8.26953125" customWidth="1"/>
    <col min="16" max="16" width="5.7265625" customWidth="1"/>
    <col min="17" max="18" width="12.453125" customWidth="1"/>
    <col min="19" max="19" width="5.7265625" customWidth="1"/>
  </cols>
  <sheetData>
    <row r="1" spans="2:23" s="1" customFormat="1" ht="69" customHeight="1" x14ac:dyDescent="0.35">
      <c r="C1" s="50"/>
      <c r="D1" s="110" t="s">
        <v>67</v>
      </c>
      <c r="E1" s="110"/>
      <c r="F1" s="110"/>
      <c r="G1" s="110"/>
      <c r="H1" s="110"/>
      <c r="I1" s="110"/>
      <c r="J1" s="110"/>
      <c r="K1" s="111"/>
      <c r="L1" s="111"/>
    </row>
    <row r="2" spans="2:23" s="3" customFormat="1" ht="22.5" customHeight="1" x14ac:dyDescent="0.55000000000000004">
      <c r="E2" s="4"/>
      <c r="F2" s="4" t="str">
        <f>Hidden!D4</f>
        <v>BMDS 3.1.2</v>
      </c>
      <c r="G2" s="4"/>
      <c r="H2" s="53"/>
      <c r="I2" s="5"/>
      <c r="J2" s="5"/>
      <c r="K2" s="5"/>
      <c r="L2" s="4"/>
      <c r="Q2" s="4"/>
      <c r="R2" s="4"/>
      <c r="W2" s="4"/>
    </row>
    <row r="3" spans="2:23" s="14" customFormat="1" x14ac:dyDescent="0.35"/>
    <row r="4" spans="2:23" s="14" customFormat="1" x14ac:dyDescent="0.35">
      <c r="C4" s="62" t="s">
        <v>129</v>
      </c>
      <c r="G4" s="112" t="s">
        <v>139</v>
      </c>
      <c r="H4" s="112"/>
      <c r="I4" s="112"/>
      <c r="J4" s="112"/>
      <c r="K4" s="112"/>
      <c r="L4" s="112"/>
    </row>
    <row r="5" spans="2:23" s="14" customFormat="1" x14ac:dyDescent="0.35">
      <c r="G5" s="113" t="s">
        <v>138</v>
      </c>
      <c r="H5" s="113"/>
      <c r="I5" s="113"/>
      <c r="J5" s="113"/>
      <c r="K5" s="113"/>
      <c r="L5" s="113"/>
    </row>
    <row r="6" spans="2:23" s="14" customFormat="1" ht="22.15" customHeight="1" x14ac:dyDescent="0.6">
      <c r="B6" s="114" t="s">
        <v>64</v>
      </c>
      <c r="C6" s="115"/>
      <c r="D6" s="115"/>
      <c r="E6" s="116"/>
      <c r="G6" s="114" t="s">
        <v>65</v>
      </c>
      <c r="H6" s="115"/>
      <c r="I6" s="115"/>
      <c r="J6" s="115"/>
      <c r="K6" s="115"/>
      <c r="L6" s="115"/>
      <c r="M6" s="115"/>
      <c r="N6" s="116"/>
      <c r="P6" s="117" t="s">
        <v>136</v>
      </c>
      <c r="Q6" s="118"/>
      <c r="R6" s="118"/>
      <c r="S6" s="119"/>
    </row>
    <row r="7" spans="2:23" s="14" customFormat="1" x14ac:dyDescent="0.35">
      <c r="B7" s="31"/>
      <c r="C7" s="32"/>
      <c r="D7" s="32"/>
      <c r="E7" s="33"/>
      <c r="G7" s="31"/>
      <c r="H7" s="32"/>
      <c r="I7" s="32"/>
      <c r="J7" s="32"/>
      <c r="K7" s="32"/>
      <c r="L7" s="32"/>
      <c r="M7" s="32"/>
      <c r="N7" s="33"/>
      <c r="P7" s="31"/>
      <c r="Q7" s="32"/>
      <c r="R7" s="32"/>
      <c r="S7" s="33"/>
    </row>
    <row r="8" spans="2:23" s="14" customFormat="1" ht="14.5" customHeight="1" x14ac:dyDescent="0.35">
      <c r="B8" s="22"/>
      <c r="C8" s="71" t="s">
        <v>50</v>
      </c>
      <c r="D8" s="41"/>
      <c r="E8" s="23"/>
      <c r="F8" s="13"/>
      <c r="G8" s="22"/>
      <c r="H8" s="96" t="s">
        <v>55</v>
      </c>
      <c r="I8" s="97"/>
      <c r="J8" s="21"/>
      <c r="K8" s="21"/>
      <c r="L8" s="21"/>
      <c r="M8" s="21"/>
      <c r="N8" s="23"/>
      <c r="P8" s="22"/>
      <c r="Q8" s="67" t="s">
        <v>135</v>
      </c>
      <c r="R8" s="67" t="s">
        <v>34</v>
      </c>
      <c r="S8" s="23"/>
    </row>
    <row r="9" spans="2:23" s="14" customFormat="1" x14ac:dyDescent="0.35">
      <c r="B9" s="22"/>
      <c r="C9" s="11" t="s">
        <v>31</v>
      </c>
      <c r="D9" s="68" t="s">
        <v>203</v>
      </c>
      <c r="E9" s="23"/>
      <c r="G9" s="22"/>
      <c r="H9" s="78" t="s">
        <v>34</v>
      </c>
      <c r="I9" s="79">
        <v>52.933675427734848</v>
      </c>
      <c r="J9" s="21"/>
      <c r="K9" s="21"/>
      <c r="L9" s="21"/>
      <c r="M9" s="21"/>
      <c r="N9" s="23"/>
      <c r="P9" s="22"/>
      <c r="Q9" s="68">
        <v>0.01</v>
      </c>
      <c r="R9" s="68">
        <v>33.650715036021616</v>
      </c>
      <c r="S9" s="23"/>
    </row>
    <row r="10" spans="2:23" s="14" customFormat="1" x14ac:dyDescent="0.35">
      <c r="B10" s="22"/>
      <c r="C10" s="73" t="s">
        <v>48</v>
      </c>
      <c r="D10" s="74" t="s">
        <v>152</v>
      </c>
      <c r="E10" s="23"/>
      <c r="F10" s="20"/>
      <c r="G10" s="22"/>
      <c r="H10" s="73" t="s">
        <v>35</v>
      </c>
      <c r="I10" s="74">
        <v>37.948417124729474</v>
      </c>
      <c r="J10" s="21"/>
      <c r="K10" s="21"/>
      <c r="L10" s="21"/>
      <c r="M10" s="21"/>
      <c r="N10" s="23"/>
      <c r="P10" s="22"/>
      <c r="Q10" s="74">
        <v>0.02</v>
      </c>
      <c r="R10" s="74">
        <v>35.269970534611694</v>
      </c>
      <c r="S10" s="23"/>
    </row>
    <row r="11" spans="2:23" s="14" customFormat="1" ht="13.9" customHeight="1" x14ac:dyDescent="0.35">
      <c r="B11" s="120"/>
      <c r="C11" s="121" t="s">
        <v>49</v>
      </c>
      <c r="D11" s="123" t="s">
        <v>153</v>
      </c>
      <c r="E11" s="120"/>
      <c r="G11" s="22"/>
      <c r="H11" s="11" t="s">
        <v>36</v>
      </c>
      <c r="I11" s="68">
        <v>81.280569010968492</v>
      </c>
      <c r="J11" s="21"/>
      <c r="K11" s="21"/>
      <c r="L11" s="21"/>
      <c r="M11" s="21"/>
      <c r="N11" s="23"/>
      <c r="P11" s="22"/>
      <c r="Q11" s="68">
        <v>0.03</v>
      </c>
      <c r="R11" s="68">
        <v>36.36481637285388</v>
      </c>
      <c r="S11" s="23"/>
    </row>
    <row r="12" spans="2:23" s="14" customFormat="1" ht="14.5" customHeight="1" x14ac:dyDescent="0.35">
      <c r="B12" s="120"/>
      <c r="C12" s="122"/>
      <c r="D12" s="124"/>
      <c r="E12" s="120"/>
      <c r="G12" s="22"/>
      <c r="H12" s="76" t="s">
        <v>42</v>
      </c>
      <c r="I12" s="77">
        <v>256.97764936180516</v>
      </c>
      <c r="J12" s="21"/>
      <c r="K12" s="21"/>
      <c r="L12" s="21"/>
      <c r="M12" s="21"/>
      <c r="N12" s="23"/>
      <c r="P12" s="22"/>
      <c r="Q12" s="74">
        <v>0.04</v>
      </c>
      <c r="R12" s="74">
        <v>37.227574274293083</v>
      </c>
      <c r="S12" s="23"/>
    </row>
    <row r="13" spans="2:23" s="14" customFormat="1" x14ac:dyDescent="0.35">
      <c r="B13" s="63"/>
      <c r="C13" s="72" t="s">
        <v>131</v>
      </c>
      <c r="D13" s="56" t="s">
        <v>196</v>
      </c>
      <c r="E13" s="64"/>
      <c r="G13" s="22"/>
      <c r="H13" s="11" t="s">
        <v>108</v>
      </c>
      <c r="I13" s="68" t="s">
        <v>186</v>
      </c>
      <c r="J13" s="21"/>
      <c r="K13" s="21"/>
      <c r="L13" s="21"/>
      <c r="M13" s="21"/>
      <c r="N13" s="23"/>
      <c r="P13" s="22"/>
      <c r="Q13" s="68">
        <v>0.05</v>
      </c>
      <c r="R13" s="68">
        <v>37.948417124729467</v>
      </c>
      <c r="S13" s="23"/>
    </row>
    <row r="14" spans="2:23" s="14" customFormat="1" ht="14.5" customHeight="1" x14ac:dyDescent="0.35">
      <c r="B14" s="22"/>
      <c r="C14" s="44"/>
      <c r="D14" s="39"/>
      <c r="E14" s="23"/>
      <c r="G14" s="22"/>
      <c r="H14" s="73" t="s">
        <v>110</v>
      </c>
      <c r="I14" s="74">
        <v>3</v>
      </c>
      <c r="J14" s="21"/>
      <c r="K14" s="21"/>
      <c r="L14" s="21"/>
      <c r="M14" s="21"/>
      <c r="N14" s="23"/>
      <c r="P14" s="22"/>
      <c r="Q14" s="74">
        <v>0.06</v>
      </c>
      <c r="R14" s="74">
        <v>38.580926529792968</v>
      </c>
      <c r="S14" s="23"/>
    </row>
    <row r="15" spans="2:23" s="14" customFormat="1" ht="14.5" customHeight="1" x14ac:dyDescent="0.35">
      <c r="B15" s="22"/>
      <c r="C15" s="70" t="s">
        <v>57</v>
      </c>
      <c r="D15" s="41"/>
      <c r="E15" s="23"/>
      <c r="G15" s="22"/>
      <c r="H15" s="11" t="s">
        <v>109</v>
      </c>
      <c r="I15" s="68">
        <v>35.266531953816639</v>
      </c>
      <c r="J15" s="21"/>
      <c r="K15" s="21"/>
      <c r="L15" s="21"/>
      <c r="M15" s="21"/>
      <c r="N15" s="23"/>
      <c r="P15" s="22"/>
      <c r="Q15" s="68">
        <v>7.0000000000000007E-2</v>
      </c>
      <c r="R15" s="68">
        <v>39.151691307773106</v>
      </c>
      <c r="S15" s="23"/>
    </row>
    <row r="16" spans="2:23" s="14" customFormat="1" x14ac:dyDescent="0.35">
      <c r="B16" s="22"/>
      <c r="C16" s="11" t="s">
        <v>32</v>
      </c>
      <c r="D16" s="68" t="s">
        <v>179</v>
      </c>
      <c r="E16" s="23"/>
      <c r="G16" s="22"/>
      <c r="H16" s="73" t="s">
        <v>137</v>
      </c>
      <c r="I16" s="74">
        <v>2.6351560243295098E-3</v>
      </c>
      <c r="J16" s="21"/>
      <c r="K16" s="21"/>
      <c r="L16" s="21"/>
      <c r="M16" s="21"/>
      <c r="N16" s="23"/>
      <c r="P16" s="22"/>
      <c r="Q16" s="74">
        <v>0.08</v>
      </c>
      <c r="R16" s="74">
        <v>39.67255289117562</v>
      </c>
      <c r="S16" s="23"/>
    </row>
    <row r="17" spans="2:19" s="14" customFormat="1" x14ac:dyDescent="0.35">
      <c r="B17" s="22"/>
      <c r="C17" s="73" t="s">
        <v>24</v>
      </c>
      <c r="D17" s="74">
        <v>0.1</v>
      </c>
      <c r="E17" s="23"/>
      <c r="G17" s="22"/>
      <c r="H17" s="21"/>
      <c r="I17" s="21"/>
      <c r="J17" s="21"/>
      <c r="K17" s="21"/>
      <c r="L17" s="21"/>
      <c r="M17" s="21"/>
      <c r="N17" s="23"/>
      <c r="P17" s="22"/>
      <c r="Q17" s="68">
        <v>0.09</v>
      </c>
      <c r="R17" s="68">
        <v>40.154172328252862</v>
      </c>
      <c r="S17" s="23"/>
    </row>
    <row r="18" spans="2:19" s="14" customFormat="1" x14ac:dyDescent="0.35">
      <c r="B18" s="22"/>
      <c r="C18" s="11" t="s">
        <v>33</v>
      </c>
      <c r="D18" s="68">
        <v>0.95</v>
      </c>
      <c r="E18" s="23"/>
      <c r="G18" s="22"/>
      <c r="H18" s="96" t="s">
        <v>54</v>
      </c>
      <c r="I18" s="97"/>
      <c r="J18" s="41"/>
      <c r="K18" s="21"/>
      <c r="L18" s="21"/>
      <c r="M18" s="21"/>
      <c r="N18" s="23"/>
      <c r="P18" s="22"/>
      <c r="Q18" s="74">
        <v>0.1</v>
      </c>
      <c r="R18" s="74">
        <v>40.611361206154491</v>
      </c>
      <c r="S18" s="23"/>
    </row>
    <row r="19" spans="2:19" s="14" customFormat="1" x14ac:dyDescent="0.35">
      <c r="B19" s="22"/>
      <c r="C19" s="73" t="s">
        <v>18</v>
      </c>
      <c r="D19" s="74" t="s">
        <v>178</v>
      </c>
      <c r="E19" s="23"/>
      <c r="G19" s="22"/>
      <c r="H19" s="80" t="s">
        <v>52</v>
      </c>
      <c r="I19" s="80">
        <v>3</v>
      </c>
      <c r="J19" s="81"/>
      <c r="K19" s="21"/>
      <c r="L19" s="21"/>
      <c r="M19" s="21"/>
      <c r="N19" s="23"/>
      <c r="P19" s="22"/>
      <c r="Q19" s="68">
        <v>0.11</v>
      </c>
      <c r="R19" s="68">
        <v>41.038543156108275</v>
      </c>
      <c r="S19" s="23"/>
    </row>
    <row r="20" spans="2:19" s="14" customFormat="1" x14ac:dyDescent="0.35">
      <c r="B20" s="22"/>
      <c r="C20" s="21"/>
      <c r="D20" s="40"/>
      <c r="E20" s="23"/>
      <c r="G20" s="22"/>
      <c r="H20" s="51" t="s">
        <v>37</v>
      </c>
      <c r="I20" s="51" t="s">
        <v>38</v>
      </c>
      <c r="J20" s="21"/>
      <c r="K20" s="21"/>
      <c r="L20" s="21"/>
      <c r="M20" s="21"/>
      <c r="N20" s="23"/>
      <c r="P20" s="22"/>
      <c r="Q20" s="74">
        <v>0.12</v>
      </c>
      <c r="R20" s="74">
        <v>41.447137360289318</v>
      </c>
      <c r="S20" s="23"/>
    </row>
    <row r="21" spans="2:19" s="14" customFormat="1" ht="14.5" customHeight="1" x14ac:dyDescent="0.35">
      <c r="B21" s="22"/>
      <c r="C21" s="70" t="s">
        <v>56</v>
      </c>
      <c r="D21" s="41"/>
      <c r="E21" s="23"/>
      <c r="G21" s="22"/>
      <c r="H21" s="75" t="s">
        <v>187</v>
      </c>
      <c r="I21" s="68">
        <v>0.21947811041066401</v>
      </c>
      <c r="J21" s="21"/>
      <c r="K21" s="21"/>
      <c r="L21" s="21"/>
      <c r="M21" s="21"/>
      <c r="N21" s="23"/>
      <c r="P21" s="22"/>
      <c r="Q21" s="68">
        <v>0.13</v>
      </c>
      <c r="R21" s="68">
        <v>41.840883243887411</v>
      </c>
      <c r="S21" s="23"/>
    </row>
    <row r="22" spans="2:19" s="14" customFormat="1" ht="14.5" customHeight="1" x14ac:dyDescent="0.35">
      <c r="B22" s="22"/>
      <c r="C22" s="11" t="s">
        <v>39</v>
      </c>
      <c r="D22" s="68" t="s">
        <v>41</v>
      </c>
      <c r="E22" s="23"/>
      <c r="F22" s="13"/>
      <c r="G22" s="22"/>
      <c r="H22" s="74" t="s">
        <v>198</v>
      </c>
      <c r="I22" s="74">
        <v>1.9904250490977E-3</v>
      </c>
      <c r="J22" s="21"/>
      <c r="K22" s="21"/>
      <c r="L22" s="21"/>
      <c r="M22" s="21"/>
      <c r="N22" s="23"/>
      <c r="P22" s="22"/>
      <c r="Q22" s="74">
        <v>0.14000000000000001</v>
      </c>
      <c r="R22" s="74">
        <v>42.2162110420673</v>
      </c>
      <c r="S22" s="23"/>
    </row>
    <row r="23" spans="2:19" s="14" customFormat="1" ht="14.5" customHeight="1" x14ac:dyDescent="0.35">
      <c r="B23" s="22"/>
      <c r="C23" s="73" t="s">
        <v>40</v>
      </c>
      <c r="D23" s="74" t="s">
        <v>155</v>
      </c>
      <c r="E23" s="23"/>
      <c r="F23" s="13"/>
      <c r="G23" s="22"/>
      <c r="H23" s="68" t="s">
        <v>199</v>
      </c>
      <c r="I23" s="68" t="s">
        <v>190</v>
      </c>
      <c r="J23" s="21"/>
      <c r="K23" s="21"/>
      <c r="L23" s="21"/>
      <c r="M23" s="21"/>
      <c r="N23" s="23"/>
      <c r="P23" s="22"/>
      <c r="Q23" s="68">
        <v>0.15</v>
      </c>
      <c r="R23" s="68">
        <v>42.578963398855088</v>
      </c>
      <c r="S23" s="23"/>
    </row>
    <row r="24" spans="2:19" s="14" customFormat="1" x14ac:dyDescent="0.35">
      <c r="B24" s="22"/>
      <c r="C24" s="11" t="s">
        <v>51</v>
      </c>
      <c r="D24" s="68">
        <v>5</v>
      </c>
      <c r="E24" s="23"/>
      <c r="F24" s="13"/>
      <c r="G24" s="22"/>
      <c r="H24" s="40"/>
      <c r="I24" s="40"/>
      <c r="J24" s="40"/>
      <c r="K24" s="21"/>
      <c r="L24" s="21"/>
      <c r="M24" s="21"/>
      <c r="N24" s="23"/>
      <c r="P24" s="22"/>
      <c r="Q24" s="74">
        <v>0.16</v>
      </c>
      <c r="R24" s="74">
        <v>42.933850659952363</v>
      </c>
      <c r="S24" s="23"/>
    </row>
    <row r="25" spans="2:19" s="14" customFormat="1" x14ac:dyDescent="0.35">
      <c r="B25" s="24"/>
      <c r="C25" s="36"/>
      <c r="D25" s="36"/>
      <c r="E25" s="26"/>
      <c r="F25" s="13"/>
      <c r="G25" s="22"/>
      <c r="H25" s="125" t="s">
        <v>53</v>
      </c>
      <c r="I25" s="125"/>
      <c r="J25" s="41"/>
      <c r="K25" s="41"/>
      <c r="L25" s="41"/>
      <c r="M25" s="41"/>
      <c r="N25" s="23"/>
      <c r="P25" s="22"/>
      <c r="Q25" s="68">
        <v>0.17</v>
      </c>
      <c r="R25" s="68">
        <v>43.277361548245153</v>
      </c>
      <c r="S25" s="23"/>
    </row>
    <row r="26" spans="2:19" s="14" customFormat="1" ht="29" x14ac:dyDescent="0.35">
      <c r="B26" s="45"/>
      <c r="C26" s="47"/>
      <c r="D26" s="47"/>
      <c r="E26" s="47"/>
      <c r="F26" s="13"/>
      <c r="G26" s="22"/>
      <c r="H26" s="42" t="s">
        <v>41</v>
      </c>
      <c r="I26" s="42" t="s">
        <v>47</v>
      </c>
      <c r="J26" s="43" t="s">
        <v>43</v>
      </c>
      <c r="K26" s="43" t="s">
        <v>44</v>
      </c>
      <c r="L26" s="43" t="s">
        <v>45</v>
      </c>
      <c r="M26" s="43" t="s">
        <v>46</v>
      </c>
      <c r="N26" s="23"/>
      <c r="P26" s="22"/>
      <c r="Q26" s="74">
        <v>0.18</v>
      </c>
      <c r="R26" s="74">
        <v>43.611058837956243</v>
      </c>
      <c r="S26" s="23"/>
    </row>
    <row r="27" spans="2:19" s="14" customFormat="1" ht="13.5" customHeight="1" x14ac:dyDescent="0.35">
      <c r="B27" s="13"/>
      <c r="C27" s="35"/>
      <c r="D27" s="35"/>
      <c r="E27" s="35"/>
      <c r="F27" s="13"/>
      <c r="G27" s="22"/>
      <c r="H27" s="68">
        <v>0</v>
      </c>
      <c r="I27" s="68">
        <v>0.2194781104106642</v>
      </c>
      <c r="J27" s="68">
        <v>8.4367385641859318</v>
      </c>
      <c r="K27" s="68">
        <v>10</v>
      </c>
      <c r="L27" s="68">
        <v>38.44</v>
      </c>
      <c r="M27" s="68">
        <v>0.6091886103688019</v>
      </c>
      <c r="N27" s="34"/>
      <c r="P27" s="22"/>
      <c r="Q27" s="68">
        <v>0.19</v>
      </c>
      <c r="R27" s="68">
        <v>43.937965194352515</v>
      </c>
      <c r="S27" s="23"/>
    </row>
    <row r="28" spans="2:19" s="14" customFormat="1" ht="14.5" customHeight="1" x14ac:dyDescent="0.35">
      <c r="B28" s="13"/>
      <c r="C28" s="35"/>
      <c r="D28" s="35"/>
      <c r="E28" s="35"/>
      <c r="F28" s="13"/>
      <c r="G28" s="22"/>
      <c r="H28" s="74">
        <v>17.600000000000001</v>
      </c>
      <c r="I28" s="74">
        <v>0.24634756190839963</v>
      </c>
      <c r="J28" s="74">
        <v>10.368768880724542</v>
      </c>
      <c r="K28" s="74">
        <v>7</v>
      </c>
      <c r="L28" s="74">
        <v>42.09</v>
      </c>
      <c r="M28" s="74">
        <v>-1.2050971664259043</v>
      </c>
      <c r="N28" s="23"/>
      <c r="P28" s="22"/>
      <c r="Q28" s="74">
        <v>0.2</v>
      </c>
      <c r="R28" s="74">
        <v>44.260174523589392</v>
      </c>
      <c r="S28" s="23"/>
    </row>
    <row r="29" spans="2:19" s="14" customFormat="1" ht="14.5" customHeight="1" x14ac:dyDescent="0.35">
      <c r="B29" s="13"/>
      <c r="C29" s="35"/>
      <c r="D29" s="35"/>
      <c r="E29" s="35"/>
      <c r="F29" s="13"/>
      <c r="G29" s="22"/>
      <c r="H29" s="68">
        <v>57.5</v>
      </c>
      <c r="I29" s="68">
        <v>0.30388606626171</v>
      </c>
      <c r="J29" s="68">
        <v>14.373810934178882</v>
      </c>
      <c r="K29" s="68">
        <v>8</v>
      </c>
      <c r="L29" s="68">
        <v>47.3</v>
      </c>
      <c r="M29" s="68">
        <v>-2.0149907156521047</v>
      </c>
      <c r="N29" s="23"/>
      <c r="P29" s="22"/>
      <c r="Q29" s="68">
        <v>0.21</v>
      </c>
      <c r="R29" s="68">
        <v>44.575138959195115</v>
      </c>
      <c r="S29" s="23"/>
    </row>
    <row r="30" spans="2:19" s="14" customFormat="1" ht="12" customHeight="1" x14ac:dyDescent="0.35">
      <c r="B30" s="13"/>
      <c r="C30" s="35"/>
      <c r="D30" s="35"/>
      <c r="E30" s="35"/>
      <c r="F30" s="13"/>
      <c r="G30" s="22"/>
      <c r="H30" s="74">
        <v>188.5</v>
      </c>
      <c r="I30" s="74">
        <v>0.46366033517077132</v>
      </c>
      <c r="J30" s="74">
        <v>21.69466708264039</v>
      </c>
      <c r="K30" s="74">
        <v>38</v>
      </c>
      <c r="L30" s="74">
        <v>46.79</v>
      </c>
      <c r="M30" s="74">
        <v>4.7800585627247552</v>
      </c>
      <c r="N30" s="23"/>
      <c r="P30" s="22"/>
      <c r="Q30" s="74">
        <v>0.22</v>
      </c>
      <c r="R30" s="74">
        <v>44.883896732522906</v>
      </c>
      <c r="S30" s="23"/>
    </row>
    <row r="31" spans="2:19" s="14" customFormat="1" ht="13.9" customHeight="1" x14ac:dyDescent="0.35">
      <c r="B31" s="13"/>
      <c r="C31" s="35"/>
      <c r="D31" s="35"/>
      <c r="E31" s="35"/>
      <c r="G31" s="22"/>
      <c r="H31" s="68">
        <v>678.3</v>
      </c>
      <c r="I31" s="68">
        <v>0.79767860965306092</v>
      </c>
      <c r="J31" s="68">
        <v>28.094240631980806</v>
      </c>
      <c r="K31" s="68">
        <v>22</v>
      </c>
      <c r="L31" s="68">
        <v>35.22</v>
      </c>
      <c r="M31" s="68">
        <v>-2.5561718571026062</v>
      </c>
      <c r="N31" s="23"/>
      <c r="P31" s="22"/>
      <c r="Q31" s="68">
        <v>0.23</v>
      </c>
      <c r="R31" s="68">
        <v>45.188208627925036</v>
      </c>
      <c r="S31" s="23"/>
    </row>
    <row r="32" spans="2:19" s="14" customFormat="1" x14ac:dyDescent="0.35">
      <c r="B32" s="13"/>
      <c r="C32" s="13"/>
      <c r="D32" s="13"/>
      <c r="E32" s="13"/>
      <c r="G32" s="22"/>
      <c r="H32" s="40"/>
      <c r="I32" s="40"/>
      <c r="J32" s="40"/>
      <c r="K32" s="40"/>
      <c r="L32" s="40"/>
      <c r="M32" s="40"/>
      <c r="N32" s="23"/>
      <c r="P32" s="22"/>
      <c r="Q32" s="74">
        <v>0.24</v>
      </c>
      <c r="R32" s="74">
        <v>45.489806758166118</v>
      </c>
      <c r="S32" s="23"/>
    </row>
    <row r="33" spans="1:19" s="14" customFormat="1" x14ac:dyDescent="0.35">
      <c r="A33" s="13"/>
      <c r="B33" s="13"/>
      <c r="C33" s="13"/>
      <c r="D33" s="13"/>
      <c r="E33" s="13"/>
      <c r="F33" s="13"/>
      <c r="G33" s="22"/>
      <c r="H33" s="125" t="s">
        <v>111</v>
      </c>
      <c r="I33" s="125"/>
      <c r="J33" s="40"/>
      <c r="K33" s="40"/>
      <c r="L33" s="40"/>
      <c r="M33" s="40"/>
      <c r="N33" s="23"/>
      <c r="P33" s="22"/>
      <c r="Q33" s="68">
        <v>0.25</v>
      </c>
      <c r="R33" s="68">
        <v>45.787621572640028</v>
      </c>
      <c r="S33" s="23"/>
    </row>
    <row r="34" spans="1:19" s="14" customFormat="1" x14ac:dyDescent="0.35">
      <c r="A34" s="13"/>
      <c r="B34" s="13"/>
      <c r="C34" s="13"/>
      <c r="D34" s="13"/>
      <c r="E34" s="13"/>
      <c r="F34" s="13"/>
      <c r="G34" s="22"/>
      <c r="H34" s="82" t="s">
        <v>31</v>
      </c>
      <c r="I34" s="82" t="s">
        <v>90</v>
      </c>
      <c r="J34" s="82" t="s">
        <v>52</v>
      </c>
      <c r="K34" s="82" t="s">
        <v>91</v>
      </c>
      <c r="L34" s="82" t="s">
        <v>92</v>
      </c>
      <c r="M34" s="82" t="s">
        <v>93</v>
      </c>
      <c r="N34" s="23"/>
      <c r="P34" s="22"/>
      <c r="Q34" s="74">
        <v>0.26</v>
      </c>
      <c r="R34" s="74">
        <v>46.081138838059189</v>
      </c>
      <c r="S34" s="23"/>
    </row>
    <row r="35" spans="1:19" s="14" customFormat="1" ht="15" customHeight="1" x14ac:dyDescent="0.55000000000000004">
      <c r="A35" s="13"/>
      <c r="C35" s="13"/>
      <c r="D35" s="126"/>
      <c r="E35" s="126"/>
      <c r="F35" s="13"/>
      <c r="G35" s="22"/>
      <c r="H35" s="68" t="s">
        <v>182</v>
      </c>
      <c r="I35" s="68">
        <v>-108.38356656036373</v>
      </c>
      <c r="J35" s="68">
        <v>5</v>
      </c>
      <c r="K35" s="68" t="s">
        <v>183</v>
      </c>
      <c r="L35" s="68" t="s">
        <v>183</v>
      </c>
      <c r="M35" s="68" t="s">
        <v>183</v>
      </c>
      <c r="N35" s="23"/>
      <c r="P35" s="22"/>
      <c r="Q35" s="68">
        <v>0.27</v>
      </c>
      <c r="R35" s="68">
        <v>46.371550063085571</v>
      </c>
      <c r="S35" s="23"/>
    </row>
    <row r="36" spans="1:19" s="14" customFormat="1" x14ac:dyDescent="0.35">
      <c r="A36" s="13"/>
      <c r="C36" s="13"/>
      <c r="D36" s="13"/>
      <c r="E36" s="27"/>
      <c r="F36" s="13"/>
      <c r="G36" s="22"/>
      <c r="H36" s="74" t="s">
        <v>184</v>
      </c>
      <c r="I36" s="74">
        <v>-126.48882468090258</v>
      </c>
      <c r="J36" s="74">
        <v>2</v>
      </c>
      <c r="K36" s="74">
        <v>36.210516241077698</v>
      </c>
      <c r="L36" s="74">
        <v>3</v>
      </c>
      <c r="M36" s="74" t="s">
        <v>186</v>
      </c>
      <c r="N36" s="23"/>
      <c r="P36" s="22"/>
      <c r="Q36" s="74">
        <v>0.28000000000000003</v>
      </c>
      <c r="R36" s="74">
        <v>46.660046756381114</v>
      </c>
      <c r="S36" s="23"/>
    </row>
    <row r="37" spans="1:19" s="14" customFormat="1" x14ac:dyDescent="0.35">
      <c r="A37" s="13"/>
      <c r="B37" s="13"/>
      <c r="C37" s="13"/>
      <c r="D37" s="13"/>
      <c r="E37" s="27"/>
      <c r="F37" s="13"/>
      <c r="G37" s="22"/>
      <c r="H37" s="68" t="s">
        <v>185</v>
      </c>
      <c r="I37" s="68">
        <v>-141.64495900340566</v>
      </c>
      <c r="J37" s="68">
        <v>1</v>
      </c>
      <c r="K37" s="68">
        <v>66.522784886083855</v>
      </c>
      <c r="L37" s="68">
        <v>4</v>
      </c>
      <c r="M37" s="68" t="s">
        <v>186</v>
      </c>
      <c r="N37" s="23"/>
      <c r="P37" s="22"/>
      <c r="Q37" s="68">
        <v>0.28999999999999998</v>
      </c>
      <c r="R37" s="68">
        <v>46.947671940418203</v>
      </c>
      <c r="S37" s="23"/>
    </row>
    <row r="38" spans="1:19" s="14" customFormat="1" x14ac:dyDescent="0.35">
      <c r="A38" s="13"/>
      <c r="B38" s="13"/>
      <c r="C38" s="13"/>
      <c r="D38" s="13"/>
      <c r="E38" s="27"/>
      <c r="F38" s="13"/>
      <c r="G38" s="22"/>
      <c r="H38" s="40"/>
      <c r="I38" s="40"/>
      <c r="J38" s="40"/>
      <c r="K38" s="40"/>
      <c r="L38" s="40"/>
      <c r="M38" s="40"/>
      <c r="N38" s="23"/>
      <c r="P38" s="22"/>
      <c r="Q38" s="74">
        <v>0.3</v>
      </c>
      <c r="R38" s="74">
        <v>47.233150125381137</v>
      </c>
      <c r="S38" s="23"/>
    </row>
    <row r="39" spans="1:19" s="14" customFormat="1" x14ac:dyDescent="0.35">
      <c r="A39" s="13"/>
      <c r="B39" s="13"/>
      <c r="C39" s="13"/>
      <c r="D39" s="13"/>
      <c r="E39" s="27"/>
      <c r="F39" s="13"/>
      <c r="G39" s="45"/>
      <c r="H39" s="46"/>
      <c r="I39" s="45"/>
      <c r="J39" s="45"/>
      <c r="K39" s="45"/>
      <c r="L39" s="45"/>
      <c r="M39" s="45"/>
      <c r="N39" s="45"/>
      <c r="P39" s="22"/>
      <c r="Q39" s="68">
        <v>0.31</v>
      </c>
      <c r="R39" s="68">
        <v>47.516500900324978</v>
      </c>
      <c r="S39" s="23"/>
    </row>
    <row r="40" spans="1:19" s="14" customFormat="1" ht="23.5" x14ac:dyDescent="0.55000000000000004">
      <c r="A40" s="13"/>
      <c r="B40" s="13"/>
      <c r="C40" s="13"/>
      <c r="D40" s="13"/>
      <c r="E40" s="13"/>
      <c r="F40" s="13"/>
      <c r="H40" s="29"/>
      <c r="M40" s="13"/>
      <c r="N40" s="13"/>
      <c r="P40" s="22"/>
      <c r="Q40" s="74">
        <v>0.32</v>
      </c>
      <c r="R40" s="74">
        <v>47.798528905197571</v>
      </c>
      <c r="S40" s="23"/>
    </row>
    <row r="41" spans="1:19" s="14" customFormat="1" ht="15" customHeight="1" x14ac:dyDescent="0.35">
      <c r="A41" s="13"/>
      <c r="B41" s="13"/>
      <c r="C41" s="13"/>
      <c r="D41" s="13"/>
      <c r="E41" s="13"/>
      <c r="F41" s="13"/>
      <c r="H41" s="28"/>
      <c r="M41" s="13"/>
      <c r="N41" s="13"/>
      <c r="P41" s="22"/>
      <c r="Q41" s="68">
        <v>0.33</v>
      </c>
      <c r="R41" s="68">
        <v>48.080038779946804</v>
      </c>
      <c r="S41" s="23"/>
    </row>
    <row r="42" spans="1:19" s="14" customFormat="1" ht="23.5" x14ac:dyDescent="0.55000000000000004">
      <c r="A42" s="13"/>
      <c r="B42" s="13"/>
      <c r="C42" s="13"/>
      <c r="D42" s="126"/>
      <c r="E42" s="126"/>
      <c r="F42" s="13"/>
      <c r="H42" s="28"/>
      <c r="I42" s="13"/>
      <c r="J42" s="13"/>
      <c r="K42" s="13"/>
      <c r="L42" s="13"/>
      <c r="M42" s="13"/>
      <c r="N42" s="13"/>
      <c r="P42" s="22"/>
      <c r="Q42" s="74">
        <v>0.34</v>
      </c>
      <c r="R42" s="74">
        <v>48.361798429890101</v>
      </c>
      <c r="S42" s="23"/>
    </row>
    <row r="43" spans="1:19" s="14" customFormat="1" x14ac:dyDescent="0.35">
      <c r="A43" s="13"/>
      <c r="B43" s="13"/>
      <c r="C43" s="13"/>
      <c r="D43" s="13"/>
      <c r="E43" s="27"/>
      <c r="F43" s="13"/>
      <c r="H43" s="30"/>
      <c r="I43" s="13"/>
      <c r="J43" s="13"/>
      <c r="K43" s="13"/>
      <c r="L43" s="13"/>
      <c r="M43" s="13"/>
      <c r="N43" s="13"/>
      <c r="P43" s="22"/>
      <c r="Q43" s="68">
        <v>0.35000000000000003</v>
      </c>
      <c r="R43" s="68">
        <v>48.643068636680901</v>
      </c>
      <c r="S43" s="23"/>
    </row>
    <row r="44" spans="1:19" s="14" customFormat="1" x14ac:dyDescent="0.35">
      <c r="A44" s="13"/>
      <c r="B44" s="13"/>
      <c r="C44" s="13"/>
      <c r="D44" s="13"/>
      <c r="E44" s="27"/>
      <c r="F44" s="13"/>
      <c r="H44" s="28"/>
      <c r="P44" s="22"/>
      <c r="Q44" s="74">
        <v>0.36</v>
      </c>
      <c r="R44" s="74">
        <v>48.923616670383893</v>
      </c>
      <c r="S44" s="23"/>
    </row>
    <row r="45" spans="1:19" s="14" customFormat="1" x14ac:dyDescent="0.35">
      <c r="A45" s="13"/>
      <c r="B45" s="13"/>
      <c r="C45" s="13"/>
      <c r="D45" s="13"/>
      <c r="E45" s="27"/>
      <c r="F45" s="13"/>
      <c r="H45" s="28"/>
      <c r="P45" s="22"/>
      <c r="Q45" s="68">
        <v>0.37</v>
      </c>
      <c r="R45" s="68">
        <v>49.203940800423929</v>
      </c>
      <c r="S45" s="23"/>
    </row>
    <row r="46" spans="1:19" s="14" customFormat="1" x14ac:dyDescent="0.35">
      <c r="A46" s="13"/>
      <c r="B46" s="13"/>
      <c r="C46" s="13"/>
      <c r="D46" s="13"/>
      <c r="E46" s="13"/>
      <c r="F46" s="13"/>
      <c r="H46" s="28"/>
      <c r="O46" s="13"/>
      <c r="P46" s="22"/>
      <c r="Q46" s="74">
        <v>0.38</v>
      </c>
      <c r="R46" s="74">
        <v>49.484539296225869</v>
      </c>
      <c r="S46" s="23"/>
    </row>
    <row r="47" spans="1:19" s="14" customFormat="1" x14ac:dyDescent="0.35">
      <c r="A47" s="13"/>
      <c r="B47" s="13"/>
      <c r="C47" s="13"/>
      <c r="D47" s="13"/>
      <c r="E47" s="13"/>
      <c r="F47" s="13"/>
      <c r="H47" s="28"/>
      <c r="O47" s="13"/>
      <c r="P47" s="22"/>
      <c r="Q47" s="68">
        <v>0.39</v>
      </c>
      <c r="R47" s="68">
        <v>49.765910427214571</v>
      </c>
      <c r="S47" s="23"/>
    </row>
    <row r="48" spans="1:19" s="14" customFormat="1" x14ac:dyDescent="0.35">
      <c r="A48" s="13"/>
      <c r="B48" s="13"/>
      <c r="C48" s="13"/>
      <c r="D48" s="13"/>
      <c r="E48" s="13"/>
      <c r="F48" s="13"/>
      <c r="H48" s="28"/>
      <c r="O48" s="13"/>
      <c r="P48" s="22"/>
      <c r="Q48" s="74">
        <v>0.4</v>
      </c>
      <c r="R48" s="74">
        <v>50.04777425085868</v>
      </c>
      <c r="S48" s="23"/>
    </row>
    <row r="49" spans="1:19" s="14" customFormat="1" x14ac:dyDescent="0.35">
      <c r="A49" s="13"/>
      <c r="B49" s="13"/>
      <c r="C49" s="13"/>
      <c r="D49" s="13"/>
      <c r="E49" s="13"/>
      <c r="F49" s="13"/>
      <c r="O49" s="13"/>
      <c r="P49" s="22"/>
      <c r="Q49" s="68">
        <v>0.41000000000000003</v>
      </c>
      <c r="R49" s="68">
        <v>50.329444644490614</v>
      </c>
      <c r="S49" s="23"/>
    </row>
    <row r="50" spans="1:19" s="14" customFormat="1" x14ac:dyDescent="0.35">
      <c r="B50" s="13"/>
      <c r="C50" s="13"/>
      <c r="D50" s="13"/>
      <c r="E50" s="13"/>
      <c r="O50" s="13"/>
      <c r="P50" s="22"/>
      <c r="Q50" s="74">
        <v>0.42</v>
      </c>
      <c r="R50" s="74">
        <v>50.611606076002303</v>
      </c>
      <c r="S50" s="23"/>
    </row>
    <row r="51" spans="1:19" s="14" customFormat="1" x14ac:dyDescent="0.35">
      <c r="B51" s="13"/>
      <c r="C51" s="13"/>
      <c r="D51" s="13"/>
      <c r="E51" s="13"/>
      <c r="P51" s="22"/>
      <c r="Q51" s="68">
        <v>0.43</v>
      </c>
      <c r="R51" s="68">
        <v>50.894964192824148</v>
      </c>
      <c r="S51" s="23"/>
    </row>
    <row r="52" spans="1:19" s="14" customFormat="1" x14ac:dyDescent="0.35">
      <c r="B52" s="13"/>
      <c r="P52" s="22"/>
      <c r="Q52" s="74">
        <v>0.44</v>
      </c>
      <c r="R52" s="74">
        <v>51.180224642386555</v>
      </c>
      <c r="S52" s="23"/>
    </row>
    <row r="53" spans="1:19" s="14" customFormat="1" x14ac:dyDescent="0.35">
      <c r="B53" s="13"/>
      <c r="P53" s="22"/>
      <c r="Q53" s="68">
        <v>0.45</v>
      </c>
      <c r="R53" s="68">
        <v>51.467874990905862</v>
      </c>
      <c r="S53" s="23"/>
    </row>
    <row r="54" spans="1:19" s="14" customFormat="1" x14ac:dyDescent="0.35">
      <c r="P54" s="22"/>
      <c r="Q54" s="74">
        <v>0.46</v>
      </c>
      <c r="R54" s="74">
        <v>51.756789418602111</v>
      </c>
      <c r="S54" s="23"/>
    </row>
    <row r="55" spans="1:19" s="14" customFormat="1" x14ac:dyDescent="0.35">
      <c r="P55" s="22"/>
      <c r="Q55" s="68">
        <v>0.47000000000000003</v>
      </c>
      <c r="R55" s="68">
        <v>52.047198246992899</v>
      </c>
      <c r="S55" s="23"/>
    </row>
    <row r="56" spans="1:19" s="14" customFormat="1" x14ac:dyDescent="0.35">
      <c r="P56" s="22"/>
      <c r="Q56" s="74">
        <v>0.48</v>
      </c>
      <c r="R56" s="74">
        <v>52.339729905218462</v>
      </c>
      <c r="S56" s="23"/>
    </row>
    <row r="57" spans="1:19" s="14" customFormat="1" x14ac:dyDescent="0.35">
      <c r="P57" s="22"/>
      <c r="Q57" s="68">
        <v>0.49</v>
      </c>
      <c r="R57" s="68">
        <v>52.635012822419029</v>
      </c>
      <c r="S57" s="23"/>
    </row>
    <row r="58" spans="1:19" s="14" customFormat="1" x14ac:dyDescent="0.35">
      <c r="P58" s="22"/>
      <c r="Q58" s="74">
        <v>0.5</v>
      </c>
      <c r="R58" s="74">
        <v>52.933675427734855</v>
      </c>
      <c r="S58" s="23"/>
    </row>
    <row r="59" spans="1:19" s="14" customFormat="1" x14ac:dyDescent="0.35">
      <c r="P59" s="22"/>
      <c r="Q59" s="68">
        <v>0.51</v>
      </c>
      <c r="R59" s="68">
        <v>53.235207456710754</v>
      </c>
      <c r="S59" s="23"/>
    </row>
    <row r="60" spans="1:19" s="14" customFormat="1" x14ac:dyDescent="0.35">
      <c r="P60" s="22"/>
      <c r="Q60" s="74">
        <v>0.52</v>
      </c>
      <c r="R60" s="74">
        <v>53.539128010855002</v>
      </c>
      <c r="S60" s="23"/>
    </row>
    <row r="61" spans="1:19" s="14" customFormat="1" x14ac:dyDescent="0.35">
      <c r="P61" s="22"/>
      <c r="Q61" s="68">
        <v>0.53</v>
      </c>
      <c r="R61" s="68">
        <v>53.846109568253091</v>
      </c>
      <c r="S61" s="23"/>
    </row>
    <row r="62" spans="1:19" s="14" customFormat="1" x14ac:dyDescent="0.35">
      <c r="P62" s="22"/>
      <c r="Q62" s="74">
        <v>0.54</v>
      </c>
      <c r="R62" s="74">
        <v>54.156824606990448</v>
      </c>
      <c r="S62" s="23"/>
    </row>
    <row r="63" spans="1:19" s="14" customFormat="1" x14ac:dyDescent="0.35">
      <c r="P63" s="22"/>
      <c r="Q63" s="68">
        <v>0.55000000000000004</v>
      </c>
      <c r="R63" s="68">
        <v>54.471945605152563</v>
      </c>
      <c r="S63" s="23"/>
    </row>
    <row r="64" spans="1:19" s="14" customFormat="1" x14ac:dyDescent="0.35">
      <c r="P64" s="22"/>
      <c r="Q64" s="74">
        <v>0.56000000000000005</v>
      </c>
      <c r="R64" s="74">
        <v>54.79113553443139</v>
      </c>
      <c r="S64" s="23"/>
    </row>
    <row r="65" spans="16:19" s="14" customFormat="1" x14ac:dyDescent="0.35">
      <c r="P65" s="22"/>
      <c r="Q65" s="68">
        <v>0.57000000000000006</v>
      </c>
      <c r="R65" s="68">
        <v>55.113505815684746</v>
      </c>
      <c r="S65" s="23"/>
    </row>
    <row r="66" spans="16:19" s="14" customFormat="1" x14ac:dyDescent="0.35">
      <c r="P66" s="22"/>
      <c r="Q66" s="74">
        <v>0.57999999999999996</v>
      </c>
      <c r="R66" s="74">
        <v>55.440102164368909</v>
      </c>
      <c r="S66" s="23"/>
    </row>
    <row r="67" spans="16:19" s="14" customFormat="1" x14ac:dyDescent="0.35">
      <c r="P67" s="22"/>
      <c r="Q67" s="68">
        <v>0.59</v>
      </c>
      <c r="R67" s="68">
        <v>55.772006686704394</v>
      </c>
      <c r="S67" s="23"/>
    </row>
    <row r="68" spans="16:19" s="14" customFormat="1" x14ac:dyDescent="0.35">
      <c r="P68" s="22"/>
      <c r="Q68" s="74">
        <v>0.6</v>
      </c>
      <c r="R68" s="74">
        <v>56.110301488911716</v>
      </c>
      <c r="S68" s="23"/>
    </row>
    <row r="69" spans="16:19" s="14" customFormat="1" x14ac:dyDescent="0.35">
      <c r="P69" s="22"/>
      <c r="Q69" s="68">
        <v>0.61</v>
      </c>
      <c r="R69" s="68">
        <v>56.454653419646732</v>
      </c>
      <c r="S69" s="23"/>
    </row>
    <row r="70" spans="16:19" s="14" customFormat="1" x14ac:dyDescent="0.35">
      <c r="P70" s="22"/>
      <c r="Q70" s="74">
        <v>0.62</v>
      </c>
      <c r="R70" s="74">
        <v>56.803928141056602</v>
      </c>
      <c r="S70" s="23"/>
    </row>
    <row r="71" spans="16:19" s="14" customFormat="1" x14ac:dyDescent="0.35">
      <c r="P71" s="22"/>
      <c r="Q71" s="68">
        <v>0.63</v>
      </c>
      <c r="R71" s="68">
        <v>57.159406821638207</v>
      </c>
      <c r="S71" s="23"/>
    </row>
    <row r="72" spans="16:19" s="14" customFormat="1" x14ac:dyDescent="0.35">
      <c r="P72" s="22"/>
      <c r="Q72" s="74">
        <v>0.64</v>
      </c>
      <c r="R72" s="74">
        <v>57.522407267706818</v>
      </c>
      <c r="S72" s="23"/>
    </row>
    <row r="73" spans="16:19" s="14" customFormat="1" x14ac:dyDescent="0.35">
      <c r="P73" s="22"/>
      <c r="Q73" s="68">
        <v>0.65</v>
      </c>
      <c r="R73" s="68">
        <v>57.894198118877952</v>
      </c>
      <c r="S73" s="23"/>
    </row>
    <row r="74" spans="16:19" s="14" customFormat="1" x14ac:dyDescent="0.35">
      <c r="P74" s="22"/>
      <c r="Q74" s="74">
        <v>0.66</v>
      </c>
      <c r="R74" s="74">
        <v>58.273100097341363</v>
      </c>
      <c r="S74" s="23"/>
    </row>
    <row r="75" spans="16:19" s="14" customFormat="1" x14ac:dyDescent="0.35">
      <c r="P75" s="22"/>
      <c r="Q75" s="68">
        <v>0.67</v>
      </c>
      <c r="R75" s="68">
        <v>58.659206791870226</v>
      </c>
      <c r="S75" s="23"/>
    </row>
    <row r="76" spans="16:19" s="14" customFormat="1" x14ac:dyDescent="0.35">
      <c r="P76" s="22"/>
      <c r="Q76" s="74">
        <v>0.68</v>
      </c>
      <c r="R76" s="74">
        <v>59.054598640351344</v>
      </c>
      <c r="S76" s="23"/>
    </row>
    <row r="77" spans="16:19" s="14" customFormat="1" x14ac:dyDescent="0.35">
      <c r="P77" s="22"/>
      <c r="Q77" s="68">
        <v>0.69000000000000006</v>
      </c>
      <c r="R77" s="68">
        <v>59.461356080671578</v>
      </c>
      <c r="S77" s="23"/>
    </row>
    <row r="78" spans="16:19" s="14" customFormat="1" x14ac:dyDescent="0.35">
      <c r="P78" s="22"/>
      <c r="Q78" s="74">
        <v>0.70000000000000007</v>
      </c>
      <c r="R78" s="74">
        <v>59.879828169115385</v>
      </c>
      <c r="S78" s="23"/>
    </row>
    <row r="79" spans="16:19" s="14" customFormat="1" x14ac:dyDescent="0.35">
      <c r="P79" s="22"/>
      <c r="Q79" s="68">
        <v>0.71</v>
      </c>
      <c r="R79" s="68">
        <v>60.307764601581013</v>
      </c>
      <c r="S79" s="23"/>
    </row>
    <row r="80" spans="16:19" s="14" customFormat="1" x14ac:dyDescent="0.35">
      <c r="P80" s="22"/>
      <c r="Q80" s="74">
        <v>0.72</v>
      </c>
      <c r="R80" s="74">
        <v>60.747678005852869</v>
      </c>
      <c r="S80" s="23"/>
    </row>
    <row r="81" spans="16:19" s="14" customFormat="1" x14ac:dyDescent="0.35">
      <c r="P81" s="22"/>
      <c r="Q81" s="68">
        <v>0.73</v>
      </c>
      <c r="R81" s="68">
        <v>61.202350427960994</v>
      </c>
      <c r="S81" s="23"/>
    </row>
    <row r="82" spans="16:19" s="14" customFormat="1" x14ac:dyDescent="0.35">
      <c r="P82" s="22"/>
      <c r="Q82" s="74">
        <v>0.74</v>
      </c>
      <c r="R82" s="74">
        <v>61.672613930828064</v>
      </c>
      <c r="S82" s="23"/>
    </row>
    <row r="83" spans="16:19" s="14" customFormat="1" x14ac:dyDescent="0.35">
      <c r="P83" s="22"/>
      <c r="Q83" s="68">
        <v>0.75</v>
      </c>
      <c r="R83" s="68">
        <v>62.155456350754172</v>
      </c>
      <c r="S83" s="23"/>
    </row>
    <row r="84" spans="16:19" s="14" customFormat="1" x14ac:dyDescent="0.35">
      <c r="P84" s="22"/>
      <c r="Q84" s="74">
        <v>0.76</v>
      </c>
      <c r="R84" s="74">
        <v>62.654996826363387</v>
      </c>
      <c r="S84" s="23"/>
    </row>
    <row r="85" spans="16:19" s="14" customFormat="1" x14ac:dyDescent="0.35">
      <c r="P85" s="22"/>
      <c r="Q85" s="68">
        <v>0.77</v>
      </c>
      <c r="R85" s="68">
        <v>63.175949984746858</v>
      </c>
      <c r="S85" s="23"/>
    </row>
    <row r="86" spans="16:19" s="14" customFormat="1" x14ac:dyDescent="0.35">
      <c r="P86" s="22"/>
      <c r="Q86" s="74">
        <v>0.78</v>
      </c>
      <c r="R86" s="74">
        <v>63.717093597981197</v>
      </c>
      <c r="S86" s="23"/>
    </row>
    <row r="87" spans="16:19" s="14" customFormat="1" x14ac:dyDescent="0.35">
      <c r="P87" s="22"/>
      <c r="Q87" s="68">
        <v>0.79</v>
      </c>
      <c r="R87" s="68">
        <v>64.277567919111689</v>
      </c>
      <c r="S87" s="23"/>
    </row>
    <row r="88" spans="16:19" s="14" customFormat="1" x14ac:dyDescent="0.35">
      <c r="P88" s="22"/>
      <c r="Q88" s="74">
        <v>0.8</v>
      </c>
      <c r="R88" s="74">
        <v>64.8648870121568</v>
      </c>
      <c r="S88" s="23"/>
    </row>
    <row r="89" spans="16:19" s="14" customFormat="1" x14ac:dyDescent="0.35">
      <c r="P89" s="22"/>
      <c r="Q89" s="68">
        <v>0.81</v>
      </c>
      <c r="R89" s="68">
        <v>65.48305868427623</v>
      </c>
      <c r="S89" s="23"/>
    </row>
    <row r="90" spans="16:19" s="14" customFormat="1" x14ac:dyDescent="0.35">
      <c r="P90" s="22"/>
      <c r="Q90" s="74">
        <v>0.82000000000000006</v>
      </c>
      <c r="R90" s="74">
        <v>66.127401005807315</v>
      </c>
      <c r="S90" s="23"/>
    </row>
    <row r="91" spans="16:19" s="14" customFormat="1" x14ac:dyDescent="0.35">
      <c r="P91" s="22"/>
      <c r="Q91" s="68">
        <v>0.83000000000000007</v>
      </c>
      <c r="R91" s="68">
        <v>66.807826406057444</v>
      </c>
      <c r="S91" s="23"/>
    </row>
    <row r="92" spans="16:19" s="14" customFormat="1" x14ac:dyDescent="0.35">
      <c r="P92" s="22"/>
      <c r="Q92" s="74">
        <v>0.84</v>
      </c>
      <c r="R92" s="74">
        <v>67.529943623714871</v>
      </c>
      <c r="S92" s="23"/>
    </row>
    <row r="93" spans="16:19" s="14" customFormat="1" x14ac:dyDescent="0.35">
      <c r="P93" s="22"/>
      <c r="Q93" s="68">
        <v>0.85</v>
      </c>
      <c r="R93" s="68">
        <v>68.289601507415327</v>
      </c>
      <c r="S93" s="23"/>
    </row>
    <row r="94" spans="16:19" s="14" customFormat="1" x14ac:dyDescent="0.35">
      <c r="P94" s="22"/>
      <c r="Q94" s="74">
        <v>0.86</v>
      </c>
      <c r="R94" s="74">
        <v>69.105774534622412</v>
      </c>
      <c r="S94" s="23"/>
    </row>
    <row r="95" spans="16:19" s="14" customFormat="1" x14ac:dyDescent="0.35">
      <c r="P95" s="22"/>
      <c r="Q95" s="68">
        <v>0.87</v>
      </c>
      <c r="R95" s="68">
        <v>69.978016540685203</v>
      </c>
      <c r="S95" s="23"/>
    </row>
    <row r="96" spans="16:19" s="14" customFormat="1" x14ac:dyDescent="0.35">
      <c r="P96" s="22"/>
      <c r="Q96" s="74">
        <v>0.88</v>
      </c>
      <c r="R96" s="74">
        <v>70.918438698765826</v>
      </c>
      <c r="S96" s="23"/>
    </row>
    <row r="97" spans="16:19" s="14" customFormat="1" x14ac:dyDescent="0.35">
      <c r="P97" s="22"/>
      <c r="Q97" s="68">
        <v>0.89</v>
      </c>
      <c r="R97" s="68">
        <v>71.943442138913056</v>
      </c>
      <c r="S97" s="23"/>
    </row>
    <row r="98" spans="16:19" s="14" customFormat="1" x14ac:dyDescent="0.35">
      <c r="P98" s="22"/>
      <c r="Q98" s="74">
        <v>0.9</v>
      </c>
      <c r="R98" s="74">
        <v>73.061494406367572</v>
      </c>
      <c r="S98" s="23"/>
    </row>
    <row r="99" spans="16:19" s="14" customFormat="1" x14ac:dyDescent="0.35">
      <c r="P99" s="22"/>
      <c r="Q99" s="68">
        <v>0.91</v>
      </c>
      <c r="R99" s="68">
        <v>74.301037674141</v>
      </c>
      <c r="S99" s="23"/>
    </row>
    <row r="100" spans="16:19" s="14" customFormat="1" x14ac:dyDescent="0.35">
      <c r="P100" s="22"/>
      <c r="Q100" s="74">
        <v>0.92</v>
      </c>
      <c r="R100" s="74">
        <v>75.691657864826084</v>
      </c>
      <c r="S100" s="23"/>
    </row>
    <row r="101" spans="16:19" s="14" customFormat="1" x14ac:dyDescent="0.35">
      <c r="P101" s="22"/>
      <c r="Q101" s="68">
        <v>0.93</v>
      </c>
      <c r="R101" s="68">
        <v>77.266700369685978</v>
      </c>
      <c r="S101" s="23"/>
    </row>
    <row r="102" spans="16:19" s="14" customFormat="1" x14ac:dyDescent="0.35">
      <c r="P102" s="22"/>
      <c r="Q102" s="74">
        <v>0.94000000000000006</v>
      </c>
      <c r="R102" s="74">
        <v>79.09697303649132</v>
      </c>
      <c r="S102" s="23"/>
    </row>
    <row r="103" spans="16:19" s="14" customFormat="1" x14ac:dyDescent="0.35">
      <c r="P103" s="22"/>
      <c r="Q103" s="68">
        <v>0.95000000000000007</v>
      </c>
      <c r="R103" s="68">
        <v>81.280569010968648</v>
      </c>
      <c r="S103" s="23"/>
    </row>
    <row r="104" spans="16:19" s="14" customFormat="1" x14ac:dyDescent="0.35">
      <c r="P104" s="22"/>
      <c r="Q104" s="74">
        <v>0.96</v>
      </c>
      <c r="R104" s="74">
        <v>83.9805081302963</v>
      </c>
      <c r="S104" s="23"/>
    </row>
    <row r="105" spans="16:19" s="14" customFormat="1" x14ac:dyDescent="0.35">
      <c r="P105" s="22"/>
      <c r="Q105" s="68">
        <v>0.97</v>
      </c>
      <c r="R105" s="68">
        <v>87.526235221795403</v>
      </c>
      <c r="S105" s="23"/>
    </row>
    <row r="106" spans="16:19" s="14" customFormat="1" x14ac:dyDescent="0.35">
      <c r="P106" s="22"/>
      <c r="Q106" s="74">
        <v>0.98</v>
      </c>
      <c r="R106" s="74">
        <v>92.667085131999741</v>
      </c>
      <c r="S106" s="23"/>
    </row>
    <row r="107" spans="16:19" s="14" customFormat="1" x14ac:dyDescent="0.35">
      <c r="P107" s="22"/>
      <c r="Q107" s="68">
        <v>0.99</v>
      </c>
      <c r="R107" s="68">
        <v>102.43701912141469</v>
      </c>
      <c r="S107" s="23"/>
    </row>
    <row r="108" spans="16:19" s="14" customFormat="1" x14ac:dyDescent="0.35">
      <c r="P108" s="24"/>
      <c r="Q108" s="25"/>
      <c r="R108" s="25"/>
      <c r="S108" s="26"/>
    </row>
    <row r="109" spans="16:19" s="14" customFormat="1" x14ac:dyDescent="0.35"/>
    <row r="110" spans="16:19" s="14" customFormat="1" x14ac:dyDescent="0.35"/>
    <row r="111" spans="16:19" s="14" customFormat="1" x14ac:dyDescent="0.35"/>
    <row r="112" spans="16:19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pans="18:18" s="14" customFormat="1" x14ac:dyDescent="0.35"/>
    <row r="130" spans="18:18" s="14" customFormat="1" x14ac:dyDescent="0.35"/>
    <row r="131" spans="18:18" s="14" customFormat="1" x14ac:dyDescent="0.35">
      <c r="R131" s="19"/>
    </row>
    <row r="132" spans="18:18" s="14" customFormat="1" x14ac:dyDescent="0.35"/>
    <row r="133" spans="18:18" s="14" customFormat="1" x14ac:dyDescent="0.35"/>
    <row r="134" spans="18:18" s="14" customFormat="1" x14ac:dyDescent="0.35"/>
    <row r="135" spans="18:18" s="14" customFormat="1" x14ac:dyDescent="0.35"/>
    <row r="136" spans="18:18" s="14" customFormat="1" x14ac:dyDescent="0.35"/>
    <row r="137" spans="18:18" s="14" customFormat="1" x14ac:dyDescent="0.35"/>
    <row r="138" spans="18:18" s="14" customFormat="1" x14ac:dyDescent="0.35"/>
    <row r="139" spans="18:18" s="14" customFormat="1" x14ac:dyDescent="0.35"/>
    <row r="140" spans="18:18" s="14" customFormat="1" x14ac:dyDescent="0.35"/>
    <row r="141" spans="18:18" s="14" customFormat="1" x14ac:dyDescent="0.35"/>
    <row r="142" spans="18:18" s="14" customFormat="1" x14ac:dyDescent="0.35"/>
    <row r="143" spans="18:18" s="14" customFormat="1" x14ac:dyDescent="0.35"/>
    <row r="144" spans="18:18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pans="2:19" s="14" customFormat="1" x14ac:dyDescent="0.35"/>
    <row r="210" spans="2:19" s="14" customFormat="1" x14ac:dyDescent="0.35"/>
    <row r="211" spans="2:19" s="14" customFormat="1" x14ac:dyDescent="0.35"/>
    <row r="212" spans="2:19" s="14" customFormat="1" x14ac:dyDescent="0.35"/>
    <row r="213" spans="2:19" s="14" customFormat="1" x14ac:dyDescent="0.35"/>
    <row r="214" spans="2:19" s="14" customFormat="1" x14ac:dyDescent="0.35"/>
    <row r="215" spans="2:19" s="14" customFormat="1" x14ac:dyDescent="0.35"/>
    <row r="216" spans="2:19" s="14" customFormat="1" x14ac:dyDescent="0.35"/>
    <row r="217" spans="2:19" s="14" customFormat="1" x14ac:dyDescent="0.35"/>
    <row r="218" spans="2:19" s="14" customFormat="1" x14ac:dyDescent="0.35"/>
    <row r="219" spans="2:19" s="14" customFormat="1" x14ac:dyDescent="0.35"/>
    <row r="220" spans="2:19" s="14" customFormat="1" x14ac:dyDescent="0.35"/>
    <row r="221" spans="2:19" s="14" customFormat="1" x14ac:dyDescent="0.35"/>
    <row r="222" spans="2:19" s="14" customFormat="1" x14ac:dyDescent="0.35"/>
    <row r="223" spans="2:19" x14ac:dyDescent="0.35">
      <c r="B223" s="14"/>
      <c r="C223" s="14"/>
      <c r="D223" s="14"/>
      <c r="E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</row>
    <row r="224" spans="2:19" x14ac:dyDescent="0.35">
      <c r="B224" s="14"/>
      <c r="C224" s="14"/>
      <c r="D224" s="14"/>
      <c r="E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</row>
    <row r="225" spans="2:19" x14ac:dyDescent="0.35">
      <c r="B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</row>
    <row r="226" spans="2:19" x14ac:dyDescent="0.35">
      <c r="B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</row>
    <row r="227" spans="2:19" x14ac:dyDescent="0.35"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</row>
    <row r="228" spans="2:19" x14ac:dyDescent="0.35">
      <c r="G228" s="14"/>
      <c r="H228" s="14"/>
      <c r="O228" s="14"/>
      <c r="P228" s="14"/>
      <c r="Q228" s="14"/>
      <c r="R228" s="14"/>
      <c r="S228" s="14"/>
    </row>
    <row r="229" spans="2:19" x14ac:dyDescent="0.35">
      <c r="G229" s="14"/>
      <c r="H229" s="14"/>
      <c r="O229" s="14"/>
      <c r="P229" s="14"/>
      <c r="Q229" s="14"/>
      <c r="R229" s="14"/>
      <c r="S229" s="14"/>
    </row>
    <row r="230" spans="2:19" x14ac:dyDescent="0.35">
      <c r="G230" s="14"/>
      <c r="O230" s="14"/>
      <c r="P230" s="14"/>
      <c r="Q230" s="14"/>
      <c r="R230" s="14"/>
      <c r="S230" s="14"/>
    </row>
    <row r="231" spans="2:19" x14ac:dyDescent="0.35">
      <c r="G231" s="14"/>
      <c r="O231" s="14"/>
      <c r="P231" s="14"/>
      <c r="Q231" s="14"/>
      <c r="R231" s="14"/>
      <c r="S231" s="14"/>
    </row>
    <row r="232" spans="2:19" x14ac:dyDescent="0.35">
      <c r="G232" s="14"/>
      <c r="O232" s="14"/>
      <c r="P232" s="14"/>
      <c r="Q232" s="14"/>
      <c r="R232" s="14"/>
      <c r="S232" s="14"/>
    </row>
    <row r="233" spans="2:19" x14ac:dyDescent="0.35">
      <c r="O233" s="14"/>
      <c r="P233" s="14"/>
      <c r="Q233" s="14"/>
      <c r="R233" s="14"/>
      <c r="S233" s="14"/>
    </row>
    <row r="234" spans="2:19" x14ac:dyDescent="0.35">
      <c r="O234" s="14"/>
      <c r="P234" s="14"/>
      <c r="Q234" s="14"/>
      <c r="R234" s="14"/>
      <c r="S234" s="14"/>
    </row>
    <row r="235" spans="2:19" x14ac:dyDescent="0.35">
      <c r="P235" s="14"/>
      <c r="Q235" s="14"/>
      <c r="R235" s="14"/>
      <c r="S235" s="14"/>
    </row>
    <row r="236" spans="2:19" x14ac:dyDescent="0.35">
      <c r="P236" s="14"/>
      <c r="Q236" s="14"/>
      <c r="R236" s="14"/>
      <c r="S236" s="14"/>
    </row>
    <row r="237" spans="2:19" x14ac:dyDescent="0.35">
      <c r="P237" s="14"/>
      <c r="Q237" s="14"/>
      <c r="R237" s="14"/>
      <c r="S237" s="14"/>
    </row>
    <row r="238" spans="2:19" x14ac:dyDescent="0.35">
      <c r="P238" s="14"/>
      <c r="Q238" s="14"/>
      <c r="R238" s="14"/>
      <c r="S238" s="14"/>
    </row>
    <row r="239" spans="2:19" x14ac:dyDescent="0.35">
      <c r="P239" s="14"/>
      <c r="Q239" s="14"/>
      <c r="R239" s="14"/>
      <c r="S239" s="14"/>
    </row>
    <row r="240" spans="2:19" x14ac:dyDescent="0.35">
      <c r="P240" s="14"/>
      <c r="Q240" s="14"/>
      <c r="R240" s="14"/>
      <c r="S240" s="14"/>
    </row>
    <row r="241" spans="16:19" x14ac:dyDescent="0.35">
      <c r="P241" s="14"/>
      <c r="Q241" s="14"/>
      <c r="R241" s="14"/>
      <c r="S241" s="14"/>
    </row>
    <row r="242" spans="16:19" x14ac:dyDescent="0.35">
      <c r="P242" s="14"/>
      <c r="Q242" s="14"/>
      <c r="R242" s="14"/>
      <c r="S242" s="14"/>
    </row>
    <row r="243" spans="16:19" x14ac:dyDescent="0.35">
      <c r="P243" s="14"/>
      <c r="Q243" s="14"/>
      <c r="R243" s="14"/>
      <c r="S243" s="14"/>
    </row>
    <row r="244" spans="16:19" x14ac:dyDescent="0.35">
      <c r="P244" s="14"/>
      <c r="Q244" s="14"/>
      <c r="R244" s="14"/>
      <c r="S244" s="14"/>
    </row>
    <row r="245" spans="16:19" x14ac:dyDescent="0.35">
      <c r="P245" s="14"/>
      <c r="Q245" s="14"/>
      <c r="R245" s="14"/>
      <c r="S245" s="14"/>
    </row>
    <row r="246" spans="16:19" x14ac:dyDescent="0.35">
      <c r="P246" s="14"/>
      <c r="Q246" s="14"/>
      <c r="R246" s="14"/>
      <c r="S246" s="14"/>
    </row>
    <row r="247" spans="16:19" x14ac:dyDescent="0.35">
      <c r="P247" s="14"/>
      <c r="Q247" s="14"/>
      <c r="R247" s="14"/>
      <c r="S247" s="14"/>
    </row>
    <row r="248" spans="16:19" x14ac:dyDescent="0.35">
      <c r="P248" s="14"/>
      <c r="Q248" s="14"/>
      <c r="R248" s="14"/>
      <c r="S248" s="14"/>
    </row>
    <row r="249" spans="16:19" x14ac:dyDescent="0.35">
      <c r="P249" s="14"/>
      <c r="Q249" s="14"/>
      <c r="R249" s="14"/>
      <c r="S249" s="14"/>
    </row>
    <row r="250" spans="16:19" x14ac:dyDescent="0.35">
      <c r="P250" s="14"/>
      <c r="Q250" s="14"/>
      <c r="R250" s="14"/>
      <c r="S250" s="14"/>
    </row>
    <row r="251" spans="16:19" x14ac:dyDescent="0.35">
      <c r="P251" s="14"/>
      <c r="Q251" s="14"/>
      <c r="R251" s="14"/>
      <c r="S251" s="14"/>
    </row>
    <row r="252" spans="16:19" x14ac:dyDescent="0.35">
      <c r="P252" s="14"/>
      <c r="Q252" s="14"/>
      <c r="R252" s="14"/>
      <c r="S252" s="14"/>
    </row>
    <row r="253" spans="16:19" x14ac:dyDescent="0.35">
      <c r="P253" s="14"/>
      <c r="Q253" s="14"/>
      <c r="R253" s="14"/>
      <c r="S253" s="14"/>
    </row>
    <row r="254" spans="16:19" x14ac:dyDescent="0.35">
      <c r="P254" s="14"/>
      <c r="Q254" s="14"/>
      <c r="R254" s="14"/>
      <c r="S254" s="14"/>
    </row>
    <row r="255" spans="16:19" x14ac:dyDescent="0.35">
      <c r="P255" s="14"/>
      <c r="Q255" s="14"/>
      <c r="R255" s="14"/>
      <c r="S255" s="14"/>
    </row>
    <row r="256" spans="16:19" x14ac:dyDescent="0.35">
      <c r="P256" s="14"/>
      <c r="Q256" s="14"/>
      <c r="R256" s="14"/>
      <c r="S256" s="14"/>
    </row>
    <row r="257" spans="16:19" x14ac:dyDescent="0.35">
      <c r="P257" s="14"/>
      <c r="Q257" s="14"/>
      <c r="R257" s="14"/>
      <c r="S257" s="14"/>
    </row>
    <row r="258" spans="16:19" x14ac:dyDescent="0.35">
      <c r="P258" s="14"/>
      <c r="Q258" s="14"/>
      <c r="R258" s="14"/>
      <c r="S258" s="14"/>
    </row>
    <row r="259" spans="16:19" x14ac:dyDescent="0.35">
      <c r="P259" s="14"/>
      <c r="Q259" s="14"/>
      <c r="R259" s="14"/>
      <c r="S259" s="14"/>
    </row>
    <row r="260" spans="16:19" x14ac:dyDescent="0.35">
      <c r="P260" s="14"/>
      <c r="Q260" s="14"/>
      <c r="R260" s="14"/>
      <c r="S260" s="14"/>
    </row>
    <row r="261" spans="16:19" x14ac:dyDescent="0.35">
      <c r="P261" s="14"/>
      <c r="Q261" s="14"/>
      <c r="R261" s="14"/>
      <c r="S261" s="14"/>
    </row>
    <row r="262" spans="16:19" x14ac:dyDescent="0.35">
      <c r="P262" s="14"/>
      <c r="Q262" s="14"/>
      <c r="R262" s="14"/>
      <c r="S262" s="14"/>
    </row>
    <row r="263" spans="16:19" x14ac:dyDescent="0.35">
      <c r="P263" s="14"/>
      <c r="Q263" s="14"/>
      <c r="R263" s="14"/>
      <c r="S263" s="14"/>
    </row>
    <row r="264" spans="16:19" x14ac:dyDescent="0.35">
      <c r="P264" s="14"/>
      <c r="Q264" s="14"/>
      <c r="R264" s="14"/>
      <c r="S264" s="14"/>
    </row>
    <row r="265" spans="16:19" x14ac:dyDescent="0.35">
      <c r="P265" s="14"/>
      <c r="Q265" s="14"/>
      <c r="R265" s="14"/>
      <c r="S265" s="14"/>
    </row>
    <row r="266" spans="16:19" x14ac:dyDescent="0.35">
      <c r="P266" s="14"/>
      <c r="Q266" s="14"/>
      <c r="R266" s="14"/>
      <c r="S266" s="14"/>
    </row>
    <row r="267" spans="16:19" x14ac:dyDescent="0.35">
      <c r="P267" s="14"/>
      <c r="Q267" s="14"/>
      <c r="R267" s="14"/>
      <c r="S267" s="14"/>
    </row>
    <row r="268" spans="16:19" x14ac:dyDescent="0.35">
      <c r="P268" s="14"/>
      <c r="Q268" s="14"/>
      <c r="R268" s="14"/>
      <c r="S268" s="14"/>
    </row>
    <row r="269" spans="16:19" x14ac:dyDescent="0.35">
      <c r="P269" s="14"/>
      <c r="Q269" s="14"/>
      <c r="R269" s="14"/>
      <c r="S269" s="14"/>
    </row>
    <row r="270" spans="16:19" x14ac:dyDescent="0.35">
      <c r="P270" s="14"/>
      <c r="Q270" s="14"/>
      <c r="R270" s="14"/>
      <c r="S270" s="14"/>
    </row>
    <row r="271" spans="16:19" x14ac:dyDescent="0.35">
      <c r="P271" s="14"/>
      <c r="Q271" s="14"/>
      <c r="R271" s="14"/>
      <c r="S271" s="14"/>
    </row>
    <row r="272" spans="16:19" x14ac:dyDescent="0.35">
      <c r="P272" s="14"/>
      <c r="Q272" s="14"/>
      <c r="R272" s="14"/>
      <c r="S272" s="14"/>
    </row>
    <row r="273" spans="16:19" x14ac:dyDescent="0.35">
      <c r="P273" s="14"/>
      <c r="Q273" s="14"/>
      <c r="R273" s="14"/>
      <c r="S273" s="14"/>
    </row>
    <row r="274" spans="16:19" x14ac:dyDescent="0.35">
      <c r="P274" s="14"/>
      <c r="Q274" s="14"/>
      <c r="R274" s="14"/>
      <c r="S274" s="14"/>
    </row>
    <row r="275" spans="16:19" x14ac:dyDescent="0.35">
      <c r="P275" s="14"/>
      <c r="Q275" s="14"/>
      <c r="R275" s="14"/>
      <c r="S275" s="14"/>
    </row>
    <row r="276" spans="16:19" x14ac:dyDescent="0.35">
      <c r="P276" s="14"/>
      <c r="Q276" s="14"/>
      <c r="R276" s="14"/>
      <c r="S276" s="14"/>
    </row>
    <row r="277" spans="16:19" x14ac:dyDescent="0.35">
      <c r="P277" s="14"/>
      <c r="Q277" s="14"/>
      <c r="R277" s="14"/>
      <c r="S277" s="14"/>
    </row>
    <row r="278" spans="16:19" x14ac:dyDescent="0.35">
      <c r="P278" s="14"/>
      <c r="Q278" s="14"/>
      <c r="R278" s="14"/>
      <c r="S278" s="14"/>
    </row>
    <row r="279" spans="16:19" x14ac:dyDescent="0.35">
      <c r="P279" s="14"/>
      <c r="Q279" s="14"/>
      <c r="R279" s="14"/>
      <c r="S279" s="14"/>
    </row>
    <row r="280" spans="16:19" x14ac:dyDescent="0.35">
      <c r="P280" s="14"/>
      <c r="Q280" s="14"/>
      <c r="R280" s="14"/>
      <c r="S280" s="14"/>
    </row>
    <row r="281" spans="16:19" x14ac:dyDescent="0.35">
      <c r="P281" s="14"/>
      <c r="Q281" s="14"/>
      <c r="R281" s="14"/>
      <c r="S281" s="14"/>
    </row>
    <row r="282" spans="16:19" x14ac:dyDescent="0.35">
      <c r="P282" s="14"/>
      <c r="Q282" s="14"/>
      <c r="R282" s="14"/>
      <c r="S282" s="14"/>
    </row>
    <row r="283" spans="16:19" x14ac:dyDescent="0.35">
      <c r="P283" s="14"/>
      <c r="Q283" s="14"/>
      <c r="R283" s="14"/>
      <c r="S283" s="14"/>
    </row>
    <row r="284" spans="16:19" x14ac:dyDescent="0.35">
      <c r="P284" s="14"/>
      <c r="Q284" s="14"/>
      <c r="R284" s="14"/>
      <c r="S284" s="14"/>
    </row>
    <row r="285" spans="16:19" x14ac:dyDescent="0.35">
      <c r="P285" s="14"/>
      <c r="Q285" s="14"/>
      <c r="R285" s="14"/>
      <c r="S285" s="14"/>
    </row>
    <row r="286" spans="16:19" x14ac:dyDescent="0.35">
      <c r="P286" s="14"/>
      <c r="Q286" s="14"/>
      <c r="R286" s="14"/>
      <c r="S286" s="14"/>
    </row>
    <row r="287" spans="16:19" x14ac:dyDescent="0.35">
      <c r="P287" s="14"/>
      <c r="Q287" s="14"/>
      <c r="R287" s="14"/>
      <c r="S287" s="14"/>
    </row>
    <row r="288" spans="16:19" x14ac:dyDescent="0.35">
      <c r="P288" s="14"/>
      <c r="Q288" s="14"/>
      <c r="R288" s="14"/>
      <c r="S288" s="14"/>
    </row>
    <row r="289" spans="16:19" x14ac:dyDescent="0.35">
      <c r="P289" s="14"/>
      <c r="Q289" s="14"/>
      <c r="R289" s="14"/>
      <c r="S289" s="14"/>
    </row>
    <row r="290" spans="16:19" x14ac:dyDescent="0.35">
      <c r="P290" s="14"/>
      <c r="Q290" s="14"/>
      <c r="R290" s="14"/>
      <c r="S290" s="14"/>
    </row>
    <row r="291" spans="16:19" x14ac:dyDescent="0.35">
      <c r="P291" s="14"/>
      <c r="Q291" s="14"/>
      <c r="R291" s="14"/>
      <c r="S291" s="14"/>
    </row>
    <row r="292" spans="16:19" x14ac:dyDescent="0.35">
      <c r="P292" s="14"/>
      <c r="Q292" s="14"/>
      <c r="R292" s="14"/>
      <c r="S292" s="14"/>
    </row>
    <row r="293" spans="16:19" x14ac:dyDescent="0.35">
      <c r="P293" s="14"/>
      <c r="Q293" s="14"/>
      <c r="R293" s="14"/>
      <c r="S293" s="14"/>
    </row>
    <row r="294" spans="16:19" x14ac:dyDescent="0.35">
      <c r="P294" s="14"/>
      <c r="Q294" s="14"/>
      <c r="R294" s="14"/>
      <c r="S294" s="14"/>
    </row>
    <row r="295" spans="16:19" x14ac:dyDescent="0.35">
      <c r="P295" s="14"/>
      <c r="Q295" s="14"/>
      <c r="R295" s="14"/>
      <c r="S295" s="14"/>
    </row>
    <row r="296" spans="16:19" x14ac:dyDescent="0.35">
      <c r="P296" s="14"/>
      <c r="Q296" s="14"/>
      <c r="R296" s="14"/>
      <c r="S296" s="14"/>
    </row>
    <row r="297" spans="16:19" x14ac:dyDescent="0.35">
      <c r="P297" s="14"/>
      <c r="Q297" s="14"/>
      <c r="R297" s="14"/>
      <c r="S297" s="14"/>
    </row>
    <row r="298" spans="16:19" x14ac:dyDescent="0.35">
      <c r="P298" s="14"/>
      <c r="Q298" s="14"/>
      <c r="R298" s="14"/>
      <c r="S298" s="14"/>
    </row>
    <row r="299" spans="16:19" x14ac:dyDescent="0.35">
      <c r="P299" s="14"/>
      <c r="Q299" s="14"/>
      <c r="R299" s="14"/>
      <c r="S299" s="14"/>
    </row>
    <row r="300" spans="16:19" x14ac:dyDescent="0.35">
      <c r="P300" s="14"/>
      <c r="Q300" s="14"/>
      <c r="R300" s="14"/>
      <c r="S300" s="14"/>
    </row>
    <row r="301" spans="16:19" x14ac:dyDescent="0.35">
      <c r="P301" s="14"/>
      <c r="Q301" s="14"/>
      <c r="R301" s="14"/>
      <c r="S301" s="14"/>
    </row>
    <row r="302" spans="16:19" x14ac:dyDescent="0.35">
      <c r="P302" s="14"/>
      <c r="Q302" s="14"/>
      <c r="R302" s="14"/>
      <c r="S302" s="14"/>
    </row>
    <row r="303" spans="16:19" x14ac:dyDescent="0.35">
      <c r="P303" s="14"/>
      <c r="Q303" s="14"/>
      <c r="R303" s="14"/>
      <c r="S303" s="14"/>
    </row>
    <row r="304" spans="16:19" x14ac:dyDescent="0.35">
      <c r="P304" s="14"/>
      <c r="Q304" s="14"/>
      <c r="R304" s="14"/>
      <c r="S304" s="14"/>
    </row>
    <row r="305" spans="16:19" x14ac:dyDescent="0.35">
      <c r="P305" s="14"/>
      <c r="Q305" s="14"/>
      <c r="R305" s="14"/>
      <c r="S305" s="14"/>
    </row>
    <row r="306" spans="16:19" x14ac:dyDescent="0.35">
      <c r="P306" s="14"/>
      <c r="Q306" s="14"/>
      <c r="R306" s="14"/>
      <c r="S306" s="14"/>
    </row>
    <row r="307" spans="16:19" x14ac:dyDescent="0.35">
      <c r="P307" s="14"/>
      <c r="Q307" s="14"/>
      <c r="R307" s="14"/>
      <c r="S307" s="14"/>
    </row>
    <row r="308" spans="16:19" x14ac:dyDescent="0.35">
      <c r="P308" s="14"/>
      <c r="Q308" s="14"/>
      <c r="R308" s="14"/>
      <c r="S308" s="14"/>
    </row>
    <row r="309" spans="16:19" x14ac:dyDescent="0.35">
      <c r="P309" s="14"/>
      <c r="Q309" s="14"/>
      <c r="R309" s="14"/>
      <c r="S309" s="14"/>
    </row>
    <row r="310" spans="16:19" x14ac:dyDescent="0.35">
      <c r="P310" s="14"/>
      <c r="Q310" s="14"/>
      <c r="R310" s="14"/>
      <c r="S310" s="14"/>
    </row>
    <row r="311" spans="16:19" x14ac:dyDescent="0.35">
      <c r="P311" s="14"/>
      <c r="Q311" s="14"/>
      <c r="R311" s="14"/>
      <c r="S311" s="14"/>
    </row>
    <row r="312" spans="16:19" x14ac:dyDescent="0.35">
      <c r="P312" s="14"/>
      <c r="Q312" s="14"/>
      <c r="R312" s="14"/>
      <c r="S312" s="14"/>
    </row>
    <row r="313" spans="16:19" x14ac:dyDescent="0.35">
      <c r="P313" s="14"/>
      <c r="Q313" s="14"/>
      <c r="R313" s="14"/>
      <c r="S313" s="14"/>
    </row>
    <row r="314" spans="16:19" x14ac:dyDescent="0.35">
      <c r="P314" s="14"/>
      <c r="Q314" s="14"/>
      <c r="R314" s="14"/>
      <c r="S314" s="14"/>
    </row>
    <row r="315" spans="16:19" x14ac:dyDescent="0.35">
      <c r="P315" s="14"/>
      <c r="Q315" s="14"/>
      <c r="R315" s="14"/>
      <c r="S315" s="14"/>
    </row>
    <row r="316" spans="16:19" x14ac:dyDescent="0.35">
      <c r="P316" s="14"/>
      <c r="Q316" s="14"/>
      <c r="R316" s="14"/>
      <c r="S316" s="14"/>
    </row>
    <row r="317" spans="16:19" x14ac:dyDescent="0.35">
      <c r="P317" s="14"/>
      <c r="Q317" s="14"/>
      <c r="R317" s="14"/>
      <c r="S317" s="14"/>
    </row>
    <row r="318" spans="16:19" x14ac:dyDescent="0.35">
      <c r="Q318" s="14"/>
      <c r="R318" s="14"/>
      <c r="S318" s="14"/>
    </row>
    <row r="319" spans="16:19" x14ac:dyDescent="0.35">
      <c r="Q319" s="14"/>
      <c r="R319" s="14"/>
      <c r="S319" s="14"/>
    </row>
    <row r="320" spans="16:19" x14ac:dyDescent="0.35">
      <c r="Q320" s="14"/>
      <c r="R320" s="14"/>
      <c r="S320" s="14"/>
    </row>
  </sheetData>
  <mergeCells count="17">
    <mergeCell ref="H18:I18"/>
    <mergeCell ref="H25:I25"/>
    <mergeCell ref="H33:I33"/>
    <mergeCell ref="D35:E35"/>
    <mergeCell ref="D42:E42"/>
    <mergeCell ref="P6:S6"/>
    <mergeCell ref="H8:I8"/>
    <mergeCell ref="B11:B12"/>
    <mergeCell ref="C11:C12"/>
    <mergeCell ref="D11:D12"/>
    <mergeCell ref="E11:E12"/>
    <mergeCell ref="D1:J1"/>
    <mergeCell ref="K1:L1"/>
    <mergeCell ref="G4:L4"/>
    <mergeCell ref="G5:L5"/>
    <mergeCell ref="B6:E6"/>
    <mergeCell ref="G6:N6"/>
  </mergeCells>
  <hyperlinks>
    <hyperlink ref="C4" location="Summary!A1" display="Return to Summary" xr:uid="{902DED08-6AE8-40C2-82F5-F45D85DA086E}"/>
  </hyperlink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loadAnalysisBtn">
              <controlPr defaultSize="0" print="0" disabled="1" autoFill="0" autoPict="0" macro="[0]!Results.loadAnalysisBtn_click">
                <anchor moveWithCells="1">
                  <from>
                    <xdr:col>10</xdr:col>
                    <xdr:colOff>374650</xdr:colOff>
                    <xdr:row>0</xdr:row>
                    <xdr:rowOff>171450</xdr:rowOff>
                  </from>
                  <to>
                    <xdr:col>11</xdr:col>
                    <xdr:colOff>533400</xdr:colOff>
                    <xdr:row>0</xdr:row>
                    <xdr:rowOff>679450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selectUIPath_Btn">
              <controlPr defaultSize="0" print="0" autoFill="0" autoPict="0" macro="[0]!Hidden.changeBMDSUI">
                <anchor moveWithCells="1" sizeWithCells="1">
                  <from>
                    <xdr:col>12</xdr:col>
                    <xdr:colOff>317500</xdr:colOff>
                    <xdr:row>0</xdr:row>
                    <xdr:rowOff>203200</xdr:rowOff>
                  </from>
                  <to>
                    <xdr:col>13</xdr:col>
                    <xdr:colOff>323850</xdr:colOff>
                    <xdr:row>0</xdr:row>
                    <xdr:rowOff>666750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Abbreviations</vt:lpstr>
      <vt:lpstr>freq-dhl-rest-opt1</vt:lpstr>
      <vt:lpstr>freq-gam-rest-opt1</vt:lpstr>
      <vt:lpstr>freq-lnl-rest-opt1</vt:lpstr>
      <vt:lpstr>freq-mst4-rest-opt1</vt:lpstr>
      <vt:lpstr>freq-mst3-rest-opt1</vt:lpstr>
      <vt:lpstr>freq-mst2-rest-opt1</vt:lpstr>
      <vt:lpstr>freq-mst1-rest-opt1</vt:lpstr>
      <vt:lpstr>freq-wei-rest-opt1</vt:lpstr>
      <vt:lpstr>freq-log-unrest-opt1</vt:lpstr>
      <vt:lpstr>freq-lnp-unrest-opt1</vt:lpstr>
      <vt:lpstr>freq-pro-unrest-opt1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Parham, Fred (NIH/NIEHS) [E]</dc:creator>
  <cp:lastModifiedBy>Sayers, Nicole (NIH/NIEHS) [C]</cp:lastModifiedBy>
  <dcterms:created xsi:type="dcterms:W3CDTF">2018-04-02T12:39:10Z</dcterms:created>
  <dcterms:modified xsi:type="dcterms:W3CDTF">2020-11-10T13:36:01Z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00f8861b-f1b8-48aa-b95b-1578f40a8604</vt:lpwstr>
  </property>
</Properties>
</file>