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omments9.xml" ContentType="application/vnd.openxmlformats-officedocument.spreadsheetml.comment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omments10.xml" ContentType="application/vnd.openxmlformats-officedocument.spreadsheetml.comment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omments11.xml" ContentType="application/vnd.openxmlformats-officedocument.spreadsheetml.comment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omments12.xml" ContentType="application/vnd.openxmlformats-officedocument.spreadsheetml.comment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rham\Desktop\BMDS312\"/>
    </mc:Choice>
  </mc:AlternateContent>
  <xr:revisionPtr revIDLastSave="0" documentId="8_{251ACAE8-2F04-499F-98C9-6A0D383B9A7C}" xr6:coauthVersionLast="41" xr6:coauthVersionMax="41" xr10:uidLastSave="{00000000-0000-0000-0000-000000000000}"/>
  <bookViews>
    <workbookView xWindow="11865" yWindow="1545" windowWidth="14400" windowHeight="15270" firstSheet="1" activeTab="1" xr2:uid="{00000000-000D-0000-FFFF-FFFF00000000}"/>
  </bookViews>
  <sheets>
    <sheet name="Hidden" sheetId="1" state="veryHidden" r:id="rId1"/>
    <sheet name="Summary" sheetId="2" r:id="rId2"/>
    <sheet name="Abbreviations" sheetId="8" r:id="rId3"/>
    <sheet name="freq-dhl-rest-opt1" sheetId="11" r:id="rId4"/>
    <sheet name="freq-gam-rest-opt1" sheetId="12" r:id="rId5"/>
    <sheet name="freq-lnl-rest-opt1" sheetId="13" r:id="rId6"/>
    <sheet name="freq-mst4-rest-opt1" sheetId="14" r:id="rId7"/>
    <sheet name="freq-mst3-rest-opt1" sheetId="15" r:id="rId8"/>
    <sheet name="freq-mst2-rest-opt1" sheetId="16" r:id="rId9"/>
    <sheet name="freq-mst1-rest-opt1" sheetId="17" r:id="rId10"/>
    <sheet name="freq-wei-rest-opt1" sheetId="18" r:id="rId11"/>
    <sheet name="freq-log-unrest-opt1" sheetId="19" r:id="rId12"/>
    <sheet name="freq-lnp-unrest-opt1" sheetId="20" r:id="rId13"/>
    <sheet name="freq-pro-unrest-opt1" sheetId="21" r:id="rId14"/>
  </sheets>
  <definedNames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21" l="1"/>
  <c r="F2" i="20"/>
  <c r="F2" i="19"/>
  <c r="F2" i="18"/>
  <c r="F2" i="17"/>
  <c r="F2" i="16"/>
  <c r="F2" i="15"/>
  <c r="F2" i="14"/>
  <c r="F2" i="13"/>
  <c r="F2" i="12"/>
  <c r="F2" i="11"/>
  <c r="S65" i="1"/>
  <c r="S64" i="1"/>
  <c r="S63" i="1"/>
  <c r="S62" i="1"/>
  <c r="S61" i="1"/>
  <c r="S60" i="1"/>
  <c r="S59" i="1"/>
  <c r="S58" i="1"/>
  <c r="S56" i="1"/>
  <c r="S55" i="1"/>
  <c r="S54" i="1"/>
  <c r="S53" i="1"/>
  <c r="S52" i="1"/>
  <c r="S51" i="1"/>
  <c r="S50" i="1"/>
  <c r="F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Parham, Fred (NIH/NIEHS) [E]</author>
  </authors>
  <commentList>
    <comment ref="B6" authorId="0" shapeId="0" xr:uid="{96C77286-0757-49D1-BA44-E25800E0CBF5}">
      <text>
        <r>
          <rPr>
            <sz val="9"/>
            <color indexed="81"/>
            <rFont val="Tahoma"/>
            <family val="2"/>
          </rPr>
          <t>Cells in dark gray are not editable.  Custom column names can be entered in the blue cells below.</t>
        </r>
      </text>
    </comment>
    <comment ref="B15" authorId="0" shapeId="0" xr:uid="{C01F31D0-CAC7-4858-91BC-3034D69833DE}">
      <text>
        <r>
          <rPr>
            <sz val="9"/>
            <color indexed="81"/>
            <rFont val="Tahoma"/>
            <family val="2"/>
          </rPr>
          <t xml:space="preserve">Option Set #1_x000D_
Risk Type: Extra Risk_x000D_
BMR: 0.1_x000D_
Confidence Level: 0.95_x000D_
Background: Estimated_x000D_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7AC3A8CB-D8FF-41E8-8FE0-12B2ED112385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16EC05B7-B70B-437B-869E-97AFC8E1DBDC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47A229DB-8C81-48EF-A89C-399DCC7D04E0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A3C04B37-06A1-461A-9E67-88030CB136FA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DF57EB6C-F9A3-4823-A658-354C2E338E1F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99DD67D0-4F98-4C6A-BAD5-10279B7E6BE0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91DBF54F-FB4F-4E1B-A9B6-7532AE523E88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3A2233E1-CA18-49B6-9507-5D9A213E87BD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54D6B7D5-C1F2-41A5-980A-50FBD04C7444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B1F6F78D-A5EF-4EC5-8D07-4C5E81592638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EB7EE990-2F11-42AB-AC5E-24F0C61B834B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40F4602B-C515-43D5-B872-88B146584579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EE88164D-A6D4-40B2-A247-E2E0043373BD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407DEBCB-69BD-4493-BC2F-5CE7C8E1337A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57C09F8C-CBAE-40DF-BBB8-E25A7156E9CC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67372F98-005C-416D-BED1-75E9B70771B5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B7AEB59E-5EF0-43F5-97E1-D9A364E0E41E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3EEA6EA8-FD51-4ED8-BC35-6CE473835F21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7740B058-29A2-4A29-99B6-13F7C96F745A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E7D31080-E4C7-4DA6-99A7-62791B9C1E35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772C3071-4349-4D8D-B031-7F0D486E2A27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06002F9F-DE94-4391-99CF-62660AB6D722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2" authorId="1" shapeId="0" xr:uid="{E5DF9A37-BF1E-4512-A80D-7FF30A61C267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  <comment ref="I23" authorId="1" shapeId="0" xr:uid="{3134A425-44C6-4D73-B2C4-9A7F33B9DFA5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  <comment ref="I25" authorId="1" shapeId="0" xr:uid="{4A9C65C3-74EB-407E-960E-FEA2F628FE3F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B20AA000-5574-40B0-9C73-425E54493FC7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817BBB4F-9E1D-4437-A430-D200058ECD95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1D2F31C8-E705-46D1-8E35-51BEDE781E55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DF77421C-9C04-4064-B20F-DF78ACA1DBA0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2" authorId="1" shapeId="0" xr:uid="{9014AB7C-E185-44B4-B046-61D8C85B7780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  <comment ref="I23" authorId="1" shapeId="0" xr:uid="{A47F177E-4276-4EFB-8646-5402202C3E7E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88FD72F5-3F37-498C-99DA-6A537F5D041B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C7F0E857-B7CF-4DB9-BA7C-79A04F87B578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38197F08-1CD6-4743-8C03-080627322CF6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778D237B-046F-4FC6-A135-782847CDA7B0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2" authorId="1" shapeId="0" xr:uid="{760FFEEA-1882-4999-B723-480106CA8D53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3189A662-FF7D-4BE9-9711-7620A5D7671A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01F6399A-4F82-4416-8474-8BD6CD899EF4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01655473-F0E7-4E68-B498-4CA0A2BB73EB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ABCBC0E6-346B-4BDB-8EA6-23D70D9C0B89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1D2D82DE-927A-460C-B53A-82DA007090A7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A22867B9-4E7E-49E5-A3BC-87388BA0F416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5965543F-C84E-410B-BBAF-74F1BD174B49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sharedStrings.xml><?xml version="1.0" encoding="utf-8"?>
<sst xmlns="http://schemas.openxmlformats.org/spreadsheetml/2006/main" count="1074" uniqueCount="230">
  <si>
    <t>Analysis Name</t>
  </si>
  <si>
    <t>Analysis Description</t>
  </si>
  <si>
    <t>Chosen Model Type</t>
  </si>
  <si>
    <t>Cont MA</t>
  </si>
  <si>
    <t>Dicho Bayesian</t>
  </si>
  <si>
    <t>Cont Bayesian</t>
  </si>
  <si>
    <t>Nested</t>
  </si>
  <si>
    <t>name</t>
  </si>
  <si>
    <t>dType</t>
  </si>
  <si>
    <t>enable</t>
  </si>
  <si>
    <t>range</t>
  </si>
  <si>
    <t>Models</t>
  </si>
  <si>
    <t>DataSets</t>
  </si>
  <si>
    <t>Dicho MA</t>
  </si>
  <si>
    <t>OptionSets</t>
  </si>
  <si>
    <t>Continuous</t>
  </si>
  <si>
    <t>BMRType</t>
  </si>
  <si>
    <t>BMRF</t>
  </si>
  <si>
    <t>Background</t>
  </si>
  <si>
    <t>ConfLevel</t>
  </si>
  <si>
    <t>Dist</t>
  </si>
  <si>
    <t>Variance</t>
  </si>
  <si>
    <t>Dichotomous</t>
  </si>
  <si>
    <t>RiskType</t>
  </si>
  <si>
    <t>BMR</t>
  </si>
  <si>
    <t>MSCombo</t>
  </si>
  <si>
    <t>LSC</t>
  </si>
  <si>
    <t>Cont MA Wts</t>
  </si>
  <si>
    <t>Dicho MA Wts</t>
  </si>
  <si>
    <t>mscomboBg</t>
  </si>
  <si>
    <t>Tail Prob</t>
  </si>
  <si>
    <t>Model</t>
  </si>
  <si>
    <t>Risk Type</t>
  </si>
  <si>
    <t>Confidence Level</t>
  </si>
  <si>
    <t>BMD</t>
  </si>
  <si>
    <t>BMDL</t>
  </si>
  <si>
    <t>BMDU</t>
  </si>
  <si>
    <t>Variable</t>
  </si>
  <si>
    <t>Estimate</t>
  </si>
  <si>
    <t>Dependent Variable</t>
  </si>
  <si>
    <t>Independent Variable</t>
  </si>
  <si>
    <t>Dose</t>
  </si>
  <si>
    <t>AIC</t>
  </si>
  <si>
    <t>Expected</t>
  </si>
  <si>
    <t>Observed</t>
  </si>
  <si>
    <t>Size</t>
  </si>
  <si>
    <t>Scaled Residual</t>
  </si>
  <si>
    <t>Estimated Probability</t>
  </si>
  <si>
    <t>Dataset Name</t>
  </si>
  <si>
    <t>User notes</t>
  </si>
  <si>
    <t>Info</t>
  </si>
  <si>
    <t>Total # of Observations</t>
  </si>
  <si>
    <t># of Parameters</t>
  </si>
  <si>
    <t>Goodness of Fit</t>
  </si>
  <si>
    <t>Model Parameters</t>
  </si>
  <si>
    <t>Benchmark Dose</t>
  </si>
  <si>
    <t>Model Data</t>
  </si>
  <si>
    <t>Model Options</t>
  </si>
  <si>
    <t>Scaled Residual for Dose Group near BMD</t>
  </si>
  <si>
    <t>Scaled Residual for Control Dose Group</t>
  </si>
  <si>
    <t>Analysis Type</t>
  </si>
  <si>
    <t>BMDS Recommendation</t>
  </si>
  <si>
    <t>BMDS Recommendation Notes</t>
  </si>
  <si>
    <t>BackgroundType</t>
  </si>
  <si>
    <t>User Input</t>
  </si>
  <si>
    <t>Model Results</t>
  </si>
  <si>
    <t>App Location</t>
  </si>
  <si>
    <t>Dichotomous Results</t>
  </si>
  <si>
    <t>Logic Settings</t>
  </si>
  <si>
    <t>Dichotomous Models</t>
  </si>
  <si>
    <t>Model Name</t>
  </si>
  <si>
    <t>Dichotomous Hill</t>
  </si>
  <si>
    <t>Gamma</t>
  </si>
  <si>
    <t>Logistic</t>
  </si>
  <si>
    <t>Log-Logistic</t>
  </si>
  <si>
    <t>Log-Probit</t>
  </si>
  <si>
    <t>Multistage</t>
  </si>
  <si>
    <t>Probit</t>
  </si>
  <si>
    <t>Quantal Linear</t>
  </si>
  <si>
    <t>Weibull</t>
  </si>
  <si>
    <t>dhl</t>
  </si>
  <si>
    <t>gam</t>
  </si>
  <si>
    <t>log</t>
  </si>
  <si>
    <t>pro</t>
  </si>
  <si>
    <t>wei</t>
  </si>
  <si>
    <t>lnl</t>
  </si>
  <si>
    <t>lnp</t>
  </si>
  <si>
    <t>mst</t>
  </si>
  <si>
    <t>qln</t>
  </si>
  <si>
    <t>Abbreviation</t>
  </si>
  <si>
    <t>Log Likelihood</t>
  </si>
  <si>
    <t>Deviance</t>
  </si>
  <si>
    <t>Test d.f.</t>
  </si>
  <si>
    <t>P Value</t>
  </si>
  <si>
    <t>Cont Rest Frequentist</t>
  </si>
  <si>
    <t>Cont Unrest Frequentist</t>
  </si>
  <si>
    <t>Dicho Rest Frequentist</t>
  </si>
  <si>
    <t>Dicho Unrest Frequentist</t>
  </si>
  <si>
    <t>contAdvDir</t>
  </si>
  <si>
    <t>mscomboDeg</t>
  </si>
  <si>
    <t>PolyRest</t>
  </si>
  <si>
    <t>Nested Rest</t>
  </si>
  <si>
    <t>Nested Unrest</t>
  </si>
  <si>
    <t>Iterations</t>
  </si>
  <si>
    <t>Seed</t>
  </si>
  <si>
    <t>SeedType</t>
  </si>
  <si>
    <t>mscomboBgType</t>
  </si>
  <si>
    <t>Unnormalized Log Posterior Probability</t>
  </si>
  <si>
    <t>P-value</t>
  </si>
  <si>
    <r>
      <t>Chi</t>
    </r>
    <r>
      <rPr>
        <vertAlign val="superscript"/>
        <sz val="11"/>
        <color theme="1"/>
        <rFont val="Calibri"/>
        <family val="2"/>
        <scheme val="minor"/>
      </rPr>
      <t>2</t>
    </r>
  </si>
  <si>
    <t>D.O.F.</t>
  </si>
  <si>
    <t>Analysis of Deviance</t>
  </si>
  <si>
    <t>Report Settings</t>
  </si>
  <si>
    <t>Continuous Input</t>
  </si>
  <si>
    <t>Continuous Output</t>
  </si>
  <si>
    <t>Dichotomous Input</t>
  </si>
  <si>
    <t>Dichotomous Output</t>
  </si>
  <si>
    <t>MSCombo Input</t>
  </si>
  <si>
    <t>MSCombo Output</t>
  </si>
  <si>
    <t>Nested Input</t>
  </si>
  <si>
    <t>Nested Output</t>
  </si>
  <si>
    <t>Print Data Page</t>
  </si>
  <si>
    <t>Print Info Page</t>
  </si>
  <si>
    <t>Print Summary Results</t>
  </si>
  <si>
    <t>Print Summary Chart</t>
  </si>
  <si>
    <t>Print Model Result</t>
  </si>
  <si>
    <t>Print Model Chart</t>
  </si>
  <si>
    <t>Print All Models</t>
  </si>
  <si>
    <t>Restriction</t>
  </si>
  <si>
    <t>Return to Summary</t>
  </si>
  <si>
    <t>Output Dir</t>
  </si>
  <si>
    <t>Dose-Response Model</t>
  </si>
  <si>
    <t>Template Version</t>
  </si>
  <si>
    <t>BMDS Version</t>
  </si>
  <si>
    <t>Scroll right to see summary plot -&gt;</t>
  </si>
  <si>
    <t>Percentiles</t>
  </si>
  <si>
    <t>CDF</t>
  </si>
  <si>
    <t>Slope Factor</t>
  </si>
  <si>
    <r>
      <t xml:space="preserve">Scroll down to see Dose Response Plot </t>
    </r>
    <r>
      <rPr>
        <sz val="11"/>
        <color theme="1"/>
        <rFont val="Calibri"/>
        <family val="2"/>
      </rPr>
      <t>↓</t>
    </r>
  </si>
  <si>
    <r>
      <t xml:space="preserve">Scroll right to see BMD Cumulative Distribution Function (CDF) table </t>
    </r>
    <r>
      <rPr>
        <sz val="11"/>
        <color theme="1"/>
        <rFont val="Calibri"/>
        <family val="2"/>
      </rPr>
      <t>→</t>
    </r>
  </si>
  <si>
    <t>BMDS 3.1.2</t>
  </si>
  <si>
    <t>DEHP</t>
  </si>
  <si>
    <t>C:\Users\parham\Desktop\BMDS312\bmds3.xlsm</t>
  </si>
  <si>
    <t>1,1,2,1,1</t>
  </si>
  <si>
    <t>2,0,1,0,0</t>
  </si>
  <si>
    <t>2,2,2,2,2</t>
  </si>
  <si>
    <t>1,1,2,1,0,1,2,2,1</t>
  </si>
  <si>
    <t>0,0,1,0,1,0,1,0,0</t>
  </si>
  <si>
    <t>0,0,0,0,0,0,0,0,0</t>
  </si>
  <si>
    <t>1,2</t>
  </si>
  <si>
    <t>0,2</t>
  </si>
  <si>
    <t>C:\Users\parham\Desktop\BMDS312</t>
  </si>
  <si>
    <t>Adult Male Liver CarcAd</t>
  </si>
  <si>
    <t>[Add user notes here]</t>
  </si>
  <si>
    <t>N</t>
  </si>
  <si>
    <t>Incidence</t>
  </si>
  <si>
    <t>$B$7:$D$15</t>
  </si>
  <si>
    <t>On</t>
  </si>
  <si>
    <t>N/A</t>
  </si>
  <si>
    <t>Unusable Bin</t>
  </si>
  <si>
    <t>BMD not estimated</t>
  </si>
  <si>
    <t>BMDL not estimated</t>
  </si>
  <si>
    <t>Off</t>
  </si>
  <si>
    <t>No Bin Change (Warning)</t>
  </si>
  <si>
    <t>BMDU not estimated</t>
  </si>
  <si>
    <t>AIC not estimated</t>
  </si>
  <si>
    <t>Questionable Bin</t>
  </si>
  <si>
    <t>BMDS output file included warning</t>
  </si>
  <si>
    <t>NA</t>
  </si>
  <si>
    <t>d.f.=0, saturated model (Goodness of fit test cannot be calculated)</t>
  </si>
  <si>
    <t>1,1,1,1,1,1,1,1,1,1,1,1,1,1,1,1</t>
  </si>
  <si>
    <t>1,1,1,1,1,1,2,1,1,1,1</t>
  </si>
  <si>
    <t>1,1,1,1,1,1,1,1,1,1,1,1</t>
  </si>
  <si>
    <t>1,1,1,1,1,1,1,1,2,1,1,1</t>
  </si>
  <si>
    <t>1,1,1,1,1</t>
  </si>
  <si>
    <t>1,1,1,1</t>
  </si>
  <si>
    <t>1,1,1,1,1,1,1,1,1,1,1,1,1,1</t>
  </si>
  <si>
    <t>1,1,1,1,1,1,1,2,1,1,1,1,1,1,1,1</t>
  </si>
  <si>
    <t>Estimated</t>
  </si>
  <si>
    <t>Extra Risk</t>
  </si>
  <si>
    <t>P[dose] = g +(v-v*g)/[1+exp(-a-b*Log(dose))]</t>
  </si>
  <si>
    <t>frequentist Dichotomous Hill v1.1</t>
  </si>
  <si>
    <t>Full Model</t>
  </si>
  <si>
    <t>-</t>
  </si>
  <si>
    <t>Fitted Model</t>
  </si>
  <si>
    <t>Reduced Model</t>
  </si>
  <si>
    <t>&lt;0.0001</t>
  </si>
  <si>
    <t>g</t>
  </si>
  <si>
    <t>v</t>
  </si>
  <si>
    <t>a</t>
  </si>
  <si>
    <t>b</t>
  </si>
  <si>
    <t>P[dose]= g+(1-g)*CumGamma[b*dose,a]</t>
  </si>
  <si>
    <t>frequentist Gamma v1.1</t>
  </si>
  <si>
    <t>P[dose] = g+(1-g)/[1+exp(-a-b*Log(dose))]</t>
  </si>
  <si>
    <t>frequentist Log-Logistic v1.1</t>
  </si>
  <si>
    <t>P[dose] = g + (1-g)*[1-exp(-b1*dose^1-b2*dose^2 - ...)]</t>
  </si>
  <si>
    <t>frequentist Multistage degree 4 v1.1</t>
  </si>
  <si>
    <t>b1</t>
  </si>
  <si>
    <t>Bounded</t>
  </si>
  <si>
    <t>b2</t>
  </si>
  <si>
    <t>b3</t>
  </si>
  <si>
    <t>b4</t>
  </si>
  <si>
    <t>frequentist Multistage degree 3 v1.1</t>
  </si>
  <si>
    <t>frequentist Multistage degree 2 v1.1</t>
  </si>
  <si>
    <t>frequentist Multistage degree 1 v1.1</t>
  </si>
  <si>
    <t>P[dose] = g + (1-g)*[1-exp(-b*dose^a)]</t>
  </si>
  <si>
    <t>frequentist Weibull v1.1</t>
  </si>
  <si>
    <t>P[dose] = 1/[1+exp(-a-b*dose)]</t>
  </si>
  <si>
    <t>frequentist Logistic v1.1</t>
  </si>
  <si>
    <t>P[dose] = g+(1-g) * CumNorm(a+b*Log(Dose))</t>
  </si>
  <si>
    <t>frequentist Log-Probit v1.1</t>
  </si>
  <si>
    <t>P[dose] = CumNorm(a+b*Dose)</t>
  </si>
  <si>
    <t>frequentist Probit v1.1</t>
  </si>
  <si>
    <r>
      <t xml:space="preserve">Option set #1 </t>
    </r>
    <r>
      <rPr>
        <b/>
        <sz val="11"/>
        <color indexed="10"/>
        <rFont val="Calibri"/>
        <family val="2"/>
        <scheme val="minor"/>
      </rPr>
      <t>(Hover for details)</t>
    </r>
  </si>
  <si>
    <t>frequentist</t>
  </si>
  <si>
    <t>Restricted</t>
  </si>
  <si>
    <t>Multistage Degree 4</t>
  </si>
  <si>
    <t>Multistage Degree 3</t>
  </si>
  <si>
    <t>Multistage Degree 2</t>
  </si>
  <si>
    <t>Multistage Degree 1</t>
  </si>
  <si>
    <t>Unrestricted</t>
  </si>
  <si>
    <t>_x000D_
Goodness of fit p-value &lt; 0.1</t>
  </si>
  <si>
    <t>Questionable</t>
  </si>
  <si>
    <t>Viable - Alternate</t>
  </si>
  <si>
    <t>Viable - Recommended</t>
  </si>
  <si>
    <t xml:space="preserve">Lowest AIC_x000D_
</t>
  </si>
  <si>
    <t>Standard Excel tools can be used to expand or modify graphs</t>
  </si>
  <si>
    <t>Color Key</t>
  </si>
  <si>
    <t>Recommended frequentist model</t>
  </si>
  <si>
    <t>Model averaging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</si>
</sst>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8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vertAlign val="superscript"/>
      <sz val="9"/>
      <color indexed="81"/>
      <name val="Tahoma"/>
      <family val="2"/>
    </font>
    <font>
      <i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45066682943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0" borderId="1" xfId="0" applyBorder="1"/>
    <xf numFmtId="0" fontId="2" fillId="4" borderId="1" xfId="0" applyFont="1" applyFill="1" applyBorder="1"/>
    <xf numFmtId="0" fontId="2" fillId="5" borderId="1" xfId="0" applyFont="1" applyFill="1" applyBorder="1"/>
    <xf numFmtId="0" fontId="0" fillId="5" borderId="1" xfId="0" applyFill="1" applyBorder="1"/>
    <xf numFmtId="0" fontId="0" fillId="0" borderId="0" xfId="0" applyFill="1"/>
    <xf numFmtId="0" fontId="0" fillId="0" borderId="1" xfId="0" applyFill="1" applyBorder="1"/>
    <xf numFmtId="0" fontId="2" fillId="4" borderId="0" xfId="0" applyFont="1" applyFill="1" applyBorder="1"/>
    <xf numFmtId="0" fontId="0" fillId="5" borderId="0" xfId="0" applyFill="1" applyBorder="1"/>
    <xf numFmtId="0" fontId="0" fillId="5" borderId="0" xfId="0" applyFill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5" borderId="0" xfId="0" applyFill="1" applyAlignment="1">
      <alignment wrapText="1"/>
    </xf>
    <xf numFmtId="0" fontId="0" fillId="5" borderId="0" xfId="0" applyFill="1" applyAlignment="1">
      <alignment textRotation="180"/>
    </xf>
    <xf numFmtId="0" fontId="0" fillId="4" borderId="0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8" xfId="0" applyFill="1" applyBorder="1"/>
    <xf numFmtId="0" fontId="0" fillId="5" borderId="0" xfId="0" applyFill="1" applyBorder="1" applyAlignment="1">
      <alignment horizontal="center"/>
    </xf>
    <xf numFmtId="0" fontId="0" fillId="5" borderId="0" xfId="0" applyFont="1" applyFill="1" applyBorder="1"/>
    <xf numFmtId="0" fontId="4" fillId="5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4" xfId="0" applyFill="1" applyBorder="1"/>
    <xf numFmtId="0" fontId="0" fillId="5" borderId="0" xfId="0" applyFill="1" applyBorder="1" applyAlignment="1" applyProtection="1">
      <alignment horizontal="center"/>
      <protection locked="0"/>
    </xf>
    <xf numFmtId="0" fontId="0" fillId="4" borderId="3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/>
    <xf numFmtId="0" fontId="0" fillId="8" borderId="4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left" vertical="center"/>
    </xf>
    <xf numFmtId="0" fontId="0" fillId="5" borderId="12" xfId="0" applyFill="1" applyBorder="1"/>
    <xf numFmtId="0" fontId="0" fillId="5" borderId="12" xfId="0" applyFont="1" applyFill="1" applyBorder="1"/>
    <xf numFmtId="0" fontId="0" fillId="5" borderId="12" xfId="0" applyFill="1" applyBorder="1" applyAlignment="1" applyProtection="1">
      <alignment horizontal="center"/>
      <protection locked="0"/>
    </xf>
    <xf numFmtId="0" fontId="1" fillId="5" borderId="0" xfId="0" applyFont="1" applyFill="1"/>
    <xf numFmtId="0" fontId="0" fillId="5" borderId="0" xfId="0" applyFill="1" applyAlignment="1">
      <alignment horizontal="center"/>
    </xf>
    <xf numFmtId="0" fontId="0" fillId="2" borderId="0" xfId="0" applyFill="1" applyAlignment="1"/>
    <xf numFmtId="0" fontId="0" fillId="8" borderId="1" xfId="0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0" fillId="7" borderId="0" xfId="0" applyFill="1"/>
    <xf numFmtId="0" fontId="0" fillId="4" borderId="1" xfId="0" applyFill="1" applyBorder="1"/>
    <xf numFmtId="0" fontId="0" fillId="7" borderId="1" xfId="0" applyFill="1" applyBorder="1" applyAlignment="1">
      <alignment horizontal="center" vertical="center"/>
    </xf>
    <xf numFmtId="0" fontId="2" fillId="4" borderId="6" xfId="0" applyFont="1" applyFill="1" applyBorder="1"/>
    <xf numFmtId="0" fontId="0" fillId="5" borderId="0" xfId="0" applyFont="1" applyFill="1"/>
    <xf numFmtId="0" fontId="0" fillId="3" borderId="0" xfId="0" applyFont="1" applyFill="1" applyAlignment="1">
      <alignment horizontal="center"/>
    </xf>
    <xf numFmtId="0" fontId="0" fillId="3" borderId="0" xfId="0" applyFont="1" applyFill="1"/>
    <xf numFmtId="0" fontId="0" fillId="5" borderId="0" xfId="0" applyFont="1" applyFill="1" applyAlignment="1">
      <alignment horizontal="center"/>
    </xf>
    <xf numFmtId="0" fontId="12" fillId="5" borderId="0" xfId="1" applyFill="1"/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2" fillId="8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7" borderId="1" xfId="0" applyFill="1" applyBorder="1" applyAlignment="1">
      <alignment horizontal="left" vertical="center"/>
    </xf>
    <xf numFmtId="0" fontId="2" fillId="4" borderId="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9" borderId="14" xfId="0" applyFont="1" applyFill="1" applyBorder="1" applyAlignment="1">
      <alignment horizontal="center"/>
    </xf>
    <xf numFmtId="0" fontId="5" fillId="9" borderId="15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5" fillId="9" borderId="14" xfId="0" applyFont="1" applyFill="1" applyBorder="1" applyAlignment="1">
      <alignment horizontal="center" wrapText="1"/>
    </xf>
    <xf numFmtId="0" fontId="5" fillId="9" borderId="15" xfId="0" applyFont="1" applyFill="1" applyBorder="1" applyAlignment="1">
      <alignment horizontal="center" wrapText="1"/>
    </xf>
    <xf numFmtId="0" fontId="5" fillId="9" borderId="5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left" vertical="center"/>
    </xf>
    <xf numFmtId="0" fontId="0" fillId="11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11" borderId="7" xfId="0" applyFill="1" applyBorder="1"/>
    <xf numFmtId="0" fontId="0" fillId="11" borderId="7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6" borderId="7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8" borderId="1" xfId="0" applyFill="1" applyBorder="1" applyAlignment="1">
      <alignment horizontal="center" wrapText="1"/>
    </xf>
    <xf numFmtId="0" fontId="12" fillId="0" borderId="1" xfId="1" applyFill="1" applyBorder="1" applyAlignment="1">
      <alignment horizontal="center" wrapText="1"/>
    </xf>
    <xf numFmtId="0" fontId="12" fillId="11" borderId="1" xfId="1" applyFill="1" applyBorder="1" applyAlignment="1">
      <alignment horizontal="center" wrapText="1"/>
    </xf>
    <xf numFmtId="0" fontId="0" fillId="11" borderId="1" xfId="0" applyFill="1" applyBorder="1" applyAlignment="1">
      <alignment horizontal="center" wrapText="1"/>
    </xf>
    <xf numFmtId="0" fontId="15" fillId="12" borderId="1" xfId="1" applyFont="1" applyFill="1" applyBorder="1" applyAlignment="1">
      <alignment horizontal="center" wrapText="1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 wrapText="1"/>
    </xf>
    <xf numFmtId="0" fontId="2" fillId="10" borderId="0" xfId="0" applyFont="1" applyFill="1"/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7" borderId="14" xfId="0" applyFill="1" applyBorder="1" applyAlignment="1" applyProtection="1">
      <alignment horizontal="center"/>
      <protection locked="0"/>
    </xf>
    <xf numFmtId="0" fontId="0" fillId="8" borderId="1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11" borderId="1" xfId="0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Model Summary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Frequentist Dichotomous Hill 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3.7070586760286303E-3</c:v>
              </c:pt>
              <c:pt idx="1">
                <c:v>3.7070586760292673E-3</c:v>
              </c:pt>
              <c:pt idx="2">
                <c:v>3.7070586777182102E-3</c:v>
              </c:pt>
              <c:pt idx="3">
                <c:v>3.7070588460381259E-3</c:v>
              </c:pt>
              <c:pt idx="4">
                <c:v>3.7070631573642688E-3</c:v>
              </c:pt>
              <c:pt idx="5">
                <c:v>3.7071153742779406E-3</c:v>
              </c:pt>
              <c:pt idx="6">
                <c:v>3.7075095976761715E-3</c:v>
              </c:pt>
              <c:pt idx="7">
                <c:v>3.7096617486878669E-3</c:v>
              </c:pt>
              <c:pt idx="8">
                <c:v>3.7189441033118283E-3</c:v>
              </c:pt>
              <c:pt idx="9">
                <c:v>3.7524230196062944E-3</c:v>
              </c:pt>
              <c:pt idx="10">
                <c:v>3.8573478861344268E-3</c:v>
              </c:pt>
              <c:pt idx="11">
                <c:v>4.150830548711769E-3</c:v>
              </c:pt>
              <c:pt idx="12">
                <c:v>4.8971564436545295E-3</c:v>
              </c:pt>
              <c:pt idx="13">
                <c:v>6.6431069363913223E-3</c:v>
              </c:pt>
              <c:pt idx="14">
                <c:v>1.0419239610536221E-2</c:v>
              </c:pt>
              <c:pt idx="15">
                <c:v>1.7945733723746058E-2</c:v>
              </c:pt>
              <c:pt idx="16">
                <c:v>3.1588811600251253E-2</c:v>
              </c:pt>
              <c:pt idx="17">
                <c:v>5.3547961356146444E-2</c:v>
              </c:pt>
              <c:pt idx="18">
                <c:v>8.3995370412395937E-2</c:v>
              </c:pt>
              <c:pt idx="19">
                <c:v>0.11946821606392137</c:v>
              </c:pt>
              <c:pt idx="20">
                <c:v>0.15402155563956621</c:v>
              </c:pt>
              <c:pt idx="21">
                <c:v>0.18275724999046647</c:v>
              </c:pt>
              <c:pt idx="22">
                <c:v>0.20396167294490197</c:v>
              </c:pt>
              <c:pt idx="23">
                <c:v>0.21843200839599658</c:v>
              </c:pt>
              <c:pt idx="24">
                <c:v>0.22787952538755987</c:v>
              </c:pt>
              <c:pt idx="25">
                <c:v>0.2339218732442499</c:v>
              </c:pt>
              <c:pt idx="26">
                <c:v>0.23776418018009005</c:v>
              </c:pt>
              <c:pt idx="27">
                <c:v>0.24021472914935113</c:v>
              </c:pt>
              <c:pt idx="28">
                <c:v>0.24178988201654986</c:v>
              </c:pt>
              <c:pt idx="29">
                <c:v>0.24281285060271848</c:v>
              </c:pt>
              <c:pt idx="30">
                <c:v>0.24348487474318473</c:v>
              </c:pt>
              <c:pt idx="31">
                <c:v>0.24393161572141453</c:v>
              </c:pt>
              <c:pt idx="32">
                <c:v>0.24423212026637356</c:v>
              </c:pt>
              <c:pt idx="33">
                <c:v>0.2444365967787909</c:v>
              </c:pt>
              <c:pt idx="34">
                <c:v>0.2445772833028983</c:v>
              </c:pt>
              <c:pt idx="35">
                <c:v>0.24467511361937208</c:v>
              </c:pt>
              <c:pt idx="36">
                <c:v>0.24474383529334132</c:v>
              </c:pt>
              <c:pt idx="37">
                <c:v>0.24479257717959607</c:v>
              </c:pt>
              <c:pt idx="38">
                <c:v>0.24482746670082753</c:v>
              </c:pt>
              <c:pt idx="39">
                <c:v>0.24485265952625468</c:v>
              </c:pt>
              <c:pt idx="40">
                <c:v>0.24487100224016012</c:v>
              </c:pt>
              <c:pt idx="41">
                <c:v>0.24488446337530662</c:v>
              </c:pt>
              <c:pt idx="42">
                <c:v>0.24489441670508647</c:v>
              </c:pt>
              <c:pt idx="43">
                <c:v>0.24490182931666879</c:v>
              </c:pt>
              <c:pt idx="44">
                <c:v>0.24490738768704184</c:v>
              </c:pt>
              <c:pt idx="45">
                <c:v>0.24491158299125787</c:v>
              </c:pt>
              <c:pt idx="46">
                <c:v>0.24491476934507656</c:v>
              </c:pt>
              <c:pt idx="47">
                <c:v>0.24491720391240418</c:v>
              </c:pt>
              <c:pt idx="48">
                <c:v>0.24491907475302849</c:v>
              </c:pt>
              <c:pt idx="49">
                <c:v>0.24492052031161193</c:v>
              </c:pt>
              <c:pt idx="50">
                <c:v>0.24492164316076354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E0D1-471D-BEDF-8C34D7902B3A}"/>
            </c:ext>
          </c:extLst>
        </c:ser>
        <c:ser>
          <c:idx val="2"/>
          <c:order val="2"/>
          <c:tx>
            <c:v>Frequentist Gamma Estimated Probability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1.5319518397465899E-2</c:v>
              </c:pt>
              <c:pt idx="1">
                <c:v>1.5319851180101395E-2</c:v>
              </c:pt>
              <c:pt idx="2">
                <c:v>1.5324337868875758E-2</c:v>
              </c:pt>
              <c:pt idx="3">
                <c:v>1.534216942588019E-2</c:v>
              </c:pt>
              <c:pt idx="4">
                <c:v>1.5386675071855285E-2</c:v>
              </c:pt>
              <c:pt idx="5">
                <c:v>1.5474210160368519E-2</c:v>
              </c:pt>
              <c:pt idx="6">
                <c:v>1.5623269010972517E-2</c:v>
              </c:pt>
              <c:pt idx="7">
                <c:v>1.5853755340869028E-2</c:v>
              </c:pt>
              <c:pt idx="8">
                <c:v>1.6186376541539777E-2</c:v>
              </c:pt>
              <c:pt idx="9">
                <c:v>1.6642139941542625E-2</c:v>
              </c:pt>
              <c:pt idx="10">
                <c:v>1.7241935054478155E-2</c:v>
              </c:pt>
              <c:pt idx="11">
                <c:v>1.8006189265638704E-2</c:v>
              </c:pt>
              <c:pt idx="12">
                <c:v>1.8954586702696157E-2</c:v>
              </c:pt>
              <c:pt idx="13">
                <c:v>2.0105841685493675E-2</c:v>
              </c:pt>
              <c:pt idx="14">
                <c:v>2.147751940829646E-2</c:v>
              </c:pt>
              <c:pt idx="15">
                <c:v>2.3085897508461725E-2</c:v>
              </c:pt>
              <c:pt idx="16">
                <c:v>2.4945862995695817E-2</c:v>
              </c:pt>
              <c:pt idx="17">
                <c:v>2.7070839703566555E-2</c:v>
              </c:pt>
              <c:pt idx="18">
                <c:v>2.9472742010824966E-2</c:v>
              </c:pt>
              <c:pt idx="19">
                <c:v>3.2161951085612678E-2</c:v>
              </c:pt>
              <c:pt idx="20">
                <c:v>3.5147310345917684E-2</c:v>
              </c:pt>
              <c:pt idx="21">
                <c:v>3.8436137215848931E-2</c:v>
              </c:pt>
              <c:pt idx="22">
                <c:v>4.2034248597914693E-2</c:v>
              </c:pt>
              <c:pt idx="23">
                <c:v>4.594599778313932E-2</c:v>
              </c:pt>
              <c:pt idx="24">
                <c:v>5.0174320788837497E-2</c:v>
              </c:pt>
              <c:pt idx="25">
                <c:v>5.4720790352500694E-2</c:v>
              </c:pt>
              <c:pt idx="26">
                <c:v>5.9585676023123577E-2</c:v>
              </c:pt>
              <c:pt idx="27">
                <c:v>6.4768008981418906E-2</c:v>
              </c:pt>
              <c:pt idx="28">
                <c:v>7.0265650390306036E-2</c:v>
              </c:pt>
              <c:pt idx="29">
                <c:v>7.6075362229019297E-2</c:v>
              </c:pt>
              <c:pt idx="30">
                <c:v>8.21928797000884E-2</c:v>
              </c:pt>
              <c:pt idx="31">
                <c:v>8.8612984419966165E-2</c:v>
              </c:pt>
              <c:pt idx="32">
                <c:v>9.532957771270209E-2</c:v>
              </c:pt>
              <c:pt idx="33">
                <c:v>0.10233575342308987</c:v>
              </c:pt>
              <c:pt idx="34">
                <c:v>0.10962386975230881</c:v>
              </c:pt>
              <c:pt idx="35">
                <c:v>0.11718561969627928</c:v>
              </c:pt>
              <c:pt idx="36">
                <c:v>0.12501209973568461</c:v>
              </c:pt>
              <c:pt idx="37">
                <c:v>0.13309387648770499</c:v>
              </c:pt>
              <c:pt idx="38">
                <c:v>0.14142105108372488</c:v>
              </c:pt>
              <c:pt idx="39">
                <c:v>0.14998332108527662</c:v>
              </c:pt>
              <c:pt idx="40">
                <c:v>0.15877003979288656</c:v>
              </c:pt>
              <c:pt idx="41">
                <c:v>0.16777027283985055</c:v>
              </c:pt>
              <c:pt idx="42">
                <c:v>0.17697285199577012</c:v>
              </c:pt>
              <c:pt idx="43">
                <c:v>0.18636642613339763</c:v>
              </c:pt>
              <c:pt idx="44">
                <c:v>0.19593950933736293</c:v>
              </c:pt>
              <c:pt idx="45">
                <c:v>0.20568052615506383</c:v>
              </c:pt>
              <c:pt idx="46">
                <c:v>0.21557785400873947</c:v>
              </c:pt>
              <c:pt idx="47">
                <c:v>0.22561986280380164</c:v>
              </c:pt>
              <c:pt idx="48">
                <c:v>0.23579495178216642</c:v>
              </c:pt>
              <c:pt idx="49">
                <c:v>0.24609158368084996</c:v>
              </c:pt>
              <c:pt idx="50">
                <c:v>0.25649831626569708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E0D1-471D-BEDF-8C34D7902B3A}"/>
            </c:ext>
          </c:extLst>
        </c:ser>
        <c:ser>
          <c:idx val="3"/>
          <c:order val="3"/>
          <c:tx>
            <c:v>Frequentist Log-Logistic Estimated Probability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1.5382636436595799E-2</c:v>
              </c:pt>
              <c:pt idx="1">
                <c:v>1.5384138853749431E-2</c:v>
              </c:pt>
              <c:pt idx="2">
                <c:v>1.5395840661901404E-2</c:v>
              </c:pt>
              <c:pt idx="3">
                <c:v>1.5429719011417306E-2</c:v>
              </c:pt>
              <c:pt idx="4">
                <c:v>1.5498673070013224E-2</c:v>
              </c:pt>
              <c:pt idx="5">
                <c:v>1.5616208053864315E-2</c:v>
              </c:pt>
              <c:pt idx="6">
                <c:v>1.5796279779387218E-2</c:v>
              </c:pt>
              <c:pt idx="7">
                <c:v>1.6053192342978719E-2</c:v>
              </c:pt>
              <c:pt idx="8">
                <c:v>1.6401519205715361E-2</c:v>
              </c:pt>
              <c:pt idx="9">
                <c:v>1.6856035457379587E-2</c:v>
              </c:pt>
              <c:pt idx="10">
                <c:v>1.7431655203469898E-2</c:v>
              </c:pt>
              <c:pt idx="11">
                <c:v>1.8143370725073722E-2</c:v>
              </c:pt>
              <c:pt idx="12">
                <c:v>1.9006191434733324E-2</c:v>
              </c:pt>
              <c:pt idx="13">
                <c:v>2.0035081431381489E-2</c:v>
              </c:pt>
              <c:pt idx="14">
                <c:v>2.1244894945163666E-2</c:v>
              </c:pt>
              <c:pt idx="15">
                <c:v>2.2650309295607639E-2</c:v>
              </c:pt>
              <c:pt idx="16">
                <c:v>2.4265755231927484E-2</c:v>
              </c:pt>
              <c:pt idx="17">
                <c:v>2.6105344717787783E-2</c:v>
              </c:pt>
              <c:pt idx="18">
                <c:v>2.8182796383938159E-2</c:v>
              </c:pt>
              <c:pt idx="19">
                <c:v>3.0511359011398415E-2</c:v>
              </c:pt>
              <c:pt idx="20">
                <c:v>3.3103733531038862E-2</c:v>
              </c:pt>
              <c:pt idx="21">
                <c:v>3.597199413522869E-2</c:v>
              </c:pt>
              <c:pt idx="22">
                <c:v>3.9127509194673157E-2</c:v>
              </c:pt>
              <c:pt idx="23">
                <c:v>4.2580862758442084E-2</c:v>
              </c:pt>
              <c:pt idx="24">
                <c:v>4.6341777486615304E-2</c:v>
              </c:pt>
              <c:pt idx="25">
                <c:v>5.0419039921624241E-2</c:v>
              </c:pt>
              <c:pt idx="26">
                <c:v>5.4820429044764779E-2</c:v>
              </c:pt>
              <c:pt idx="27">
                <c:v>5.955264908700017E-2</c:v>
              </c:pt>
              <c:pt idx="28">
                <c:v>6.4621267566692939E-2</c:v>
              </c:pt>
              <c:pt idx="29">
                <c:v>7.0030659510250226E-2</c:v>
              </c:pt>
              <c:pt idx="30">
                <c:v>7.5783958774112689E-2</c:v>
              </c:pt>
              <c:pt idx="31">
                <c:v>8.1883017327872315E-2</c:v>
              </c:pt>
              <c:pt idx="32">
                <c:v>8.8328373278876673E-2</c:v>
              </c:pt>
              <c:pt idx="33">
                <c:v>9.511922831941283E-2</c:v>
              </c:pt>
              <c:pt idx="34">
                <c:v>0.10225343515997813</c:v>
              </c:pt>
              <c:pt idx="35">
                <c:v>0.1097274953784001</c:v>
              </c:pt>
              <c:pt idx="36">
                <c:v>0.11753656796736191</c:v>
              </c:pt>
              <c:pt idx="37">
                <c:v>0.1256744887054588</c:v>
              </c:pt>
              <c:pt idx="38">
                <c:v>0.13413380031285821</c:v>
              </c:pt>
              <c:pt idx="39">
                <c:v>0.14290579318594002</c:v>
              </c:pt>
              <c:pt idx="40">
                <c:v>0.15198055633998378</c:v>
              </c:pt>
              <c:pt idx="41">
                <c:v>0.16134703802926609</c:v>
              </c:pt>
              <c:pt idx="42">
                <c:v>0.17099311536374498</c:v>
              </c:pt>
              <c:pt idx="43">
                <c:v>0.18090567210465652</c:v>
              </c:pt>
              <c:pt idx="44">
                <c:v>0.19107068370111127</c:v>
              </c:pt>
              <c:pt idx="45">
                <c:v>0.20147330852904174</c:v>
              </c:pt>
              <c:pt idx="46">
                <c:v>0.2120979842147295</c:v>
              </c:pt>
              <c:pt idx="47">
                <c:v>0.22292852786928552</c:v>
              </c:pt>
              <c:pt idx="48">
                <c:v>0.23394823902852066</c:v>
              </c:pt>
              <c:pt idx="49">
                <c:v>0.24514000408485564</c:v>
              </c:pt>
              <c:pt idx="50">
                <c:v>0.25648640101351217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E0D1-471D-BEDF-8C34D7902B3A}"/>
            </c:ext>
          </c:extLst>
        </c:ser>
        <c:ser>
          <c:idx val="4"/>
          <c:order val="4"/>
          <c:tx>
            <c:v>Frequentist Multistage Degree 4 Estimated Probability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1.53427887122056E-2</c:v>
              </c:pt>
              <c:pt idx="1">
                <c:v>1.5345000730434082E-2</c:v>
              </c:pt>
              <c:pt idx="2">
                <c:v>1.5360484718894972E-2</c:v>
              </c:pt>
              <c:pt idx="3">
                <c:v>1.5402511460195771E-2</c:v>
              </c:pt>
              <c:pt idx="4">
                <c:v>1.5484347861254194E-2</c:v>
              </c:pt>
              <c:pt idx="5">
                <c:v>1.561925248249906E-2</c:v>
              </c:pt>
              <c:pt idx="6">
                <c:v>1.5820469281675315E-2</c:v>
              </c:pt>
              <c:pt idx="7">
                <c:v>1.6101219576581373E-2</c:v>
              </c:pt>
              <c:pt idx="8">
                <c:v>1.6474692233761825E-2</c:v>
              </c:pt>
              <c:pt idx="9">
                <c:v>1.6954032093538914E-2</c:v>
              </c:pt>
              <c:pt idx="10">
                <c:v>1.7552326645788156E-2</c:v>
              </c:pt>
              <c:pt idx="11">
                <c:v>1.8282590975534287E-2</c:v>
              </c:pt>
              <c:pt idx="12">
                <c:v>1.9157751002754721E-2</c:v>
              </c:pt>
              <c:pt idx="13">
                <c:v>2.0190625046712513E-2</c:v>
              </c:pt>
              <c:pt idx="14">
                <c:v>2.139390375167546E-2</c:v>
              </c:pt>
              <c:pt idx="15">
                <c:v>2.2780128417992304E-2</c:v>
              </c:pt>
              <c:pt idx="16">
                <c:v>2.4361667790160142E-2</c:v>
              </c:pt>
              <c:pt idx="17">
                <c:v>2.6150693361691804E-2</c:v>
              </c:pt>
              <c:pt idx="18">
                <c:v>2.8159153265239815E-2</c:v>
              </c:pt>
              <c:pt idx="19">
                <c:v>3.0398744825511186E-2</c:v>
              </c:pt>
              <c:pt idx="20">
                <c:v>3.2880885861951162E-2</c:v>
              </c:pt>
              <c:pt idx="21">
                <c:v>3.5616684837942961E-2</c:v>
              </c:pt>
              <c:pt idx="22">
                <c:v>3.8616909963279114E-2</c:v>
              </c:pt>
              <c:pt idx="23">
                <c:v>4.1891957366854096E-2</c:v>
              </c:pt>
              <c:pt idx="24">
                <c:v>4.5451818466818034E-2</c:v>
              </c:pt>
              <c:pt idx="25">
                <c:v>4.9306046675738055E-2</c:v>
              </c:pt>
              <c:pt idx="26">
                <c:v>5.3463723588545259E-2</c:v>
              </c:pt>
              <c:pt idx="27">
                <c:v>5.7933424811106429E-2</c:v>
              </c:pt>
              <c:pt idx="28">
                <c:v>6.2723185597049674E-2</c:v>
              </c:pt>
              <c:pt idx="29">
                <c:v>6.7840466469879693E-2</c:v>
              </c:pt>
              <c:pt idx="30">
                <c:v>7.329211901634472E-2</c:v>
              </c:pt>
              <c:pt idx="31">
                <c:v>7.9084352045334441E-2</c:v>
              </c:pt>
              <c:pt idx="32">
                <c:v>8.5222698314186565E-2</c:v>
              </c:pt>
              <c:pt idx="33">
                <c:v>9.1711982031051548E-2</c:v>
              </c:pt>
              <c:pt idx="34">
                <c:v>9.8556287347769306E-2</c:v>
              </c:pt>
              <c:pt idx="35">
                <c:v>0.10575892806245461</c:v>
              </c:pt>
              <c:pt idx="36">
                <c:v>0.11332241875453919</c:v>
              </c:pt>
              <c:pt idx="37">
                <c:v>0.1212484475772721</c:v>
              </c:pt>
              <c:pt idx="38">
                <c:v>0.12953785093352327</c:v>
              </c:pt>
              <c:pt idx="39">
                <c:v>0.13819059026007713</c:v>
              </c:pt>
              <c:pt idx="40">
                <c:v>0.14720573114333468</c:v>
              </c:pt>
              <c:pt idx="41">
                <c:v>0.15658142498539587</c:v>
              </c:pt>
              <c:pt idx="42">
                <c:v>0.16631489343378317</c:v>
              </c:pt>
              <c:pt idx="43">
                <c:v>0.17640241578053859</c:v>
              </c:pt>
              <c:pt idx="44">
                <c:v>0.18683931952702973</c:v>
              </c:pt>
              <c:pt idx="45">
                <c:v>0.19761997429950576</c:v>
              </c:pt>
              <c:pt idx="46">
                <c:v>0.20873778928723738</c:v>
              </c:pt>
              <c:pt idx="47">
                <c:v>0.22018521435995381</c:v>
              </c:pt>
              <c:pt idx="48">
                <c:v>0.23195374500429372</c:v>
              </c:pt>
              <c:pt idx="49">
                <c:v>0.24403393120013134</c:v>
              </c:pt>
              <c:pt idx="50">
                <c:v>0.25641539033702243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E0D1-471D-BEDF-8C34D7902B3A}"/>
            </c:ext>
          </c:extLst>
        </c:ser>
        <c:ser>
          <c:idx val="5"/>
          <c:order val="5"/>
          <c:tx>
            <c:v>Frequentist Multistage Degree 3 Estimated Probability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1.5342146859931899E-2</c:v>
              </c:pt>
              <c:pt idx="1">
                <c:v>1.5344359223036293E-2</c:v>
              </c:pt>
              <c:pt idx="2">
                <c:v>1.5359845625584744E-2</c:v>
              </c:pt>
              <c:pt idx="3">
                <c:v>1.5401878919027227E-2</c:v>
              </c:pt>
              <c:pt idx="4">
                <c:v>1.5483728077917465E-2</c:v>
              </c:pt>
              <c:pt idx="5">
                <c:v>1.5618653727723343E-2</c:v>
              </c:pt>
              <c:pt idx="6">
                <c:v>1.5819901886685882E-2</c:v>
              </c:pt>
              <c:pt idx="7">
                <c:v>1.610069592605725E-2</c:v>
              </c:pt>
              <c:pt idx="8">
                <c:v>1.6474226755744177E-2</c:v>
              </c:pt>
              <c:pt idx="9">
                <c:v>1.6953641245746755E-2</c:v>
              </c:pt>
              <c:pt idx="10">
                <c:v>1.7552028897800893E-2</c:v>
              </c:pt>
              <c:pt idx="11">
                <c:v>1.8282406786313585E-2</c:v>
              </c:pt>
              <c:pt idx="12">
                <c:v>1.9157702792986835E-2</c:v>
              </c:pt>
              <c:pt idx="13">
                <c:v>2.019073716546756E-2</c:v>
              </c:pt>
              <c:pt idx="14">
                <c:v>2.1394202436896347E-2</c:v>
              </c:pt>
              <c:pt idx="15">
                <c:v>2.2780641750347955E-2</c:v>
              </c:pt>
              <c:pt idx="16">
                <c:v>2.436242563981908E-2</c:v>
              </c:pt>
              <c:pt idx="17">
                <c:v>2.6151727327602205E-2</c:v>
              </c:pt>
              <c:pt idx="18">
                <c:v>2.8160496606532866E-2</c:v>
              </c:pt>
              <c:pt idx="19">
                <c:v>3.0400432384678509E-2</c:v>
              </c:pt>
              <c:pt idx="20">
                <c:v>3.2882953979490134E-2</c:v>
              </c:pt>
              <c:pt idx="21">
                <c:v>3.5619171258204248E-2</c:v>
              </c:pt>
              <c:pt idx="22">
                <c:v>3.8619853731302584E-2</c:v>
              </c:pt>
              <c:pt idx="23">
                <c:v>4.1895398716029153E-2</c:v>
              </c:pt>
              <c:pt idx="24">
                <c:v>4.5455798697263634E-2</c:v>
              </c:pt>
              <c:pt idx="25">
                <c:v>4.9310608023358009E-2</c:v>
              </c:pt>
              <c:pt idx="26">
                <c:v>5.3468909084779415E-2</c:v>
              </c:pt>
              <c:pt idx="27">
                <c:v>5.7939278133470037E-2</c:v>
              </c:pt>
              <c:pt idx="28">
                <c:v>6.2729750910622398E-2</c:v>
              </c:pt>
              <c:pt idx="29">
                <c:v>6.784778825998701E-2</c:v>
              </c:pt>
              <c:pt idx="30">
                <c:v>7.3300241912748601E-2</c:v>
              </c:pt>
              <c:pt idx="31">
                <c:v>7.9093320638335712E-2</c:v>
              </c:pt>
              <c:pt idx="32">
                <c:v>8.5232556963124637E-2</c:v>
              </c:pt>
              <c:pt idx="33">
                <c:v>9.1722774665770931E-2</c:v>
              </c:pt>
              <c:pt idx="34">
                <c:v>9.8568057263709721E-2</c:v>
              </c:pt>
              <c:pt idx="35">
                <c:v>0.10577171771010796</c:v>
              </c:pt>
              <c:pt idx="36">
                <c:v>0.11333626952410233</c:v>
              </c:pt>
              <c:pt idx="37">
                <c:v>0.12126339957940763</c:v>
              </c:pt>
              <c:pt idx="38">
                <c:v>0.12955394277722374</c:v>
              </c:pt>
              <c:pt idx="39">
                <c:v>0.13820785882870737</c:v>
              </c:pt>
              <c:pt idx="40">
                <c:v>0.1472242113700005</c:v>
              </c:pt>
              <c:pt idx="41">
                <c:v>0.15660114962885885</c:v>
              </c:pt>
              <c:pt idx="42">
                <c:v>0.16633589285620498</c:v>
              </c:pt>
              <c:pt idx="43">
                <c:v>0.17642471772839527</c:v>
              </c:pt>
              <c:pt idx="44">
                <c:v>0.18686294891658639</c:v>
              </c:pt>
              <c:pt idx="45">
                <c:v>0.19764495300828286</c:v>
              </c:pt>
              <c:pt idx="46">
                <c:v>0.20876413595292972</c:v>
              </c:pt>
              <c:pt idx="47">
                <c:v>0.22021294418828663</c:v>
              </c:pt>
              <c:pt idx="48">
                <c:v>0.23198286958730652</c:v>
              </c:pt>
              <c:pt idx="49">
                <c:v>0.24406445834637996</c:v>
              </c:pt>
              <c:pt idx="50">
                <c:v>0.25644732391517294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E0D1-471D-BEDF-8C34D7902B3A}"/>
            </c:ext>
          </c:extLst>
        </c:ser>
        <c:ser>
          <c:idx val="6"/>
          <c:order val="6"/>
          <c:tx>
            <c:v>Frequentist Multistage Degree 2 Estimated Probability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1.3464163860481999E-2</c:v>
              </c:pt>
              <c:pt idx="1">
                <c:v>1.3571401453825545E-2</c:v>
              </c:pt>
              <c:pt idx="2">
                <c:v>1.389304429781753E-2</c:v>
              </c:pt>
              <c:pt idx="3">
                <c:v>1.4428882660351881E-2</c:v>
              </c:pt>
              <c:pt idx="4">
                <c:v>1.51785672411704E-2</c:v>
              </c:pt>
              <c:pt idx="5">
                <c:v>1.6141609551336263E-2</c:v>
              </c:pt>
              <c:pt idx="6">
                <c:v>1.7317382443688217E-2</c:v>
              </c:pt>
              <c:pt idx="7">
                <c:v>1.8705120793469733E-2</c:v>
              </c:pt>
              <c:pt idx="8">
                <c:v>2.0303922328098585E-2</c:v>
              </c:pt>
              <c:pt idx="9">
                <c:v>2.2112748604817781E-2</c:v>
              </c:pt>
              <c:pt idx="10">
                <c:v>2.4130426134743671E-2</c:v>
              </c:pt>
              <c:pt idx="11">
                <c:v>2.6355647651609491E-2</c:v>
              </c:pt>
              <c:pt idx="12">
                <c:v>2.8786973523282924E-2</c:v>
              </c:pt>
              <c:pt idx="13">
                <c:v>3.1422833303924355E-2</c:v>
              </c:pt>
              <c:pt idx="14">
                <c:v>3.4261527424444077E-2</c:v>
              </c:pt>
              <c:pt idx="15">
                <c:v>3.7301229018709969E-2</c:v>
              </c:pt>
              <c:pt idx="16">
                <c:v>4.0539985882759332E-2</c:v>
              </c:pt>
              <c:pt idx="17">
                <c:v>4.3975722564073852E-2</c:v>
              </c:pt>
              <c:pt idx="18">
                <c:v>4.7606242577788282E-2</c:v>
              </c:pt>
              <c:pt idx="19">
                <c:v>5.1429230746518791E-2</c:v>
              </c:pt>
              <c:pt idx="20">
                <c:v>5.544225566032427E-2</c:v>
              </c:pt>
              <c:pt idx="21">
                <c:v>5.9642772253140477E-2</c:v>
              </c:pt>
              <c:pt idx="22">
                <c:v>6.4028124491868343E-2</c:v>
              </c:pt>
              <c:pt idx="23">
                <c:v>6.85955481741371E-2</c:v>
              </c:pt>
              <c:pt idx="24">
                <c:v>7.3342173830622387E-2</c:v>
              </c:pt>
              <c:pt idx="25">
                <c:v>7.8265029727651231E-2</c:v>
              </c:pt>
              <c:pt idx="26">
                <c:v>8.3361044965701819E-2</c:v>
              </c:pt>
              <c:pt idx="27">
                <c:v>8.8627052669276563E-2</c:v>
              </c:pt>
              <c:pt idx="28">
                <c:v>9.405979326351413E-2</c:v>
              </c:pt>
              <c:pt idx="29">
                <c:v>9.9655917832801283E-2</c:v>
              </c:pt>
              <c:pt idx="30">
                <c:v>0.10541199155654274</c:v>
              </c:pt>
              <c:pt idx="31">
                <c:v>0.1113244972171655</c:v>
              </c:pt>
              <c:pt idx="32">
                <c:v>0.11738983877534664</c:v>
              </c:pt>
              <c:pt idx="33">
                <c:v>0.12360434500739018</c:v>
              </c:pt>
              <c:pt idx="34">
                <c:v>0.12996427319961229</c:v>
              </c:pt>
              <c:pt idx="35">
                <c:v>0.13646581289454546</c:v>
              </c:pt>
              <c:pt idx="36">
                <c:v>0.14310508968372682</c:v>
              </c:pt>
              <c:pt idx="37">
                <c:v>0.14987816904180565</c:v>
              </c:pt>
              <c:pt idx="38">
                <c:v>0.1567810601966784</c:v>
              </c:pt>
              <c:pt idx="39">
                <c:v>0.16380972003034736</c:v>
              </c:pt>
              <c:pt idx="40">
                <c:v>0.17096005700519198</c:v>
              </c:pt>
              <c:pt idx="41">
                <c:v>0.17822793511034771</c:v>
              </c:pt>
              <c:pt idx="42">
                <c:v>0.18560917782289829</c:v>
              </c:pt>
              <c:pt idx="43">
                <c:v>0.19309957207861211</c:v>
              </c:pt>
              <c:pt idx="44">
                <c:v>0.20069487224698265</c:v>
              </c:pt>
              <c:pt idx="45">
                <c:v>0.20839080410537247</c:v>
              </c:pt>
              <c:pt idx="46">
                <c:v>0.21618306880711241</c:v>
              </c:pt>
              <c:pt idx="47">
                <c:v>0.22406734683845872</c:v>
              </c:pt>
              <c:pt idx="48">
                <c:v>0.23203930195938358</c:v>
              </c:pt>
              <c:pt idx="49">
                <c:v>0.24009458512324033</c:v>
              </c:pt>
              <c:pt idx="50">
                <c:v>0.24822883837043194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7-E0D1-471D-BEDF-8C34D7902B3A}"/>
            </c:ext>
          </c:extLst>
        </c:ser>
        <c:ser>
          <c:idx val="7"/>
          <c:order val="7"/>
          <c:tx>
            <c:v>Frequentist Multistage Degree 1 Estimated Probability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6.6718775651101701E-3</c:v>
              </c:pt>
              <c:pt idx="1">
                <c:v>1.1278551684061663E-2</c:v>
              </c:pt>
              <c:pt idx="2">
                <c:v>1.5863861818687253E-2</c:v>
              </c:pt>
              <c:pt idx="3">
                <c:v>2.0427907046936426E-2</c:v>
              </c:pt>
              <c:pt idx="4">
                <c:v>2.4970785987273571E-2</c:v>
              </c:pt>
              <c:pt idx="5">
                <c:v>2.9492596800808072E-2</c:v>
              </c:pt>
              <c:pt idx="6">
                <c:v>3.3993437193416236E-2</c:v>
              </c:pt>
              <c:pt idx="7">
                <c:v>3.8473404417851742E-2</c:v>
              </c:pt>
              <c:pt idx="8">
                <c:v>4.2932595275847515E-2</c:v>
              </c:pt>
              <c:pt idx="9">
                <c:v>4.7371106120207312E-2</c:v>
              </c:pt>
              <c:pt idx="10">
                <c:v>5.1789032856887504E-2</c:v>
              </c:pt>
              <c:pt idx="11">
                <c:v>5.6186470947069508E-2</c:v>
              </c:pt>
              <c:pt idx="12">
                <c:v>6.0563515409222474E-2</c:v>
              </c:pt>
              <c:pt idx="13">
                <c:v>6.49202608211564E-2</c:v>
              </c:pt>
              <c:pt idx="14">
                <c:v>6.9256801322065673E-2</c:v>
              </c:pt>
              <c:pt idx="15">
                <c:v>7.3573230614563376E-2</c:v>
              </c:pt>
              <c:pt idx="16">
                <c:v>7.7869641966706024E-2</c:v>
              </c:pt>
              <c:pt idx="17">
                <c:v>8.2146128214008352E-2</c:v>
              </c:pt>
              <c:pt idx="18">
                <c:v>8.6402781761449901E-2</c:v>
              </c:pt>
              <c:pt idx="19">
                <c:v>9.0639694585471456E-2</c:v>
              </c:pt>
              <c:pt idx="20">
                <c:v>9.4856958235962213E-2</c:v>
              </c:pt>
              <c:pt idx="21">
                <c:v>9.905466383823841E-2</c:v>
              </c:pt>
              <c:pt idx="22">
                <c:v>0.10323290209501193</c:v>
              </c:pt>
              <c:pt idx="23">
                <c:v>0.10739176328835037</c:v>
              </c:pt>
              <c:pt idx="24">
                <c:v>0.11153133728162762</c:v>
              </c:pt>
              <c:pt idx="25">
                <c:v>0.11565171352146628</c:v>
              </c:pt>
              <c:pt idx="26">
                <c:v>0.11975298103966918</c:v>
              </c:pt>
              <c:pt idx="27">
                <c:v>0.12383522845514452</c:v>
              </c:pt>
              <c:pt idx="28">
                <c:v>0.12789854397581954</c:v>
              </c:pt>
              <c:pt idx="29">
                <c:v>0.13194301540054745</c:v>
              </c:pt>
              <c:pt idx="30">
                <c:v>0.13596873012100374</c:v>
              </c:pt>
              <c:pt idx="31">
                <c:v>0.1399757751235752</c:v>
              </c:pt>
              <c:pt idx="32">
                <c:v>0.14396423699123889</c:v>
              </c:pt>
              <c:pt idx="33">
                <c:v>0.1479342019054336</c:v>
              </c:pt>
              <c:pt idx="34">
                <c:v>0.15188575564792139</c:v>
              </c:pt>
              <c:pt idx="35">
                <c:v>0.15581898360264174</c:v>
              </c:pt>
              <c:pt idx="36">
                <c:v>0.15973397075755622</c:v>
              </c:pt>
              <c:pt idx="37">
                <c:v>0.16363080170648472</c:v>
              </c:pt>
              <c:pt idx="38">
                <c:v>0.16750956065093359</c:v>
              </c:pt>
              <c:pt idx="39">
                <c:v>0.17137033140191499</c:v>
              </c:pt>
              <c:pt idx="40">
                <c:v>0.17521319738175775</c:v>
              </c:pt>
              <c:pt idx="41">
                <c:v>0.17903824162591012</c:v>
              </c:pt>
              <c:pt idx="42">
                <c:v>0.18284554678473358</c:v>
              </c:pt>
              <c:pt idx="43">
                <c:v>0.18663519512528939</c:v>
              </c:pt>
              <c:pt idx="44">
                <c:v>0.19040726853311535</c:v>
              </c:pt>
              <c:pt idx="45">
                <c:v>0.19416184851399595</c:v>
              </c:pt>
              <c:pt idx="46">
                <c:v>0.19789901619572298</c:v>
              </c:pt>
              <c:pt idx="47">
                <c:v>0.20161885232984883</c:v>
              </c:pt>
              <c:pt idx="48">
                <c:v>0.20532143729343122</c:v>
              </c:pt>
              <c:pt idx="49">
                <c:v>0.20900685109076975</c:v>
              </c:pt>
              <c:pt idx="50">
                <c:v>0.212675173355135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8-E0D1-471D-BEDF-8C34D7902B3A}"/>
            </c:ext>
          </c:extLst>
        </c:ser>
        <c:ser>
          <c:idx val="8"/>
          <c:order val="8"/>
          <c:tx>
            <c:v>Frequentist Weibull Estimated Probability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1.54074169223064E-2</c:v>
              </c:pt>
              <c:pt idx="1">
                <c:v>1.5409296096826357E-2</c:v>
              </c:pt>
              <c:pt idx="2">
                <c:v>1.5422890996522004E-2</c:v>
              </c:pt>
              <c:pt idx="3">
                <c:v>1.5460531259308328E-2</c:v>
              </c:pt>
              <c:pt idx="4">
                <c:v>1.553483191820001E-2</c:v>
              </c:pt>
              <c:pt idx="5">
                <c:v>1.5658584552389061E-2</c:v>
              </c:pt>
              <c:pt idx="6">
                <c:v>1.5844704940921085E-2</c:v>
              </c:pt>
              <c:pt idx="7">
                <c:v>1.6106198424710789E-2</c:v>
              </c:pt>
              <c:pt idx="8">
                <c:v>1.6456132727900721E-2</c:v>
              </c:pt>
              <c:pt idx="9">
                <c:v>1.690761414490919E-2</c:v>
              </c:pt>
              <c:pt idx="10">
                <c:v>1.7473765110707803E-2</c:v>
              </c:pt>
              <c:pt idx="11">
                <c:v>1.8167702074295768E-2</c:v>
              </c:pt>
              <c:pt idx="12">
                <c:v>1.9002513039768031E-2</c:v>
              </c:pt>
              <c:pt idx="13">
                <c:v>1.9991234382128992E-2</c:v>
              </c:pt>
              <c:pt idx="14">
                <c:v>2.1146826689048291E-2</c:v>
              </c:pt>
              <c:pt idx="15">
                <c:v>2.2482149471537764E-2</c:v>
              </c:pt>
              <c:pt idx="16">
                <c:v>2.400993464890968E-2</c:v>
              </c:pt>
              <c:pt idx="17">
                <c:v>2.5742758758423384E-2</c:v>
              </c:pt>
              <c:pt idx="18">
                <c:v>2.7693013874460895E-2</c:v>
              </c:pt>
              <c:pt idx="19">
                <c:v>2.9872877249801269E-2</c:v>
              </c:pt>
              <c:pt idx="20">
                <c:v>3.2294279714965367E-2</c:v>
              </c:pt>
              <c:pt idx="21">
                <c:v>3.4968872892131755E-2</c:v>
              </c:pt>
              <c:pt idx="22">
                <c:v>3.7907995298707961E-2</c:v>
              </c:pt>
              <c:pt idx="23">
                <c:v>4.1122637432865691E-2</c:v>
              </c:pt>
              <c:pt idx="24">
                <c:v>4.4623405949589488E-2</c:v>
              </c:pt>
              <c:pt idx="25">
                <c:v>4.8420487051252369E-2</c:v>
              </c:pt>
              <c:pt idx="26">
                <c:v>5.2523609231564905E-2</c:v>
              </c:pt>
              <c:pt idx="27">
                <c:v>5.6942005525987258E-2</c:v>
              </c:pt>
              <c:pt idx="28">
                <c:v>6.168437543535344E-2</c:v>
              </c:pt>
              <c:pt idx="29">
                <c:v>6.6758846702503705E-2</c:v>
              </c:pt>
              <c:pt idx="30">
                <c:v>7.2172937134094742E-2</c:v>
              </c:pt>
              <c:pt idx="31">
                <c:v>7.7933516671366027E-2</c:v>
              </c:pt>
              <c:pt idx="32">
                <c:v>8.4046769924400508E-2</c:v>
              </c:pt>
              <c:pt idx="33">
                <c:v>9.0518159394204531E-2</c:v>
              </c:pt>
              <c:pt idx="34">
                <c:v>9.7352389615634152E-2</c:v>
              </c:pt>
              <c:pt idx="35">
                <c:v>0.104553372461683</c:v>
              </c:pt>
              <c:pt idx="36">
                <c:v>0.11212419385579175</c:v>
              </c:pt>
              <c:pt idx="37">
                <c:v>0.12006708214351421</c:v>
              </c:pt>
              <c:pt idx="38">
                <c:v>0.12838337837794425</c:v>
              </c:pt>
              <c:pt idx="39">
                <c:v>0.13707350877465679</c:v>
              </c:pt>
              <c:pt idx="40">
                <c:v>0.14613695959141232</c:v>
              </c:pt>
              <c:pt idx="41">
                <c:v>0.15557225468542105</c:v>
              </c:pt>
              <c:pt idx="42">
                <c:v>0.16537693599645109</c:v>
              </c:pt>
              <c:pt idx="43">
                <c:v>0.17554754719740659</c:v>
              </c:pt>
              <c:pt idx="44">
                <c:v>0.18607962074513432</c:v>
              </c:pt>
              <c:pt idx="45">
                <c:v>0.19696766855307035</c:v>
              </c:pt>
              <c:pt idx="46">
                <c:v>0.2082051764938917</c:v>
              </c:pt>
              <c:pt idx="47">
                <c:v>0.21978460292456073</c:v>
              </c:pt>
              <c:pt idx="48">
                <c:v>0.23169738140806706</c:v>
              </c:pt>
              <c:pt idx="49">
                <c:v>0.24393392778579259</c:v>
              </c:pt>
              <c:pt idx="50">
                <c:v>0.25648365173183568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9-E0D1-471D-BEDF-8C34D7902B3A}"/>
            </c:ext>
          </c:extLst>
        </c:ser>
        <c:ser>
          <c:idx val="9"/>
          <c:order val="9"/>
          <c:tx>
            <c:v>Frequentist Logistic Estimated Probability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1.1764369749378481E-2</c:v>
              </c:pt>
              <c:pt idx="1">
                <c:v>1.2570009281386865E-2</c:v>
              </c:pt>
              <c:pt idx="2">
                <c:v>1.3430070294959445E-2</c:v>
              </c:pt>
              <c:pt idx="3">
                <c:v>1.4348123028712424E-2</c:v>
              </c:pt>
              <c:pt idx="4">
                <c:v>1.5327956990802673E-2</c:v>
              </c:pt>
              <c:pt idx="5">
                <c:v>1.6373592304570611E-2</c:v>
              </c:pt>
              <c:pt idx="6">
                <c:v>1.7489291330931737E-2</c:v>
              </c:pt>
              <c:pt idx="7">
                <c:v>1.8679570522805007E-2</c:v>
              </c:pt>
              <c:pt idx="8">
                <c:v>1.9949212456516215E-2</c:v>
              </c:pt>
              <c:pt idx="9">
                <c:v>2.1303277973388719E-2</c:v>
              </c:pt>
              <c:pt idx="10">
                <c:v>2.2747118351519623E-2</c:v>
              </c:pt>
              <c:pt idx="11">
                <c:v>2.4286387412917863E-2</c:v>
              </c:pt>
              <c:pt idx="12">
                <c:v>2.592705345464575E-2</c:v>
              </c:pt>
              <c:pt idx="13">
                <c:v>2.7675410874254389E-2</c:v>
              </c:pt>
              <c:pt idx="14">
                <c:v>2.9538091339552718E-2</c:v>
              </c:pt>
              <c:pt idx="15">
                <c:v>3.1522074330534118E-2</c:v>
              </c:pt>
              <c:pt idx="16">
                <c:v>3.3634696857070566E-2</c:v>
              </c:pt>
              <c:pt idx="17">
                <c:v>3.5883662129774271E-2</c:v>
              </c:pt>
              <c:pt idx="18">
                <c:v>3.8277046933277596E-2</c:v>
              </c:pt>
              <c:pt idx="19">
                <c:v>4.0823307421205601E-2</c:v>
              </c:pt>
              <c:pt idx="20">
                <c:v>4.3531283020510368E-2</c:v>
              </c:pt>
              <c:pt idx="21">
                <c:v>4.6410198099884975E-2</c:v>
              </c:pt>
              <c:pt idx="22">
                <c:v>4.946966102307717E-2</c:v>
              </c:pt>
              <c:pt idx="23">
                <c:v>5.2719660173608067E-2</c:v>
              </c:pt>
              <c:pt idx="24">
                <c:v>5.6170556503347208E-2</c:v>
              </c:pt>
              <c:pt idx="25">
                <c:v>5.9833072124455947E-2</c:v>
              </c:pt>
              <c:pt idx="26">
                <c:v>6.3718274433428923E-2</c:v>
              </c:pt>
              <c:pt idx="27">
                <c:v>6.7837555228595053E-2</c:v>
              </c:pt>
              <c:pt idx="28">
                <c:v>7.220260425996658E-2</c:v>
              </c:pt>
              <c:pt idx="29">
                <c:v>7.6825376634468617E-2</c:v>
              </c:pt>
              <c:pt idx="30">
                <c:v>8.1718053492306139E-2</c:v>
              </c:pt>
              <c:pt idx="31">
                <c:v>8.6892995373725052E-2</c:v>
              </c:pt>
              <c:pt idx="32">
                <c:v>9.2362687712120153E-2</c:v>
              </c:pt>
              <c:pt idx="33">
                <c:v>9.8139677921930332E-2</c:v>
              </c:pt>
              <c:pt idx="34">
                <c:v>0.10423650360076236</c:v>
              </c:pt>
              <c:pt idx="35">
                <c:v>0.11066561143747997</c:v>
              </c:pt>
              <c:pt idx="36">
                <c:v>0.11743926651429849</c:v>
              </c:pt>
              <c:pt idx="37">
                <c:v>0.1245694518137703</c:v>
              </c:pt>
              <c:pt idx="38">
                <c:v>0.13206775789311009</c:v>
              </c:pt>
              <c:pt idx="39">
                <c:v>0.13994526287022918</c:v>
              </c:pt>
              <c:pt idx="40">
                <c:v>0.14821240307898295</c:v>
              </c:pt>
              <c:pt idx="41">
                <c:v>0.15687883499535396</c:v>
              </c:pt>
              <c:pt idx="42">
                <c:v>0.16595328931017331</c:v>
              </c:pt>
              <c:pt idx="43">
                <c:v>0.17544341832460805</c:v>
              </c:pt>
              <c:pt idx="44">
                <c:v>0.18535563816731185</c:v>
              </c:pt>
              <c:pt idx="45">
                <c:v>0.19569496767021283</c:v>
              </c:pt>
              <c:pt idx="46">
                <c:v>0.20646486608465431</c:v>
              </c:pt>
              <c:pt idx="47">
                <c:v>0.21766707216013312</c:v>
              </c:pt>
              <c:pt idx="48">
                <c:v>0.22930144743129094</c:v>
              </c:pt>
              <c:pt idx="49">
                <c:v>0.24136582685033345</c:v>
              </c:pt>
              <c:pt idx="50">
                <c:v>0.25385588014553007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A-E0D1-471D-BEDF-8C34D7902B3A}"/>
            </c:ext>
          </c:extLst>
        </c:ser>
        <c:ser>
          <c:idx val="10"/>
          <c:order val="10"/>
          <c:tx>
            <c:v>Frequentist Log-Probit Estimated Probability</c:v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1.5191755859007301E-2</c:v>
              </c:pt>
              <c:pt idx="1">
                <c:v>1.5191756276698474E-2</c:v>
              </c:pt>
              <c:pt idx="2">
                <c:v>1.5191870611474237E-2</c:v>
              </c:pt>
              <c:pt idx="3">
                <c:v>1.5193772488012404E-2</c:v>
              </c:pt>
              <c:pt idx="4">
                <c:v>1.5204551734222615E-2</c:v>
              </c:pt>
              <c:pt idx="5">
                <c:v>1.5240016464341517E-2</c:v>
              </c:pt>
              <c:pt idx="6">
                <c:v>1.5325123006179928E-2</c:v>
              </c:pt>
              <c:pt idx="7">
                <c:v>1.5492115821214212E-2</c:v>
              </c:pt>
              <c:pt idx="8">
                <c:v>1.5777700806799709E-2</c:v>
              </c:pt>
              <c:pt idx="9">
                <c:v>1.6220199093715887E-2</c:v>
              </c:pt>
              <c:pt idx="10">
                <c:v>1.6857151838188599E-2</c:v>
              </c:pt>
              <c:pt idx="11">
                <c:v>1.7723527964783856E-2</c:v>
              </c:pt>
              <c:pt idx="12">
                <c:v>1.8850518572540234E-2</c:v>
              </c:pt>
              <c:pt idx="13">
                <c:v>2.026482972896302E-2</c:v>
              </c:pt>
              <c:pt idx="14">
                <c:v>2.1988365745929193E-2</c:v>
              </c:pt>
              <c:pt idx="15">
                <c:v>2.4038200438034691E-2</c:v>
              </c:pt>
              <c:pt idx="16">
                <c:v>2.6426749215469447E-2</c:v>
              </c:pt>
              <c:pt idx="17">
                <c:v>2.916207252203299E-2</c:v>
              </c:pt>
              <c:pt idx="18">
                <c:v>3.2248257608115269E-2</c:v>
              </c:pt>
              <c:pt idx="19">
                <c:v>3.568583961281574E-2</c:v>
              </c:pt>
              <c:pt idx="20">
                <c:v>3.9472234165978254E-2</c:v>
              </c:pt>
              <c:pt idx="21">
                <c:v>4.3602162428576216E-2</c:v>
              </c:pt>
              <c:pt idx="22">
                <c:v>4.8068056057804606E-2</c:v>
              </c:pt>
              <c:pt idx="23">
                <c:v>5.286043442626466E-2</c:v>
              </c:pt>
              <c:pt idx="24">
                <c:v>5.7968249920264156E-2</c:v>
              </c:pt>
              <c:pt idx="25">
                <c:v>6.3379199608822781E-2</c:v>
              </c:pt>
              <c:pt idx="26">
                <c:v>6.9080003269323495E-2</c:v>
              </c:pt>
              <c:pt idx="27">
                <c:v>7.5056648879367791E-2</c:v>
              </c:pt>
              <c:pt idx="28">
                <c:v>8.1294607392168622E-2</c:v>
              </c:pt>
              <c:pt idx="29">
                <c:v>8.7779019022157651E-2</c:v>
              </c:pt>
              <c:pt idx="30">
                <c:v>9.4494853466218359E-2</c:v>
              </c:pt>
              <c:pt idx="31">
                <c:v>0.10142704653920853</c:v>
              </c:pt>
              <c:pt idx="32">
                <c:v>0.10856061565792051</c:v>
              </c:pt>
              <c:pt idx="33">
                <c:v>0.11588075650001703</c:v>
              </c:pt>
              <c:pt idx="34">
                <c:v>0.12337292301864794</c:v>
              </c:pt>
              <c:pt idx="35">
                <c:v>0.13102289282701424</c:v>
              </c:pt>
              <c:pt idx="36">
                <c:v>0.13881681979235883</c:v>
              </c:pt>
              <c:pt idx="37">
                <c:v>0.14674127550409033</c:v>
              </c:pt>
              <c:pt idx="38">
                <c:v>0.15478328111145373</c:v>
              </c:pt>
              <c:pt idx="39">
                <c:v>0.16293033086585523</c:v>
              </c:pt>
              <c:pt idx="40">
                <c:v>0.17117040855357155</c:v>
              </c:pt>
              <c:pt idx="41">
                <c:v>0.17949199786714948</c:v>
              </c:pt>
              <c:pt idx="42">
                <c:v>0.18788408763857245</c:v>
              </c:pt>
              <c:pt idx="43">
                <c:v>0.19633617274405599</c:v>
              </c:pt>
              <c:pt idx="44">
                <c:v>0.20483825138860642</c:v>
              </c:pt>
              <c:pt idx="45">
                <c:v>0.21338081938759287</c:v>
              </c:pt>
              <c:pt idx="46">
                <c:v>0.22195486198167577</c:v>
              </c:pt>
              <c:pt idx="47">
                <c:v>0.23055184364975626</c:v>
              </c:pt>
              <c:pt idx="48">
                <c:v>0.23916369632125767</c:v>
              </c:pt>
              <c:pt idx="49">
                <c:v>0.24778280633325428</c:v>
              </c:pt>
              <c:pt idx="50">
                <c:v>0.25640200042890426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B-E0D1-471D-BEDF-8C34D7902B3A}"/>
            </c:ext>
          </c:extLst>
        </c:ser>
        <c:ser>
          <c:idx val="11"/>
          <c:order val="11"/>
          <c:tx>
            <c:v>Frequentist Probit Estimated Probability</c:v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1.0939974918451691E-2</c:v>
              </c:pt>
              <c:pt idx="1">
                <c:v>1.1911138596361693E-2</c:v>
              </c:pt>
              <c:pt idx="2">
                <c:v>1.2956222250861259E-2</c:v>
              </c:pt>
              <c:pt idx="3">
                <c:v>1.4079667902010339E-2</c:v>
              </c:pt>
              <c:pt idx="4">
                <c:v>1.5286079399927998E-2</c:v>
              </c:pt>
              <c:pt idx="5">
                <c:v>1.6580219385452021E-2</c:v>
              </c:pt>
              <c:pt idx="6">
                <c:v>1.7967005333299323E-2</c:v>
              </c:pt>
              <c:pt idx="7">
                <c:v>1.9451504632099305E-2</c:v>
              </c:pt>
              <c:pt idx="8">
                <c:v>2.1038928658658328E-2</c:v>
              </c:pt>
              <c:pt idx="9">
                <c:v>2.2734625807336171E-2</c:v>
              </c:pt>
              <c:pt idx="10">
                <c:v>2.4544073439490867E-2</c:v>
              </c:pt>
              <c:pt idx="11">
                <c:v>2.6472868722571551E-2</c:v>
              </c:pt>
              <c:pt idx="12">
                <c:v>2.8526718333614174E-2</c:v>
              </c:pt>
              <c:pt idx="13">
                <c:v>3.0711427007611512E-2</c:v>
              </c:pt>
              <c:pt idx="14">
                <c:v>3.3032884917473422E-2</c:v>
              </c:pt>
              <c:pt idx="15">
                <c:v>3.5497053879047849E-2</c:v>
              </c:pt>
              <c:pt idx="16">
                <c:v>3.8109952381910679E-2</c:v>
              </c:pt>
              <c:pt idx="17">
                <c:v>4.0877639454321713E-2</c:v>
              </c:pt>
              <c:pt idx="18">
                <c:v>4.3806197378845661E-2</c:v>
              </c:pt>
              <c:pt idx="19">
                <c:v>4.6901713283607767E-2</c:v>
              </c:pt>
              <c:pt idx="20">
                <c:v>5.0170259642939891E-2</c:v>
              </c:pt>
              <c:pt idx="21">
                <c:v>5.3617873730219638E-2</c:v>
              </c:pt>
              <c:pt idx="22">
                <c:v>5.7250536074947081E-2</c:v>
              </c:pt>
              <c:pt idx="23">
                <c:v>6.1074147985474211E-2</c:v>
              </c:pt>
              <c:pt idx="24">
                <c:v>6.5094508208224419E-2</c:v>
              </c:pt>
              <c:pt idx="25">
                <c:v>6.9317288803638563E-2</c:v>
              </c:pt>
              <c:pt idx="26">
                <c:v>7.3748010328373692E-2</c:v>
              </c:pt>
              <c:pt idx="27">
                <c:v>7.8392016422378127E-2</c:v>
              </c:pt>
              <c:pt idx="28">
                <c:v>8.3254447908280224E-2</c:v>
              </c:pt>
              <c:pt idx="29">
                <c:v>8.8340216518972836E-2</c:v>
              </c:pt>
              <c:pt idx="30">
                <c:v>9.3653978377252325E-2</c:v>
              </c:pt>
              <c:pt idx="31">
                <c:v>9.9200107358796946E-2</c:v>
              </c:pt>
              <c:pt idx="32">
                <c:v>0.10498266847655026</c:v>
              </c:pt>
              <c:pt idx="33">
                <c:v>0.11100539143062146</c:v>
              </c:pt>
              <c:pt idx="34">
                <c:v>0.11727164447304664</c:v>
              </c:pt>
              <c:pt idx="35">
                <c:v>0.12378440874108708</c:v>
              </c:pt>
              <c:pt idx="36">
                <c:v>0.13054625321610033</c:v>
              </c:pt>
              <c:pt idx="37">
                <c:v>0.1375593104673358</c:v>
              </c:pt>
              <c:pt idx="38">
                <c:v>0.14482525334121882</c:v>
              </c:pt>
              <c:pt idx="39">
                <c:v>0.1523452727567412</c:v>
              </c:pt>
              <c:pt idx="40">
                <c:v>0.16012005676642521</c:v>
              </c:pt>
              <c:pt idx="41">
                <c:v>0.16814977103994033</c:v>
              </c:pt>
              <c:pt idx="42">
                <c:v>0.17643404092380272</c:v>
              </c:pt>
              <c:pt idx="43">
                <c:v>0.18497193522566088</c:v>
              </c:pt>
              <c:pt idx="44">
                <c:v>0.1937619518654701</c:v>
              </c:pt>
              <c:pt idx="45">
                <c:v>0.20280200552839203</c:v>
              </c:pt>
              <c:pt idx="46">
                <c:v>0.21208941744554927</c:v>
              </c:pt>
              <c:pt idx="47">
                <c:v>0.22162090741885035</c:v>
              </c:pt>
              <c:pt idx="48">
                <c:v>0.23139258819503539</c:v>
              </c:pt>
              <c:pt idx="49">
                <c:v>0.24139996228193095</c:v>
              </c:pt>
              <c:pt idx="50">
                <c:v>0.25163792128671864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C-E0D1-471D-BEDF-8C34D7902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42224"/>
        <c:axId val="2103950048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0.10519418337184878</c:v>
                </c:pt>
                <c:pt idx="1">
                  <c:v>0.12092688566292292</c:v>
                </c:pt>
                <c:pt idx="2">
                  <c:v>9.5560812042595256E-2</c:v>
                </c:pt>
                <c:pt idx="3">
                  <c:v>0.11100465704249242</c:v>
                </c:pt>
                <c:pt idx="4">
                  <c:v>0.15146094161212831</c:v>
                </c:pt>
              </c:numLit>
            </c:plus>
            <c:minus>
              <c:numLit>
                <c:formatCode>General</c:formatCode>
                <c:ptCount val="5"/>
                <c:pt idx="0">
                  <c:v>-2.1896901394191097E-3</c:v>
                </c:pt>
                <c:pt idx="1">
                  <c:v>3.7313553262766259E-2</c:v>
                </c:pt>
                <c:pt idx="2">
                  <c:v>-1.9716611878630858E-3</c:v>
                </c:pt>
                <c:pt idx="3">
                  <c:v>2.1250004822354656E-2</c:v>
                </c:pt>
                <c:pt idx="4">
                  <c:v>0.11150462261820968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4.5177320984865592E-2</c:v>
              </c:pt>
              <c:pt idx="2">
                <c:v>0</c:v>
              </c:pt>
              <c:pt idx="3">
                <c:v>2.2421524663677129E-2</c:v>
              </c:pt>
              <c:pt idx="4">
                <c:v>0.2563554795983764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E0D1-471D-BEDF-8C34D7902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42224"/>
        <c:axId val="2103950048"/>
      </c:scatterChart>
      <c:valAx>
        <c:axId val="542042224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50048"/>
        <c:crosses val="autoZero"/>
        <c:crossBetween val="midCat"/>
      </c:valAx>
      <c:valAx>
        <c:axId val="210395004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042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Logistic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1.1764369749378481E-2</c:v>
              </c:pt>
              <c:pt idx="1">
                <c:v>1.2570009281386865E-2</c:v>
              </c:pt>
              <c:pt idx="2">
                <c:v>1.3430070294959445E-2</c:v>
              </c:pt>
              <c:pt idx="3">
                <c:v>1.4348123028712424E-2</c:v>
              </c:pt>
              <c:pt idx="4">
                <c:v>1.5327956990802673E-2</c:v>
              </c:pt>
              <c:pt idx="5">
                <c:v>1.6373592304570611E-2</c:v>
              </c:pt>
              <c:pt idx="6">
                <c:v>1.7489291330931737E-2</c:v>
              </c:pt>
              <c:pt idx="7">
                <c:v>1.8679570522805007E-2</c:v>
              </c:pt>
              <c:pt idx="8">
                <c:v>1.9949212456516215E-2</c:v>
              </c:pt>
              <c:pt idx="9">
                <c:v>2.1303277973388719E-2</c:v>
              </c:pt>
              <c:pt idx="10">
                <c:v>2.2747118351519623E-2</c:v>
              </c:pt>
              <c:pt idx="11">
                <c:v>2.4286387412917863E-2</c:v>
              </c:pt>
              <c:pt idx="12">
                <c:v>2.592705345464575E-2</c:v>
              </c:pt>
              <c:pt idx="13">
                <c:v>2.7675410874254389E-2</c:v>
              </c:pt>
              <c:pt idx="14">
                <c:v>2.9538091339552718E-2</c:v>
              </c:pt>
              <c:pt idx="15">
                <c:v>3.1522074330534118E-2</c:v>
              </c:pt>
              <c:pt idx="16">
                <c:v>3.3634696857070566E-2</c:v>
              </c:pt>
              <c:pt idx="17">
                <c:v>3.5883662129774271E-2</c:v>
              </c:pt>
              <c:pt idx="18">
                <c:v>3.8277046933277596E-2</c:v>
              </c:pt>
              <c:pt idx="19">
                <c:v>4.0823307421205601E-2</c:v>
              </c:pt>
              <c:pt idx="20">
                <c:v>4.3531283020510368E-2</c:v>
              </c:pt>
              <c:pt idx="21">
                <c:v>4.6410198099884975E-2</c:v>
              </c:pt>
              <c:pt idx="22">
                <c:v>4.946966102307717E-2</c:v>
              </c:pt>
              <c:pt idx="23">
                <c:v>5.2719660173608067E-2</c:v>
              </c:pt>
              <c:pt idx="24">
                <c:v>5.6170556503347208E-2</c:v>
              </c:pt>
              <c:pt idx="25">
                <c:v>5.9833072124455947E-2</c:v>
              </c:pt>
              <c:pt idx="26">
                <c:v>6.3718274433428923E-2</c:v>
              </c:pt>
              <c:pt idx="27">
                <c:v>6.7837555228595053E-2</c:v>
              </c:pt>
              <c:pt idx="28">
                <c:v>7.220260425996658E-2</c:v>
              </c:pt>
              <c:pt idx="29">
                <c:v>7.6825376634468617E-2</c:v>
              </c:pt>
              <c:pt idx="30">
                <c:v>8.1718053492306139E-2</c:v>
              </c:pt>
              <c:pt idx="31">
                <c:v>8.6892995373725052E-2</c:v>
              </c:pt>
              <c:pt idx="32">
                <c:v>9.2362687712120153E-2</c:v>
              </c:pt>
              <c:pt idx="33">
                <c:v>9.8139677921930332E-2</c:v>
              </c:pt>
              <c:pt idx="34">
                <c:v>0.10423650360076236</c:v>
              </c:pt>
              <c:pt idx="35">
                <c:v>0.11066561143747997</c:v>
              </c:pt>
              <c:pt idx="36">
                <c:v>0.11743926651429849</c:v>
              </c:pt>
              <c:pt idx="37">
                <c:v>0.1245694518137703</c:v>
              </c:pt>
              <c:pt idx="38">
                <c:v>0.13206775789311009</c:v>
              </c:pt>
              <c:pt idx="39">
                <c:v>0.13994526287022918</c:v>
              </c:pt>
              <c:pt idx="40">
                <c:v>0.14821240307898295</c:v>
              </c:pt>
              <c:pt idx="41">
                <c:v>0.15687883499535396</c:v>
              </c:pt>
              <c:pt idx="42">
                <c:v>0.16595328931017331</c:v>
              </c:pt>
              <c:pt idx="43">
                <c:v>0.17544341832460805</c:v>
              </c:pt>
              <c:pt idx="44">
                <c:v>0.18535563816731185</c:v>
              </c:pt>
              <c:pt idx="45">
                <c:v>0.19569496767021283</c:v>
              </c:pt>
              <c:pt idx="46">
                <c:v>0.20646486608465431</c:v>
              </c:pt>
              <c:pt idx="47">
                <c:v>0.21766707216013312</c:v>
              </c:pt>
              <c:pt idx="48">
                <c:v>0.22930144743129094</c:v>
              </c:pt>
              <c:pt idx="49">
                <c:v>0.24136582685033345</c:v>
              </c:pt>
              <c:pt idx="50">
                <c:v>0.25385588014553007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1068-4AFF-8183-C6B11B638853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421.46816727160081</c:v>
              </c:pt>
            </c:numLit>
          </c:xVal>
          <c:yVal>
            <c:numLit>
              <c:formatCode>General</c:formatCode>
              <c:ptCount val="2"/>
              <c:pt idx="0">
                <c:v>0.11058793277444032</c:v>
              </c:pt>
              <c:pt idx="1">
                <c:v>0.11058793277444032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1068-4AFF-8183-C6B11B638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42224"/>
        <c:axId val="2103961280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0.10519418337184878</c:v>
                </c:pt>
                <c:pt idx="1">
                  <c:v>0.12092688566292292</c:v>
                </c:pt>
                <c:pt idx="2">
                  <c:v>9.5560812042595256E-2</c:v>
                </c:pt>
                <c:pt idx="3">
                  <c:v>0.11100465704249242</c:v>
                </c:pt>
                <c:pt idx="4">
                  <c:v>0.15146094161212831</c:v>
                </c:pt>
              </c:numLit>
            </c:plus>
            <c:minus>
              <c:numLit>
                <c:formatCode>General</c:formatCode>
                <c:ptCount val="5"/>
                <c:pt idx="0">
                  <c:v>-2.1896901394191097E-3</c:v>
                </c:pt>
                <c:pt idx="1">
                  <c:v>3.7313553262766259E-2</c:v>
                </c:pt>
                <c:pt idx="2">
                  <c:v>-1.9716611878630858E-3</c:v>
                </c:pt>
                <c:pt idx="3">
                  <c:v>2.1250004822354656E-2</c:v>
                </c:pt>
                <c:pt idx="4">
                  <c:v>0.11150462261820968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4.5177320984865592E-2</c:v>
              </c:pt>
              <c:pt idx="2">
                <c:v>0</c:v>
              </c:pt>
              <c:pt idx="3">
                <c:v>2.2421524663677129E-2</c:v>
              </c:pt>
              <c:pt idx="4">
                <c:v>0.2563554795983764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1068-4AFF-8183-C6B11B638853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0.11058793277444032</c:v>
                </c:pt>
                <c:pt idx="1">
                  <c:v>0.11058793277444032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421.46816727160081</c:v>
              </c:pt>
            </c:numLit>
          </c:xVal>
          <c:yVal>
            <c:numLit>
              <c:formatCode>General</c:formatCode>
              <c:ptCount val="2"/>
              <c:pt idx="0">
                <c:v>0.11058793277444032</c:v>
              </c:pt>
              <c:pt idx="1">
                <c:v>0.11058793277444032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1068-4AFF-8183-C6B11B638853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0.11058793277444032</c:v>
                </c:pt>
                <c:pt idx="1">
                  <c:v>0.11058793277444032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349.55816086832522</c:v>
              </c:pt>
            </c:numLit>
          </c:xVal>
          <c:yVal>
            <c:numLit>
              <c:formatCode>General</c:formatCode>
              <c:ptCount val="2"/>
              <c:pt idx="0">
                <c:v>0.11058793277444032</c:v>
              </c:pt>
              <c:pt idx="1">
                <c:v>0.11058793277444032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1068-4AFF-8183-C6B11B638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42224"/>
        <c:axId val="2103961280"/>
      </c:scatterChart>
      <c:valAx>
        <c:axId val="542042224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61280"/>
        <c:crosses val="autoZero"/>
        <c:crossBetween val="midCat"/>
      </c:valAx>
      <c:valAx>
        <c:axId val="210396128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042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Log-Probit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1.5191755859007301E-2</c:v>
              </c:pt>
              <c:pt idx="1">
                <c:v>1.5191756276698474E-2</c:v>
              </c:pt>
              <c:pt idx="2">
                <c:v>1.5191870611474237E-2</c:v>
              </c:pt>
              <c:pt idx="3">
                <c:v>1.5193772488012404E-2</c:v>
              </c:pt>
              <c:pt idx="4">
                <c:v>1.5204551734222615E-2</c:v>
              </c:pt>
              <c:pt idx="5">
                <c:v>1.5240016464341517E-2</c:v>
              </c:pt>
              <c:pt idx="6">
                <c:v>1.5325123006179928E-2</c:v>
              </c:pt>
              <c:pt idx="7">
                <c:v>1.5492115821214212E-2</c:v>
              </c:pt>
              <c:pt idx="8">
                <c:v>1.5777700806799709E-2</c:v>
              </c:pt>
              <c:pt idx="9">
                <c:v>1.6220199093715887E-2</c:v>
              </c:pt>
              <c:pt idx="10">
                <c:v>1.6857151838188599E-2</c:v>
              </c:pt>
              <c:pt idx="11">
                <c:v>1.7723527964783856E-2</c:v>
              </c:pt>
              <c:pt idx="12">
                <c:v>1.8850518572540234E-2</c:v>
              </c:pt>
              <c:pt idx="13">
                <c:v>2.026482972896302E-2</c:v>
              </c:pt>
              <c:pt idx="14">
                <c:v>2.1988365745929193E-2</c:v>
              </c:pt>
              <c:pt idx="15">
                <c:v>2.4038200438034691E-2</c:v>
              </c:pt>
              <c:pt idx="16">
                <c:v>2.6426749215469447E-2</c:v>
              </c:pt>
              <c:pt idx="17">
                <c:v>2.916207252203299E-2</c:v>
              </c:pt>
              <c:pt idx="18">
                <c:v>3.2248257608115269E-2</c:v>
              </c:pt>
              <c:pt idx="19">
                <c:v>3.568583961281574E-2</c:v>
              </c:pt>
              <c:pt idx="20">
                <c:v>3.9472234165978254E-2</c:v>
              </c:pt>
              <c:pt idx="21">
                <c:v>4.3602162428576216E-2</c:v>
              </c:pt>
              <c:pt idx="22">
                <c:v>4.8068056057804606E-2</c:v>
              </c:pt>
              <c:pt idx="23">
                <c:v>5.286043442626466E-2</c:v>
              </c:pt>
              <c:pt idx="24">
                <c:v>5.7968249920264156E-2</c:v>
              </c:pt>
              <c:pt idx="25">
                <c:v>6.3379199608822781E-2</c:v>
              </c:pt>
              <c:pt idx="26">
                <c:v>6.9080003269323495E-2</c:v>
              </c:pt>
              <c:pt idx="27">
                <c:v>7.5056648879367791E-2</c:v>
              </c:pt>
              <c:pt idx="28">
                <c:v>8.1294607392168622E-2</c:v>
              </c:pt>
              <c:pt idx="29">
                <c:v>8.7779019022157651E-2</c:v>
              </c:pt>
              <c:pt idx="30">
                <c:v>9.4494853466218359E-2</c:v>
              </c:pt>
              <c:pt idx="31">
                <c:v>0.10142704653920853</c:v>
              </c:pt>
              <c:pt idx="32">
                <c:v>0.10856061565792051</c:v>
              </c:pt>
              <c:pt idx="33">
                <c:v>0.11588075650001703</c:v>
              </c:pt>
              <c:pt idx="34">
                <c:v>0.12337292301864794</c:v>
              </c:pt>
              <c:pt idx="35">
                <c:v>0.13102289282701424</c:v>
              </c:pt>
              <c:pt idx="36">
                <c:v>0.13881681979235883</c:v>
              </c:pt>
              <c:pt idx="37">
                <c:v>0.14674127550409033</c:v>
              </c:pt>
              <c:pt idx="38">
                <c:v>0.15478328111145373</c:v>
              </c:pt>
              <c:pt idx="39">
                <c:v>0.16293033086585523</c:v>
              </c:pt>
              <c:pt idx="40">
                <c:v>0.17117040855357155</c:v>
              </c:pt>
              <c:pt idx="41">
                <c:v>0.17949199786714948</c:v>
              </c:pt>
              <c:pt idx="42">
                <c:v>0.18788408763857245</c:v>
              </c:pt>
              <c:pt idx="43">
                <c:v>0.19633617274405599</c:v>
              </c:pt>
              <c:pt idx="44">
                <c:v>0.20483825138860642</c:v>
              </c:pt>
              <c:pt idx="45">
                <c:v>0.21338081938759287</c:v>
              </c:pt>
              <c:pt idx="46">
                <c:v>0.22195486198167577</c:v>
              </c:pt>
              <c:pt idx="47">
                <c:v>0.23055184364975626</c:v>
              </c:pt>
              <c:pt idx="48">
                <c:v>0.23916369632125767</c:v>
              </c:pt>
              <c:pt idx="49">
                <c:v>0.24778280633325428</c:v>
              </c:pt>
              <c:pt idx="50">
                <c:v>0.25640200042890426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907E-4A28-A087-789AF304FBDA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393.91498259864824</c:v>
              </c:pt>
            </c:numLit>
          </c:xVal>
          <c:yVal>
            <c:numLit>
              <c:formatCode>General</c:formatCode>
              <c:ptCount val="2"/>
              <c:pt idx="0">
                <c:v>0.11367258027311004</c:v>
              </c:pt>
              <c:pt idx="1">
                <c:v>0.11367258027311004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907E-4A28-A087-789AF304F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35824"/>
        <c:axId val="2103941728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0.10519418337184878</c:v>
                </c:pt>
                <c:pt idx="1">
                  <c:v>0.12092688566292292</c:v>
                </c:pt>
                <c:pt idx="2">
                  <c:v>9.5560812042595256E-2</c:v>
                </c:pt>
                <c:pt idx="3">
                  <c:v>0.11100465704249242</c:v>
                </c:pt>
                <c:pt idx="4">
                  <c:v>0.15146094161212831</c:v>
                </c:pt>
              </c:numLit>
            </c:plus>
            <c:minus>
              <c:numLit>
                <c:formatCode>General</c:formatCode>
                <c:ptCount val="5"/>
                <c:pt idx="0">
                  <c:v>-2.1896901394191097E-3</c:v>
                </c:pt>
                <c:pt idx="1">
                  <c:v>3.7313553262766259E-2</c:v>
                </c:pt>
                <c:pt idx="2">
                  <c:v>-1.9716611878630858E-3</c:v>
                </c:pt>
                <c:pt idx="3">
                  <c:v>2.1250004822354656E-2</c:v>
                </c:pt>
                <c:pt idx="4">
                  <c:v>0.11150462261820968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4.5177320984865592E-2</c:v>
              </c:pt>
              <c:pt idx="2">
                <c:v>0</c:v>
              </c:pt>
              <c:pt idx="3">
                <c:v>2.2421524663677129E-2</c:v>
              </c:pt>
              <c:pt idx="4">
                <c:v>0.2563554795983764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907E-4A28-A087-789AF304FBDA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0.11367258027311004</c:v>
                </c:pt>
                <c:pt idx="1">
                  <c:v>0.11367258027311004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393.91498259864824</c:v>
              </c:pt>
            </c:numLit>
          </c:xVal>
          <c:yVal>
            <c:numLit>
              <c:formatCode>General</c:formatCode>
              <c:ptCount val="2"/>
              <c:pt idx="0">
                <c:v>0.11367258027311004</c:v>
              </c:pt>
              <c:pt idx="1">
                <c:v>0.11367258027311004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907E-4A28-A087-789AF304FBDA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0.11367258027311004</c:v>
                </c:pt>
                <c:pt idx="1">
                  <c:v>0.11367258027311004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250.78979085870051</c:v>
              </c:pt>
            </c:numLit>
          </c:xVal>
          <c:yVal>
            <c:numLit>
              <c:formatCode>General</c:formatCode>
              <c:ptCount val="2"/>
              <c:pt idx="0">
                <c:v>0.11367258027311004</c:v>
              </c:pt>
              <c:pt idx="1">
                <c:v>0.11367258027311004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907E-4A28-A087-789AF304F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35824"/>
        <c:axId val="2103941728"/>
      </c:scatterChart>
      <c:valAx>
        <c:axId val="542035824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41728"/>
        <c:crosses val="autoZero"/>
        <c:crossBetween val="midCat"/>
      </c:valAx>
      <c:valAx>
        <c:axId val="210394172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035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Probit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1.0939974918451691E-2</c:v>
              </c:pt>
              <c:pt idx="1">
                <c:v>1.1911138596361693E-2</c:v>
              </c:pt>
              <c:pt idx="2">
                <c:v>1.2956222250861259E-2</c:v>
              </c:pt>
              <c:pt idx="3">
                <c:v>1.4079667902010339E-2</c:v>
              </c:pt>
              <c:pt idx="4">
                <c:v>1.5286079399927998E-2</c:v>
              </c:pt>
              <c:pt idx="5">
                <c:v>1.6580219385452021E-2</c:v>
              </c:pt>
              <c:pt idx="6">
                <c:v>1.7967005333299323E-2</c:v>
              </c:pt>
              <c:pt idx="7">
                <c:v>1.9451504632099305E-2</c:v>
              </c:pt>
              <c:pt idx="8">
                <c:v>2.1038928658658328E-2</c:v>
              </c:pt>
              <c:pt idx="9">
                <c:v>2.2734625807336171E-2</c:v>
              </c:pt>
              <c:pt idx="10">
                <c:v>2.4544073439490867E-2</c:v>
              </c:pt>
              <c:pt idx="11">
                <c:v>2.6472868722571551E-2</c:v>
              </c:pt>
              <c:pt idx="12">
                <c:v>2.8526718333614174E-2</c:v>
              </c:pt>
              <c:pt idx="13">
                <c:v>3.0711427007611512E-2</c:v>
              </c:pt>
              <c:pt idx="14">
                <c:v>3.3032884917473422E-2</c:v>
              </c:pt>
              <c:pt idx="15">
                <c:v>3.5497053879047849E-2</c:v>
              </c:pt>
              <c:pt idx="16">
                <c:v>3.8109952381910679E-2</c:v>
              </c:pt>
              <c:pt idx="17">
                <c:v>4.0877639454321713E-2</c:v>
              </c:pt>
              <c:pt idx="18">
                <c:v>4.3806197378845661E-2</c:v>
              </c:pt>
              <c:pt idx="19">
                <c:v>4.6901713283607767E-2</c:v>
              </c:pt>
              <c:pt idx="20">
                <c:v>5.0170259642939891E-2</c:v>
              </c:pt>
              <c:pt idx="21">
                <c:v>5.3617873730219638E-2</c:v>
              </c:pt>
              <c:pt idx="22">
                <c:v>5.7250536074947081E-2</c:v>
              </c:pt>
              <c:pt idx="23">
                <c:v>6.1074147985474211E-2</c:v>
              </c:pt>
              <c:pt idx="24">
                <c:v>6.5094508208224419E-2</c:v>
              </c:pt>
              <c:pt idx="25">
                <c:v>6.9317288803638563E-2</c:v>
              </c:pt>
              <c:pt idx="26">
                <c:v>7.3748010328373692E-2</c:v>
              </c:pt>
              <c:pt idx="27">
                <c:v>7.8392016422378127E-2</c:v>
              </c:pt>
              <c:pt idx="28">
                <c:v>8.3254447908280224E-2</c:v>
              </c:pt>
              <c:pt idx="29">
                <c:v>8.8340216518972836E-2</c:v>
              </c:pt>
              <c:pt idx="30">
                <c:v>9.3653978377252325E-2</c:v>
              </c:pt>
              <c:pt idx="31">
                <c:v>9.9200107358796946E-2</c:v>
              </c:pt>
              <c:pt idx="32">
                <c:v>0.10498266847655026</c:v>
              </c:pt>
              <c:pt idx="33">
                <c:v>0.11100539143062146</c:v>
              </c:pt>
              <c:pt idx="34">
                <c:v>0.11727164447304664</c:v>
              </c:pt>
              <c:pt idx="35">
                <c:v>0.12378440874108708</c:v>
              </c:pt>
              <c:pt idx="36">
                <c:v>0.13054625321610033</c:v>
              </c:pt>
              <c:pt idx="37">
                <c:v>0.1375593104673358</c:v>
              </c:pt>
              <c:pt idx="38">
                <c:v>0.14482525334121882</c:v>
              </c:pt>
              <c:pt idx="39">
                <c:v>0.1523452727567412</c:v>
              </c:pt>
              <c:pt idx="40">
                <c:v>0.16012005676642521</c:v>
              </c:pt>
              <c:pt idx="41">
                <c:v>0.16814977103994033</c:v>
              </c:pt>
              <c:pt idx="42">
                <c:v>0.17643404092380272</c:v>
              </c:pt>
              <c:pt idx="43">
                <c:v>0.18497193522566088</c:v>
              </c:pt>
              <c:pt idx="44">
                <c:v>0.1937619518654701</c:v>
              </c:pt>
              <c:pt idx="45">
                <c:v>0.20280200552839203</c:v>
              </c:pt>
              <c:pt idx="46">
                <c:v>0.21208941744554927</c:v>
              </c:pt>
              <c:pt idx="47">
                <c:v>0.22162090741885035</c:v>
              </c:pt>
              <c:pt idx="48">
                <c:v>0.23139258819503539</c:v>
              </c:pt>
              <c:pt idx="49">
                <c:v>0.24139996228193095</c:v>
              </c:pt>
              <c:pt idx="50">
                <c:v>0.25163792128671864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FDDB-45F4-97CE-F43F2A1C78D4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395.23626376812069</c:v>
              </c:pt>
            </c:numLit>
          </c:xVal>
          <c:yVal>
            <c:numLit>
              <c:formatCode>General</c:formatCode>
              <c:ptCount val="2"/>
              <c:pt idx="0">
                <c:v>0.10984597742660684</c:v>
              </c:pt>
              <c:pt idx="1">
                <c:v>0.10984597742660684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FDDB-45F4-97CE-F43F2A1C7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35824"/>
        <c:axId val="2103947552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0.10519418337184878</c:v>
                </c:pt>
                <c:pt idx="1">
                  <c:v>0.12092688566292292</c:v>
                </c:pt>
                <c:pt idx="2">
                  <c:v>9.5560812042595256E-2</c:v>
                </c:pt>
                <c:pt idx="3">
                  <c:v>0.11100465704249242</c:v>
                </c:pt>
                <c:pt idx="4">
                  <c:v>0.15146094161212831</c:v>
                </c:pt>
              </c:numLit>
            </c:plus>
            <c:minus>
              <c:numLit>
                <c:formatCode>General</c:formatCode>
                <c:ptCount val="5"/>
                <c:pt idx="0">
                  <c:v>-2.1896901394191097E-3</c:v>
                </c:pt>
                <c:pt idx="1">
                  <c:v>3.7313553262766259E-2</c:v>
                </c:pt>
                <c:pt idx="2">
                  <c:v>-1.9716611878630858E-3</c:v>
                </c:pt>
                <c:pt idx="3">
                  <c:v>2.1250004822354656E-2</c:v>
                </c:pt>
                <c:pt idx="4">
                  <c:v>0.11150462261820968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4.5177320984865592E-2</c:v>
              </c:pt>
              <c:pt idx="2">
                <c:v>0</c:v>
              </c:pt>
              <c:pt idx="3">
                <c:v>2.2421524663677129E-2</c:v>
              </c:pt>
              <c:pt idx="4">
                <c:v>0.2563554795983764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FDDB-45F4-97CE-F43F2A1C78D4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0.10984597742660684</c:v>
                </c:pt>
                <c:pt idx="1">
                  <c:v>0.10984597742660684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395.23626376812069</c:v>
              </c:pt>
            </c:numLit>
          </c:xVal>
          <c:yVal>
            <c:numLit>
              <c:formatCode>General</c:formatCode>
              <c:ptCount val="2"/>
              <c:pt idx="0">
                <c:v>0.10984597742660684</c:v>
              </c:pt>
              <c:pt idx="1">
                <c:v>0.10984597742660684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FDDB-45F4-97CE-F43F2A1C78D4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0.10984597742660684</c:v>
                </c:pt>
                <c:pt idx="1">
                  <c:v>0.10984597742660684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321.39523591516104</c:v>
              </c:pt>
            </c:numLit>
          </c:xVal>
          <c:yVal>
            <c:numLit>
              <c:formatCode>General</c:formatCode>
              <c:ptCount val="2"/>
              <c:pt idx="0">
                <c:v>0.10984597742660684</c:v>
              </c:pt>
              <c:pt idx="1">
                <c:v>0.10984597742660684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FDDB-45F4-97CE-F43F2A1C7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35824"/>
        <c:axId val="2103947552"/>
      </c:scatterChart>
      <c:valAx>
        <c:axId val="542035824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47552"/>
        <c:crosses val="autoZero"/>
        <c:crossBetween val="midCat"/>
      </c:valAx>
      <c:valAx>
        <c:axId val="210394755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035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Dichotomous Hill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3.7070586760286303E-3</c:v>
              </c:pt>
              <c:pt idx="1">
                <c:v>3.7070586760292673E-3</c:v>
              </c:pt>
              <c:pt idx="2">
                <c:v>3.7070586777182102E-3</c:v>
              </c:pt>
              <c:pt idx="3">
                <c:v>3.7070588460381259E-3</c:v>
              </c:pt>
              <c:pt idx="4">
                <c:v>3.7070631573642688E-3</c:v>
              </c:pt>
              <c:pt idx="5">
                <c:v>3.7071153742779406E-3</c:v>
              </c:pt>
              <c:pt idx="6">
                <c:v>3.7075095976761715E-3</c:v>
              </c:pt>
              <c:pt idx="7">
                <c:v>3.7096617486878669E-3</c:v>
              </c:pt>
              <c:pt idx="8">
                <c:v>3.7189441033118283E-3</c:v>
              </c:pt>
              <c:pt idx="9">
                <c:v>3.7524230196062944E-3</c:v>
              </c:pt>
              <c:pt idx="10">
                <c:v>3.8573478861344268E-3</c:v>
              </c:pt>
              <c:pt idx="11">
                <c:v>4.150830548711769E-3</c:v>
              </c:pt>
              <c:pt idx="12">
                <c:v>4.8971564436545295E-3</c:v>
              </c:pt>
              <c:pt idx="13">
                <c:v>6.6431069363913223E-3</c:v>
              </c:pt>
              <c:pt idx="14">
                <c:v>1.0419239610536221E-2</c:v>
              </c:pt>
              <c:pt idx="15">
                <c:v>1.7945733723746058E-2</c:v>
              </c:pt>
              <c:pt idx="16">
                <c:v>3.1588811600251253E-2</c:v>
              </c:pt>
              <c:pt idx="17">
                <c:v>5.3547961356146444E-2</c:v>
              </c:pt>
              <c:pt idx="18">
                <c:v>8.3995370412395937E-2</c:v>
              </c:pt>
              <c:pt idx="19">
                <c:v>0.11946821606392137</c:v>
              </c:pt>
              <c:pt idx="20">
                <c:v>0.15402155563956621</c:v>
              </c:pt>
              <c:pt idx="21">
                <c:v>0.18275724999046647</c:v>
              </c:pt>
              <c:pt idx="22">
                <c:v>0.20396167294490197</c:v>
              </c:pt>
              <c:pt idx="23">
                <c:v>0.21843200839599658</c:v>
              </c:pt>
              <c:pt idx="24">
                <c:v>0.22787952538755987</c:v>
              </c:pt>
              <c:pt idx="25">
                <c:v>0.2339218732442499</c:v>
              </c:pt>
              <c:pt idx="26">
                <c:v>0.23776418018009005</c:v>
              </c:pt>
              <c:pt idx="27">
                <c:v>0.24021472914935113</c:v>
              </c:pt>
              <c:pt idx="28">
                <c:v>0.24178988201654986</c:v>
              </c:pt>
              <c:pt idx="29">
                <c:v>0.24281285060271848</c:v>
              </c:pt>
              <c:pt idx="30">
                <c:v>0.24348487474318473</c:v>
              </c:pt>
              <c:pt idx="31">
                <c:v>0.24393161572141453</c:v>
              </c:pt>
              <c:pt idx="32">
                <c:v>0.24423212026637356</c:v>
              </c:pt>
              <c:pt idx="33">
                <c:v>0.2444365967787909</c:v>
              </c:pt>
              <c:pt idx="34">
                <c:v>0.2445772833028983</c:v>
              </c:pt>
              <c:pt idx="35">
                <c:v>0.24467511361937208</c:v>
              </c:pt>
              <c:pt idx="36">
                <c:v>0.24474383529334132</c:v>
              </c:pt>
              <c:pt idx="37">
                <c:v>0.24479257717959607</c:v>
              </c:pt>
              <c:pt idx="38">
                <c:v>0.24482746670082753</c:v>
              </c:pt>
              <c:pt idx="39">
                <c:v>0.24485265952625468</c:v>
              </c:pt>
              <c:pt idx="40">
                <c:v>0.24487100224016012</c:v>
              </c:pt>
              <c:pt idx="41">
                <c:v>0.24488446337530662</c:v>
              </c:pt>
              <c:pt idx="42">
                <c:v>0.24489441670508647</c:v>
              </c:pt>
              <c:pt idx="43">
                <c:v>0.24490182931666879</c:v>
              </c:pt>
              <c:pt idx="44">
                <c:v>0.24490738768704184</c:v>
              </c:pt>
              <c:pt idx="45">
                <c:v>0.24491158299125787</c:v>
              </c:pt>
              <c:pt idx="46">
                <c:v>0.24491476934507656</c:v>
              </c:pt>
              <c:pt idx="47">
                <c:v>0.24491720391240418</c:v>
              </c:pt>
              <c:pt idx="48">
                <c:v>0.24491907475302849</c:v>
              </c:pt>
              <c:pt idx="49">
                <c:v>0.24492052031161193</c:v>
              </c:pt>
              <c:pt idx="50">
                <c:v>0.24492164316076354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5BA6-4F83-8DD7-506B2D41BD25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223.09972461334897</c:v>
              </c:pt>
            </c:numLit>
          </c:xVal>
          <c:yVal>
            <c:numLit>
              <c:formatCode>General</c:formatCode>
              <c:ptCount val="2"/>
              <c:pt idx="0">
                <c:v>0.10219351629022609</c:v>
              </c:pt>
              <c:pt idx="1">
                <c:v>0.10219351629022609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5BA6-4F83-8DD7-506B2D41B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35824"/>
        <c:axId val="1547273408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0.10519418337184878</c:v>
                </c:pt>
                <c:pt idx="1">
                  <c:v>0.12092688566292292</c:v>
                </c:pt>
                <c:pt idx="2">
                  <c:v>9.5560812042595256E-2</c:v>
                </c:pt>
                <c:pt idx="3">
                  <c:v>0.11100465704249242</c:v>
                </c:pt>
                <c:pt idx="4">
                  <c:v>0.15146094161212831</c:v>
                </c:pt>
              </c:numLit>
            </c:plus>
            <c:minus>
              <c:numLit>
                <c:formatCode>General</c:formatCode>
                <c:ptCount val="5"/>
                <c:pt idx="0">
                  <c:v>-2.1896901394191097E-3</c:v>
                </c:pt>
                <c:pt idx="1">
                  <c:v>3.7313553262766259E-2</c:v>
                </c:pt>
                <c:pt idx="2">
                  <c:v>-1.9716611878630858E-3</c:v>
                </c:pt>
                <c:pt idx="3">
                  <c:v>2.1250004822354656E-2</c:v>
                </c:pt>
                <c:pt idx="4">
                  <c:v>0.11150462261820968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4.5177320984865592E-2</c:v>
              </c:pt>
              <c:pt idx="2">
                <c:v>0</c:v>
              </c:pt>
              <c:pt idx="3">
                <c:v>2.2421524663677129E-2</c:v>
              </c:pt>
              <c:pt idx="4">
                <c:v>0.2563554795983764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BA6-4F83-8DD7-506B2D41BD25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0.10219351629022609</c:v>
                </c:pt>
                <c:pt idx="1">
                  <c:v>0.10219351629022609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223.09972461334897</c:v>
              </c:pt>
            </c:numLit>
          </c:xVal>
          <c:yVal>
            <c:numLit>
              <c:formatCode>General</c:formatCode>
              <c:ptCount val="2"/>
              <c:pt idx="0">
                <c:v>0.10219351629022609</c:v>
              </c:pt>
              <c:pt idx="1">
                <c:v>0.10219351629022609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5BA6-4F83-8DD7-506B2D41BD25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0.10219351629022609</c:v>
                </c:pt>
                <c:pt idx="1">
                  <c:v>0.10219351629022609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177.19443784921179</c:v>
              </c:pt>
            </c:numLit>
          </c:xVal>
          <c:yVal>
            <c:numLit>
              <c:formatCode>General</c:formatCode>
              <c:ptCount val="2"/>
              <c:pt idx="0">
                <c:v>0.10219351629022609</c:v>
              </c:pt>
              <c:pt idx="1">
                <c:v>0.10219351629022609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5BA6-4F83-8DD7-506B2D41B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35824"/>
        <c:axId val="1547273408"/>
      </c:scatterChart>
      <c:valAx>
        <c:axId val="542035824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73408"/>
        <c:crosses val="autoZero"/>
        <c:crossBetween val="midCat"/>
      </c:valAx>
      <c:valAx>
        <c:axId val="154727340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035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Gamma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1.5319518397465899E-2</c:v>
              </c:pt>
              <c:pt idx="1">
                <c:v>1.5319851180101395E-2</c:v>
              </c:pt>
              <c:pt idx="2">
                <c:v>1.5324337868875758E-2</c:v>
              </c:pt>
              <c:pt idx="3">
                <c:v>1.534216942588019E-2</c:v>
              </c:pt>
              <c:pt idx="4">
                <c:v>1.5386675071855285E-2</c:v>
              </c:pt>
              <c:pt idx="5">
                <c:v>1.5474210160368519E-2</c:v>
              </c:pt>
              <c:pt idx="6">
                <c:v>1.5623269010972517E-2</c:v>
              </c:pt>
              <c:pt idx="7">
                <c:v>1.5853755340869028E-2</c:v>
              </c:pt>
              <c:pt idx="8">
                <c:v>1.6186376541539777E-2</c:v>
              </c:pt>
              <c:pt idx="9">
                <c:v>1.6642139941542625E-2</c:v>
              </c:pt>
              <c:pt idx="10">
                <c:v>1.7241935054478155E-2</c:v>
              </c:pt>
              <c:pt idx="11">
                <c:v>1.8006189265638704E-2</c:v>
              </c:pt>
              <c:pt idx="12">
                <c:v>1.8954586702696157E-2</c:v>
              </c:pt>
              <c:pt idx="13">
                <c:v>2.0105841685493675E-2</c:v>
              </c:pt>
              <c:pt idx="14">
                <c:v>2.147751940829646E-2</c:v>
              </c:pt>
              <c:pt idx="15">
                <c:v>2.3085897508461725E-2</c:v>
              </c:pt>
              <c:pt idx="16">
                <c:v>2.4945862995695817E-2</c:v>
              </c:pt>
              <c:pt idx="17">
                <c:v>2.7070839703566555E-2</c:v>
              </c:pt>
              <c:pt idx="18">
                <c:v>2.9472742010824966E-2</c:v>
              </c:pt>
              <c:pt idx="19">
                <c:v>3.2161951085612678E-2</c:v>
              </c:pt>
              <c:pt idx="20">
                <c:v>3.5147310345917684E-2</c:v>
              </c:pt>
              <c:pt idx="21">
                <c:v>3.8436137215848931E-2</c:v>
              </c:pt>
              <c:pt idx="22">
                <c:v>4.2034248597914693E-2</c:v>
              </c:pt>
              <c:pt idx="23">
                <c:v>4.594599778313932E-2</c:v>
              </c:pt>
              <c:pt idx="24">
                <c:v>5.0174320788837497E-2</c:v>
              </c:pt>
              <c:pt idx="25">
                <c:v>5.4720790352500694E-2</c:v>
              </c:pt>
              <c:pt idx="26">
                <c:v>5.9585676023123577E-2</c:v>
              </c:pt>
              <c:pt idx="27">
                <c:v>6.4768008981418906E-2</c:v>
              </c:pt>
              <c:pt idx="28">
                <c:v>7.0265650390306036E-2</c:v>
              </c:pt>
              <c:pt idx="29">
                <c:v>7.6075362229019297E-2</c:v>
              </c:pt>
              <c:pt idx="30">
                <c:v>8.21928797000884E-2</c:v>
              </c:pt>
              <c:pt idx="31">
                <c:v>8.8612984419966165E-2</c:v>
              </c:pt>
              <c:pt idx="32">
                <c:v>9.532957771270209E-2</c:v>
              </c:pt>
              <c:pt idx="33">
                <c:v>0.10233575342308987</c:v>
              </c:pt>
              <c:pt idx="34">
                <c:v>0.10962386975230881</c:v>
              </c:pt>
              <c:pt idx="35">
                <c:v>0.11718561969627928</c:v>
              </c:pt>
              <c:pt idx="36">
                <c:v>0.12501209973568461</c:v>
              </c:pt>
              <c:pt idx="37">
                <c:v>0.13309387648770499</c:v>
              </c:pt>
              <c:pt idx="38">
                <c:v>0.14142105108372488</c:v>
              </c:pt>
              <c:pt idx="39">
                <c:v>0.14998332108527662</c:v>
              </c:pt>
              <c:pt idx="40">
                <c:v>0.15877003979288656</c:v>
              </c:pt>
              <c:pt idx="41">
                <c:v>0.16777027283985055</c:v>
              </c:pt>
              <c:pt idx="42">
                <c:v>0.17697285199577012</c:v>
              </c:pt>
              <c:pt idx="43">
                <c:v>0.18636642613339763</c:v>
              </c:pt>
              <c:pt idx="44">
                <c:v>0.19593950933736293</c:v>
              </c:pt>
              <c:pt idx="45">
                <c:v>0.20568052615506383</c:v>
              </c:pt>
              <c:pt idx="46">
                <c:v>0.21557785400873947</c:v>
              </c:pt>
              <c:pt idx="47">
                <c:v>0.22561986280380164</c:v>
              </c:pt>
              <c:pt idx="48">
                <c:v>0.23579495178216642</c:v>
              </c:pt>
              <c:pt idx="49">
                <c:v>0.24609158368084996</c:v>
              </c:pt>
              <c:pt idx="50">
                <c:v>0.25649831626569708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1AAA-493D-8EDA-D96091583660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416.24978281269205</c:v>
              </c:pt>
            </c:numLit>
          </c:xVal>
          <c:yVal>
            <c:numLit>
              <c:formatCode>General</c:formatCode>
              <c:ptCount val="2"/>
              <c:pt idx="0">
                <c:v>0.11378756655771941</c:v>
              </c:pt>
              <c:pt idx="1">
                <c:v>0.11378756655771941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1AAA-493D-8EDA-D96091583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33424"/>
        <c:axId val="1547274656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0.10519418337184878</c:v>
                </c:pt>
                <c:pt idx="1">
                  <c:v>0.12092688566292292</c:v>
                </c:pt>
                <c:pt idx="2">
                  <c:v>9.5560812042595256E-2</c:v>
                </c:pt>
                <c:pt idx="3">
                  <c:v>0.11100465704249242</c:v>
                </c:pt>
                <c:pt idx="4">
                  <c:v>0.15146094161212831</c:v>
                </c:pt>
              </c:numLit>
            </c:plus>
            <c:minus>
              <c:numLit>
                <c:formatCode>General</c:formatCode>
                <c:ptCount val="5"/>
                <c:pt idx="0">
                  <c:v>-2.1896901394191097E-3</c:v>
                </c:pt>
                <c:pt idx="1">
                  <c:v>3.7313553262766259E-2</c:v>
                </c:pt>
                <c:pt idx="2">
                  <c:v>-1.9716611878630858E-3</c:v>
                </c:pt>
                <c:pt idx="3">
                  <c:v>2.1250004822354656E-2</c:v>
                </c:pt>
                <c:pt idx="4">
                  <c:v>0.11150462261820968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4.5177320984865592E-2</c:v>
              </c:pt>
              <c:pt idx="2">
                <c:v>0</c:v>
              </c:pt>
              <c:pt idx="3">
                <c:v>2.2421524663677129E-2</c:v>
              </c:pt>
              <c:pt idx="4">
                <c:v>0.2563554795983764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1AAA-493D-8EDA-D96091583660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0.11378756655771941</c:v>
                </c:pt>
                <c:pt idx="1">
                  <c:v>0.11378756655771941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416.24978281269205</c:v>
              </c:pt>
            </c:numLit>
          </c:xVal>
          <c:yVal>
            <c:numLit>
              <c:formatCode>General</c:formatCode>
              <c:ptCount val="2"/>
              <c:pt idx="0">
                <c:v>0.11378756655771941</c:v>
              </c:pt>
              <c:pt idx="1">
                <c:v>0.11378756655771941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1AAA-493D-8EDA-D96091583660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0.11378756655771941</c:v>
                </c:pt>
                <c:pt idx="1">
                  <c:v>0.11378756655771941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262.09844757931637</c:v>
              </c:pt>
            </c:numLit>
          </c:xVal>
          <c:yVal>
            <c:numLit>
              <c:formatCode>General</c:formatCode>
              <c:ptCount val="2"/>
              <c:pt idx="0">
                <c:v>0.11378756655771941</c:v>
              </c:pt>
              <c:pt idx="1">
                <c:v>0.11378756655771941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1AAA-493D-8EDA-D96091583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33424"/>
        <c:axId val="1547274656"/>
      </c:scatterChart>
      <c:valAx>
        <c:axId val="542033424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74656"/>
        <c:crosses val="autoZero"/>
        <c:crossBetween val="midCat"/>
      </c:valAx>
      <c:valAx>
        <c:axId val="154727465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0334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Log-Logistic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1.5382636436595799E-2</c:v>
              </c:pt>
              <c:pt idx="1">
                <c:v>1.5384138853749431E-2</c:v>
              </c:pt>
              <c:pt idx="2">
                <c:v>1.5395840661901404E-2</c:v>
              </c:pt>
              <c:pt idx="3">
                <c:v>1.5429719011417306E-2</c:v>
              </c:pt>
              <c:pt idx="4">
                <c:v>1.5498673070013224E-2</c:v>
              </c:pt>
              <c:pt idx="5">
                <c:v>1.5616208053864315E-2</c:v>
              </c:pt>
              <c:pt idx="6">
                <c:v>1.5796279779387218E-2</c:v>
              </c:pt>
              <c:pt idx="7">
                <c:v>1.6053192342978719E-2</c:v>
              </c:pt>
              <c:pt idx="8">
                <c:v>1.6401519205715361E-2</c:v>
              </c:pt>
              <c:pt idx="9">
                <c:v>1.6856035457379587E-2</c:v>
              </c:pt>
              <c:pt idx="10">
                <c:v>1.7431655203469898E-2</c:v>
              </c:pt>
              <c:pt idx="11">
                <c:v>1.8143370725073722E-2</c:v>
              </c:pt>
              <c:pt idx="12">
                <c:v>1.9006191434733324E-2</c:v>
              </c:pt>
              <c:pt idx="13">
                <c:v>2.0035081431381489E-2</c:v>
              </c:pt>
              <c:pt idx="14">
                <c:v>2.1244894945163666E-2</c:v>
              </c:pt>
              <c:pt idx="15">
                <c:v>2.2650309295607639E-2</c:v>
              </c:pt>
              <c:pt idx="16">
                <c:v>2.4265755231927484E-2</c:v>
              </c:pt>
              <c:pt idx="17">
                <c:v>2.6105344717787783E-2</c:v>
              </c:pt>
              <c:pt idx="18">
                <c:v>2.8182796383938159E-2</c:v>
              </c:pt>
              <c:pt idx="19">
                <c:v>3.0511359011398415E-2</c:v>
              </c:pt>
              <c:pt idx="20">
                <c:v>3.3103733531038862E-2</c:v>
              </c:pt>
              <c:pt idx="21">
                <c:v>3.597199413522869E-2</c:v>
              </c:pt>
              <c:pt idx="22">
                <c:v>3.9127509194673157E-2</c:v>
              </c:pt>
              <c:pt idx="23">
                <c:v>4.2580862758442084E-2</c:v>
              </c:pt>
              <c:pt idx="24">
                <c:v>4.6341777486615304E-2</c:v>
              </c:pt>
              <c:pt idx="25">
                <c:v>5.0419039921624241E-2</c:v>
              </c:pt>
              <c:pt idx="26">
                <c:v>5.4820429044764779E-2</c:v>
              </c:pt>
              <c:pt idx="27">
                <c:v>5.955264908700017E-2</c:v>
              </c:pt>
              <c:pt idx="28">
                <c:v>6.4621267566692939E-2</c:v>
              </c:pt>
              <c:pt idx="29">
                <c:v>7.0030659510250226E-2</c:v>
              </c:pt>
              <c:pt idx="30">
                <c:v>7.5783958774112689E-2</c:v>
              </c:pt>
              <c:pt idx="31">
                <c:v>8.1883017327872315E-2</c:v>
              </c:pt>
              <c:pt idx="32">
                <c:v>8.8328373278876673E-2</c:v>
              </c:pt>
              <c:pt idx="33">
                <c:v>9.511922831941283E-2</c:v>
              </c:pt>
              <c:pt idx="34">
                <c:v>0.10225343515997813</c:v>
              </c:pt>
              <c:pt idx="35">
                <c:v>0.1097274953784001</c:v>
              </c:pt>
              <c:pt idx="36">
                <c:v>0.11753656796736191</c:v>
              </c:pt>
              <c:pt idx="37">
                <c:v>0.1256744887054588</c:v>
              </c:pt>
              <c:pt idx="38">
                <c:v>0.13413380031285821</c:v>
              </c:pt>
              <c:pt idx="39">
                <c:v>0.14290579318594002</c:v>
              </c:pt>
              <c:pt idx="40">
                <c:v>0.15198055633998378</c:v>
              </c:pt>
              <c:pt idx="41">
                <c:v>0.16134703802926609</c:v>
              </c:pt>
              <c:pt idx="42">
                <c:v>0.17099311536374498</c:v>
              </c:pt>
              <c:pt idx="43">
                <c:v>0.18090567210465652</c:v>
              </c:pt>
              <c:pt idx="44">
                <c:v>0.19107068370111127</c:v>
              </c:pt>
              <c:pt idx="45">
                <c:v>0.20147330852904174</c:v>
              </c:pt>
              <c:pt idx="46">
                <c:v>0.2120979842147295</c:v>
              </c:pt>
              <c:pt idx="47">
                <c:v>0.22292852786928552</c:v>
              </c:pt>
              <c:pt idx="48">
                <c:v>0.23394823902852066</c:v>
              </c:pt>
              <c:pt idx="49">
                <c:v>0.24514000408485564</c:v>
              </c:pt>
              <c:pt idx="50">
                <c:v>0.25648640101351217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2561-42D7-9E76-6461CEF218A2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428.02431707575425</c:v>
              </c:pt>
            </c:numLit>
          </c:xVal>
          <c:yVal>
            <c:numLit>
              <c:formatCode>General</c:formatCode>
              <c:ptCount val="2"/>
              <c:pt idx="0">
                <c:v>0.11384437279293538</c:v>
              </c:pt>
              <c:pt idx="1">
                <c:v>0.11384437279293538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2561-42D7-9E76-6461CEF21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33424"/>
        <c:axId val="1547271744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0.10519418337184878</c:v>
                </c:pt>
                <c:pt idx="1">
                  <c:v>0.12092688566292292</c:v>
                </c:pt>
                <c:pt idx="2">
                  <c:v>9.5560812042595256E-2</c:v>
                </c:pt>
                <c:pt idx="3">
                  <c:v>0.11100465704249242</c:v>
                </c:pt>
                <c:pt idx="4">
                  <c:v>0.15146094161212831</c:v>
                </c:pt>
              </c:numLit>
            </c:plus>
            <c:minus>
              <c:numLit>
                <c:formatCode>General</c:formatCode>
                <c:ptCount val="5"/>
                <c:pt idx="0">
                  <c:v>-2.1896901394191097E-3</c:v>
                </c:pt>
                <c:pt idx="1">
                  <c:v>3.7313553262766259E-2</c:v>
                </c:pt>
                <c:pt idx="2">
                  <c:v>-1.9716611878630858E-3</c:v>
                </c:pt>
                <c:pt idx="3">
                  <c:v>2.1250004822354656E-2</c:v>
                </c:pt>
                <c:pt idx="4">
                  <c:v>0.11150462261820968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4.5177320984865592E-2</c:v>
              </c:pt>
              <c:pt idx="2">
                <c:v>0</c:v>
              </c:pt>
              <c:pt idx="3">
                <c:v>2.2421524663677129E-2</c:v>
              </c:pt>
              <c:pt idx="4">
                <c:v>0.2563554795983764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2561-42D7-9E76-6461CEF218A2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0.11384437279293538</c:v>
                </c:pt>
                <c:pt idx="1">
                  <c:v>0.11384437279293538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428.02431707575425</c:v>
              </c:pt>
            </c:numLit>
          </c:xVal>
          <c:yVal>
            <c:numLit>
              <c:formatCode>General</c:formatCode>
              <c:ptCount val="2"/>
              <c:pt idx="0">
                <c:v>0.11384437279293538</c:v>
              </c:pt>
              <c:pt idx="1">
                <c:v>0.11384437279293538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2561-42D7-9E76-6461CEF218A2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0.11384437279293538</c:v>
                </c:pt>
                <c:pt idx="1">
                  <c:v>0.11384437279293538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259.68826673284218</c:v>
              </c:pt>
            </c:numLit>
          </c:xVal>
          <c:yVal>
            <c:numLit>
              <c:formatCode>General</c:formatCode>
              <c:ptCount val="2"/>
              <c:pt idx="0">
                <c:v>0.11384437279293538</c:v>
              </c:pt>
              <c:pt idx="1">
                <c:v>0.11384437279293538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2561-42D7-9E76-6461CEF21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33424"/>
        <c:axId val="1547271744"/>
      </c:scatterChart>
      <c:valAx>
        <c:axId val="542033424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71744"/>
        <c:crosses val="autoZero"/>
        <c:crossBetween val="midCat"/>
      </c:valAx>
      <c:valAx>
        <c:axId val="154727174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0334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4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1.53427887122056E-2</c:v>
              </c:pt>
              <c:pt idx="1">
                <c:v>1.5345000730434082E-2</c:v>
              </c:pt>
              <c:pt idx="2">
                <c:v>1.5360484718894972E-2</c:v>
              </c:pt>
              <c:pt idx="3">
                <c:v>1.5402511460195771E-2</c:v>
              </c:pt>
              <c:pt idx="4">
                <c:v>1.5484347861254194E-2</c:v>
              </c:pt>
              <c:pt idx="5">
                <c:v>1.561925248249906E-2</c:v>
              </c:pt>
              <c:pt idx="6">
                <c:v>1.5820469281675315E-2</c:v>
              </c:pt>
              <c:pt idx="7">
                <c:v>1.6101219576581373E-2</c:v>
              </c:pt>
              <c:pt idx="8">
                <c:v>1.6474692233761825E-2</c:v>
              </c:pt>
              <c:pt idx="9">
                <c:v>1.6954032093538914E-2</c:v>
              </c:pt>
              <c:pt idx="10">
                <c:v>1.7552326645788156E-2</c:v>
              </c:pt>
              <c:pt idx="11">
                <c:v>1.8282590975534287E-2</c:v>
              </c:pt>
              <c:pt idx="12">
                <c:v>1.9157751002754721E-2</c:v>
              </c:pt>
              <c:pt idx="13">
                <c:v>2.0190625046712513E-2</c:v>
              </c:pt>
              <c:pt idx="14">
                <c:v>2.139390375167546E-2</c:v>
              </c:pt>
              <c:pt idx="15">
                <c:v>2.2780128417992304E-2</c:v>
              </c:pt>
              <c:pt idx="16">
                <c:v>2.4361667790160142E-2</c:v>
              </c:pt>
              <c:pt idx="17">
                <c:v>2.6150693361691804E-2</c:v>
              </c:pt>
              <c:pt idx="18">
                <c:v>2.8159153265239815E-2</c:v>
              </c:pt>
              <c:pt idx="19">
                <c:v>3.0398744825511186E-2</c:v>
              </c:pt>
              <c:pt idx="20">
                <c:v>3.2880885861951162E-2</c:v>
              </c:pt>
              <c:pt idx="21">
                <c:v>3.5616684837942961E-2</c:v>
              </c:pt>
              <c:pt idx="22">
                <c:v>3.8616909963279114E-2</c:v>
              </c:pt>
              <c:pt idx="23">
                <c:v>4.1891957366854096E-2</c:v>
              </c:pt>
              <c:pt idx="24">
                <c:v>4.5451818466818034E-2</c:v>
              </c:pt>
              <c:pt idx="25">
                <c:v>4.9306046675738055E-2</c:v>
              </c:pt>
              <c:pt idx="26">
                <c:v>5.3463723588545259E-2</c:v>
              </c:pt>
              <c:pt idx="27">
                <c:v>5.7933424811106429E-2</c:v>
              </c:pt>
              <c:pt idx="28">
                <c:v>6.2723185597049674E-2</c:v>
              </c:pt>
              <c:pt idx="29">
                <c:v>6.7840466469879693E-2</c:v>
              </c:pt>
              <c:pt idx="30">
                <c:v>7.329211901634472E-2</c:v>
              </c:pt>
              <c:pt idx="31">
                <c:v>7.9084352045334441E-2</c:v>
              </c:pt>
              <c:pt idx="32">
                <c:v>8.5222698314186565E-2</c:v>
              </c:pt>
              <c:pt idx="33">
                <c:v>9.1711982031051548E-2</c:v>
              </c:pt>
              <c:pt idx="34">
                <c:v>9.8556287347769306E-2</c:v>
              </c:pt>
              <c:pt idx="35">
                <c:v>0.10575892806245461</c:v>
              </c:pt>
              <c:pt idx="36">
                <c:v>0.11332241875453919</c:v>
              </c:pt>
              <c:pt idx="37">
                <c:v>0.1212484475772721</c:v>
              </c:pt>
              <c:pt idx="38">
                <c:v>0.12953785093352327</c:v>
              </c:pt>
              <c:pt idx="39">
                <c:v>0.13819059026007713</c:v>
              </c:pt>
              <c:pt idx="40">
                <c:v>0.14720573114333468</c:v>
              </c:pt>
              <c:pt idx="41">
                <c:v>0.15658142498539587</c:v>
              </c:pt>
              <c:pt idx="42">
                <c:v>0.16631489343378317</c:v>
              </c:pt>
              <c:pt idx="43">
                <c:v>0.17640241578053859</c:v>
              </c:pt>
              <c:pt idx="44">
                <c:v>0.18683931952702973</c:v>
              </c:pt>
              <c:pt idx="45">
                <c:v>0.19761997429950576</c:v>
              </c:pt>
              <c:pt idx="46">
                <c:v>0.20873778928723738</c:v>
              </c:pt>
              <c:pt idx="47">
                <c:v>0.22018521435995381</c:v>
              </c:pt>
              <c:pt idx="48">
                <c:v>0.23195374500429372</c:v>
              </c:pt>
              <c:pt idx="49">
                <c:v>0.24403393120013134</c:v>
              </c:pt>
              <c:pt idx="50">
                <c:v>0.25641539033702243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6924-47D9-8A4C-2E8D40E6FA86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434.41095575690264</c:v>
              </c:pt>
            </c:numLit>
          </c:xVal>
          <c:yVal>
            <c:numLit>
              <c:formatCode>General</c:formatCode>
              <c:ptCount val="2"/>
              <c:pt idx="0">
                <c:v>0.11380850298140757</c:v>
              </c:pt>
              <c:pt idx="1">
                <c:v>0.11380850298140757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6924-47D9-8A4C-2E8D40E6FA86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263.52268287636298</c:v>
              </c:pt>
            </c:numLit>
          </c:xVal>
          <c:yVal>
            <c:numLit>
              <c:formatCode>General</c:formatCode>
              <c:ptCount val="2"/>
              <c:pt idx="0">
                <c:v>1.53427887122056E-2</c:v>
              </c:pt>
              <c:pt idx="1">
                <c:v>0.11380850298140757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6924-47D9-8A4C-2E8D40E6F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33424"/>
        <c:axId val="1547288384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0.10519418337184878</c:v>
                </c:pt>
                <c:pt idx="1">
                  <c:v>0.12092688566292292</c:v>
                </c:pt>
                <c:pt idx="2">
                  <c:v>9.5560812042595256E-2</c:v>
                </c:pt>
                <c:pt idx="3">
                  <c:v>0.11100465704249242</c:v>
                </c:pt>
                <c:pt idx="4">
                  <c:v>0.15146094161212831</c:v>
                </c:pt>
              </c:numLit>
            </c:plus>
            <c:minus>
              <c:numLit>
                <c:formatCode>General</c:formatCode>
                <c:ptCount val="5"/>
                <c:pt idx="0">
                  <c:v>-2.1896901394191097E-3</c:v>
                </c:pt>
                <c:pt idx="1">
                  <c:v>3.7313553262766259E-2</c:v>
                </c:pt>
                <c:pt idx="2">
                  <c:v>-1.9716611878630858E-3</c:v>
                </c:pt>
                <c:pt idx="3">
                  <c:v>2.1250004822354656E-2</c:v>
                </c:pt>
                <c:pt idx="4">
                  <c:v>0.11150462261820968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4.5177320984865592E-2</c:v>
              </c:pt>
              <c:pt idx="2">
                <c:v>0</c:v>
              </c:pt>
              <c:pt idx="3">
                <c:v>2.2421524663677129E-2</c:v>
              </c:pt>
              <c:pt idx="4">
                <c:v>0.2563554795983764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6924-47D9-8A4C-2E8D40E6FA86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0.11380850298140757</c:v>
                </c:pt>
                <c:pt idx="1">
                  <c:v>0.11380850298140757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434.41095575690264</c:v>
              </c:pt>
            </c:numLit>
          </c:xVal>
          <c:yVal>
            <c:numLit>
              <c:formatCode>General</c:formatCode>
              <c:ptCount val="2"/>
              <c:pt idx="0">
                <c:v>0.11380850298140757</c:v>
              </c:pt>
              <c:pt idx="1">
                <c:v>0.11380850298140757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6924-47D9-8A4C-2E8D40E6FA86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0.11380850298140757</c:v>
                </c:pt>
                <c:pt idx="1">
                  <c:v>0.11380850298140757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263.52268287636298</c:v>
              </c:pt>
            </c:numLit>
          </c:xVal>
          <c:yVal>
            <c:numLit>
              <c:formatCode>General</c:formatCode>
              <c:ptCount val="2"/>
              <c:pt idx="0">
                <c:v>0.11380850298140757</c:v>
              </c:pt>
              <c:pt idx="1">
                <c:v>0.11380850298140757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6924-47D9-8A4C-2E8D40E6F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33424"/>
        <c:axId val="1547288384"/>
      </c:scatterChart>
      <c:valAx>
        <c:axId val="542033424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88384"/>
        <c:crosses val="autoZero"/>
        <c:crossBetween val="midCat"/>
      </c:valAx>
      <c:valAx>
        <c:axId val="154728838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0334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3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1.5342146859931899E-2</c:v>
              </c:pt>
              <c:pt idx="1">
                <c:v>1.5344359223036293E-2</c:v>
              </c:pt>
              <c:pt idx="2">
                <c:v>1.5359845625584744E-2</c:v>
              </c:pt>
              <c:pt idx="3">
                <c:v>1.5401878919027227E-2</c:v>
              </c:pt>
              <c:pt idx="4">
                <c:v>1.5483728077917465E-2</c:v>
              </c:pt>
              <c:pt idx="5">
                <c:v>1.5618653727723343E-2</c:v>
              </c:pt>
              <c:pt idx="6">
                <c:v>1.5819901886685882E-2</c:v>
              </c:pt>
              <c:pt idx="7">
                <c:v>1.610069592605725E-2</c:v>
              </c:pt>
              <c:pt idx="8">
                <c:v>1.6474226755744177E-2</c:v>
              </c:pt>
              <c:pt idx="9">
                <c:v>1.6953641245746755E-2</c:v>
              </c:pt>
              <c:pt idx="10">
                <c:v>1.7552028897800893E-2</c:v>
              </c:pt>
              <c:pt idx="11">
                <c:v>1.8282406786313585E-2</c:v>
              </c:pt>
              <c:pt idx="12">
                <c:v>1.9157702792986835E-2</c:v>
              </c:pt>
              <c:pt idx="13">
                <c:v>2.019073716546756E-2</c:v>
              </c:pt>
              <c:pt idx="14">
                <c:v>2.1394202436896347E-2</c:v>
              </c:pt>
              <c:pt idx="15">
                <c:v>2.2780641750347955E-2</c:v>
              </c:pt>
              <c:pt idx="16">
                <c:v>2.436242563981908E-2</c:v>
              </c:pt>
              <c:pt idx="17">
                <c:v>2.6151727327602205E-2</c:v>
              </c:pt>
              <c:pt idx="18">
                <c:v>2.8160496606532866E-2</c:v>
              </c:pt>
              <c:pt idx="19">
                <c:v>3.0400432384678509E-2</c:v>
              </c:pt>
              <c:pt idx="20">
                <c:v>3.2882953979490134E-2</c:v>
              </c:pt>
              <c:pt idx="21">
                <c:v>3.5619171258204248E-2</c:v>
              </c:pt>
              <c:pt idx="22">
                <c:v>3.8619853731302584E-2</c:v>
              </c:pt>
              <c:pt idx="23">
                <c:v>4.1895398716029153E-2</c:v>
              </c:pt>
              <c:pt idx="24">
                <c:v>4.5455798697263634E-2</c:v>
              </c:pt>
              <c:pt idx="25">
                <c:v>4.9310608023358009E-2</c:v>
              </c:pt>
              <c:pt idx="26">
                <c:v>5.3468909084779415E-2</c:v>
              </c:pt>
              <c:pt idx="27">
                <c:v>5.7939278133470037E-2</c:v>
              </c:pt>
              <c:pt idx="28">
                <c:v>6.2729750910622398E-2</c:v>
              </c:pt>
              <c:pt idx="29">
                <c:v>6.784778825998701E-2</c:v>
              </c:pt>
              <c:pt idx="30">
                <c:v>7.3300241912748601E-2</c:v>
              </c:pt>
              <c:pt idx="31">
                <c:v>7.9093320638335712E-2</c:v>
              </c:pt>
              <c:pt idx="32">
                <c:v>8.5232556963124637E-2</c:v>
              </c:pt>
              <c:pt idx="33">
                <c:v>9.1722774665770931E-2</c:v>
              </c:pt>
              <c:pt idx="34">
                <c:v>9.8568057263709721E-2</c:v>
              </c:pt>
              <c:pt idx="35">
                <c:v>0.10577171771010796</c:v>
              </c:pt>
              <c:pt idx="36">
                <c:v>0.11333626952410233</c:v>
              </c:pt>
              <c:pt idx="37">
                <c:v>0.12126339957940763</c:v>
              </c:pt>
              <c:pt idx="38">
                <c:v>0.12955394277722374</c:v>
              </c:pt>
              <c:pt idx="39">
                <c:v>0.13820785882870737</c:v>
              </c:pt>
              <c:pt idx="40">
                <c:v>0.1472242113700005</c:v>
              </c:pt>
              <c:pt idx="41">
                <c:v>0.15660114962885885</c:v>
              </c:pt>
              <c:pt idx="42">
                <c:v>0.16633589285620498</c:v>
              </c:pt>
              <c:pt idx="43">
                <c:v>0.17642471772839527</c:v>
              </c:pt>
              <c:pt idx="44">
                <c:v>0.18686294891658639</c:v>
              </c:pt>
              <c:pt idx="45">
                <c:v>0.19764495300828286</c:v>
              </c:pt>
              <c:pt idx="46">
                <c:v>0.20876413595292972</c:v>
              </c:pt>
              <c:pt idx="47">
                <c:v>0.22021294418828663</c:v>
              </c:pt>
              <c:pt idx="48">
                <c:v>0.23198286958730652</c:v>
              </c:pt>
              <c:pt idx="49">
                <c:v>0.24406445834637996</c:v>
              </c:pt>
              <c:pt idx="50">
                <c:v>0.25644732391517294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833C-479C-AEBA-705A9CDD8BE1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434.3884824335575</c:v>
              </c:pt>
            </c:numLit>
          </c:xVal>
          <c:yVal>
            <c:numLit>
              <c:formatCode>General</c:formatCode>
              <c:ptCount val="2"/>
              <c:pt idx="0">
                <c:v>0.11380792938502267</c:v>
              </c:pt>
              <c:pt idx="1">
                <c:v>0.11380792938502267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833C-479C-AEBA-705A9CDD8BE1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263.52124746447276</c:v>
              </c:pt>
            </c:numLit>
          </c:xVal>
          <c:yVal>
            <c:numLit>
              <c:formatCode>General</c:formatCode>
              <c:ptCount val="2"/>
              <c:pt idx="0">
                <c:v>1.5342146859931899E-2</c:v>
              </c:pt>
              <c:pt idx="1">
                <c:v>0.11380792938502267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833C-479C-AEBA-705A9CDD8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33424"/>
        <c:axId val="1547292544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0.10519418337184878</c:v>
                </c:pt>
                <c:pt idx="1">
                  <c:v>0.12092688566292292</c:v>
                </c:pt>
                <c:pt idx="2">
                  <c:v>9.5560812042595256E-2</c:v>
                </c:pt>
                <c:pt idx="3">
                  <c:v>0.11100465704249242</c:v>
                </c:pt>
                <c:pt idx="4">
                  <c:v>0.15146094161212831</c:v>
                </c:pt>
              </c:numLit>
            </c:plus>
            <c:minus>
              <c:numLit>
                <c:formatCode>General</c:formatCode>
                <c:ptCount val="5"/>
                <c:pt idx="0">
                  <c:v>-2.1896901394191097E-3</c:v>
                </c:pt>
                <c:pt idx="1">
                  <c:v>3.7313553262766259E-2</c:v>
                </c:pt>
                <c:pt idx="2">
                  <c:v>-1.9716611878630858E-3</c:v>
                </c:pt>
                <c:pt idx="3">
                  <c:v>2.1250004822354656E-2</c:v>
                </c:pt>
                <c:pt idx="4">
                  <c:v>0.11150462261820968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4.5177320984865592E-2</c:v>
              </c:pt>
              <c:pt idx="2">
                <c:v>0</c:v>
              </c:pt>
              <c:pt idx="3">
                <c:v>2.2421524663677129E-2</c:v>
              </c:pt>
              <c:pt idx="4">
                <c:v>0.2563554795983764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833C-479C-AEBA-705A9CDD8BE1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0.11380792938502267</c:v>
                </c:pt>
                <c:pt idx="1">
                  <c:v>0.11380792938502267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434.3884824335575</c:v>
              </c:pt>
            </c:numLit>
          </c:xVal>
          <c:yVal>
            <c:numLit>
              <c:formatCode>General</c:formatCode>
              <c:ptCount val="2"/>
              <c:pt idx="0">
                <c:v>0.11380792938502267</c:v>
              </c:pt>
              <c:pt idx="1">
                <c:v>0.11380792938502267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833C-479C-AEBA-705A9CDD8BE1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0.11380792938502267</c:v>
                </c:pt>
                <c:pt idx="1">
                  <c:v>0.11380792938502267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263.52124746447276</c:v>
              </c:pt>
            </c:numLit>
          </c:xVal>
          <c:yVal>
            <c:numLit>
              <c:formatCode>General</c:formatCode>
              <c:ptCount val="2"/>
              <c:pt idx="0">
                <c:v>0.11380792938502267</c:v>
              </c:pt>
              <c:pt idx="1">
                <c:v>0.11380792938502267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833C-479C-AEBA-705A9CDD8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33424"/>
        <c:axId val="1547292544"/>
      </c:scatterChart>
      <c:valAx>
        <c:axId val="542033424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92544"/>
        <c:crosses val="autoZero"/>
        <c:crossBetween val="midCat"/>
      </c:valAx>
      <c:valAx>
        <c:axId val="154729254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0334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2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1.3464163860481999E-2</c:v>
              </c:pt>
              <c:pt idx="1">
                <c:v>1.3571401453825545E-2</c:v>
              </c:pt>
              <c:pt idx="2">
                <c:v>1.389304429781753E-2</c:v>
              </c:pt>
              <c:pt idx="3">
                <c:v>1.4428882660351881E-2</c:v>
              </c:pt>
              <c:pt idx="4">
                <c:v>1.51785672411704E-2</c:v>
              </c:pt>
              <c:pt idx="5">
                <c:v>1.6141609551336263E-2</c:v>
              </c:pt>
              <c:pt idx="6">
                <c:v>1.7317382443688217E-2</c:v>
              </c:pt>
              <c:pt idx="7">
                <c:v>1.8705120793469733E-2</c:v>
              </c:pt>
              <c:pt idx="8">
                <c:v>2.0303922328098585E-2</c:v>
              </c:pt>
              <c:pt idx="9">
                <c:v>2.2112748604817781E-2</c:v>
              </c:pt>
              <c:pt idx="10">
                <c:v>2.4130426134743671E-2</c:v>
              </c:pt>
              <c:pt idx="11">
                <c:v>2.6355647651609491E-2</c:v>
              </c:pt>
              <c:pt idx="12">
                <c:v>2.8786973523282924E-2</c:v>
              </c:pt>
              <c:pt idx="13">
                <c:v>3.1422833303924355E-2</c:v>
              </c:pt>
              <c:pt idx="14">
                <c:v>3.4261527424444077E-2</c:v>
              </c:pt>
              <c:pt idx="15">
                <c:v>3.7301229018709969E-2</c:v>
              </c:pt>
              <c:pt idx="16">
                <c:v>4.0539985882759332E-2</c:v>
              </c:pt>
              <c:pt idx="17">
                <c:v>4.3975722564073852E-2</c:v>
              </c:pt>
              <c:pt idx="18">
                <c:v>4.7606242577788282E-2</c:v>
              </c:pt>
              <c:pt idx="19">
                <c:v>5.1429230746518791E-2</c:v>
              </c:pt>
              <c:pt idx="20">
                <c:v>5.544225566032427E-2</c:v>
              </c:pt>
              <c:pt idx="21">
                <c:v>5.9642772253140477E-2</c:v>
              </c:pt>
              <c:pt idx="22">
                <c:v>6.4028124491868343E-2</c:v>
              </c:pt>
              <c:pt idx="23">
                <c:v>6.85955481741371E-2</c:v>
              </c:pt>
              <c:pt idx="24">
                <c:v>7.3342173830622387E-2</c:v>
              </c:pt>
              <c:pt idx="25">
                <c:v>7.8265029727651231E-2</c:v>
              </c:pt>
              <c:pt idx="26">
                <c:v>8.3361044965701819E-2</c:v>
              </c:pt>
              <c:pt idx="27">
                <c:v>8.8627052669276563E-2</c:v>
              </c:pt>
              <c:pt idx="28">
                <c:v>9.405979326351413E-2</c:v>
              </c:pt>
              <c:pt idx="29">
                <c:v>9.9655917832801283E-2</c:v>
              </c:pt>
              <c:pt idx="30">
                <c:v>0.10541199155654274</c:v>
              </c:pt>
              <c:pt idx="31">
                <c:v>0.1113244972171655</c:v>
              </c:pt>
              <c:pt idx="32">
                <c:v>0.11738983877534664</c:v>
              </c:pt>
              <c:pt idx="33">
                <c:v>0.12360434500739018</c:v>
              </c:pt>
              <c:pt idx="34">
                <c:v>0.12996427319961229</c:v>
              </c:pt>
              <c:pt idx="35">
                <c:v>0.13646581289454546</c:v>
              </c:pt>
              <c:pt idx="36">
                <c:v>0.14310508968372682</c:v>
              </c:pt>
              <c:pt idx="37">
                <c:v>0.14987816904180565</c:v>
              </c:pt>
              <c:pt idx="38">
                <c:v>0.1567810601966784</c:v>
              </c:pt>
              <c:pt idx="39">
                <c:v>0.16380972003034736</c:v>
              </c:pt>
              <c:pt idx="40">
                <c:v>0.17096005700519198</c:v>
              </c:pt>
              <c:pt idx="41">
                <c:v>0.17822793511034771</c:v>
              </c:pt>
              <c:pt idx="42">
                <c:v>0.18560917782289829</c:v>
              </c:pt>
              <c:pt idx="43">
                <c:v>0.19309957207861211</c:v>
              </c:pt>
              <c:pt idx="44">
                <c:v>0.20069487224698265</c:v>
              </c:pt>
              <c:pt idx="45">
                <c:v>0.20839080410537247</c:v>
              </c:pt>
              <c:pt idx="46">
                <c:v>0.21618306880711241</c:v>
              </c:pt>
              <c:pt idx="47">
                <c:v>0.22406734683845872</c:v>
              </c:pt>
              <c:pt idx="48">
                <c:v>0.23203930195938358</c:v>
              </c:pt>
              <c:pt idx="49">
                <c:v>0.24009458512324033</c:v>
              </c:pt>
              <c:pt idx="50">
                <c:v>0.24822883837043194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677A-4E56-87B7-C752AA9C6BBD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375.01866503953931</c:v>
              </c:pt>
            </c:numLit>
          </c:xVal>
          <c:yVal>
            <c:numLit>
              <c:formatCode>General</c:formatCode>
              <c:ptCount val="2"/>
              <c:pt idx="0">
                <c:v>0.11211773891085852</c:v>
              </c:pt>
              <c:pt idx="1">
                <c:v>0.11211773891085852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677A-4E56-87B7-C752AA9C6BBD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248.13850121347002</c:v>
              </c:pt>
            </c:numLit>
          </c:xVal>
          <c:yVal>
            <c:numLit>
              <c:formatCode>General</c:formatCode>
              <c:ptCount val="2"/>
              <c:pt idx="0">
                <c:v>1.3464163860481999E-2</c:v>
              </c:pt>
              <c:pt idx="1">
                <c:v>0.11211773891085852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677A-4E56-87B7-C752AA9C6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33824"/>
        <c:axId val="2103966688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0.10519418337184878</c:v>
                </c:pt>
                <c:pt idx="1">
                  <c:v>0.12092688566292292</c:v>
                </c:pt>
                <c:pt idx="2">
                  <c:v>9.5560812042595256E-2</c:v>
                </c:pt>
                <c:pt idx="3">
                  <c:v>0.11100465704249242</c:v>
                </c:pt>
                <c:pt idx="4">
                  <c:v>0.15146094161212831</c:v>
                </c:pt>
              </c:numLit>
            </c:plus>
            <c:minus>
              <c:numLit>
                <c:formatCode>General</c:formatCode>
                <c:ptCount val="5"/>
                <c:pt idx="0">
                  <c:v>-2.1896901394191097E-3</c:v>
                </c:pt>
                <c:pt idx="1">
                  <c:v>3.7313553262766259E-2</c:v>
                </c:pt>
                <c:pt idx="2">
                  <c:v>-1.9716611878630858E-3</c:v>
                </c:pt>
                <c:pt idx="3">
                  <c:v>2.1250004822354656E-2</c:v>
                </c:pt>
                <c:pt idx="4">
                  <c:v>0.11150462261820968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4.5177320984865592E-2</c:v>
              </c:pt>
              <c:pt idx="2">
                <c:v>0</c:v>
              </c:pt>
              <c:pt idx="3">
                <c:v>2.2421524663677129E-2</c:v>
              </c:pt>
              <c:pt idx="4">
                <c:v>0.2563554795983764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677A-4E56-87B7-C752AA9C6BBD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0.11211773891085852</c:v>
                </c:pt>
                <c:pt idx="1">
                  <c:v>0.11211773891085852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375.01866503953931</c:v>
              </c:pt>
            </c:numLit>
          </c:xVal>
          <c:yVal>
            <c:numLit>
              <c:formatCode>General</c:formatCode>
              <c:ptCount val="2"/>
              <c:pt idx="0">
                <c:v>0.11211773891085852</c:v>
              </c:pt>
              <c:pt idx="1">
                <c:v>0.11211773891085852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677A-4E56-87B7-C752AA9C6BBD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0.11211773891085852</c:v>
                </c:pt>
                <c:pt idx="1">
                  <c:v>0.11211773891085852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248.13850121347002</c:v>
              </c:pt>
            </c:numLit>
          </c:xVal>
          <c:yVal>
            <c:numLit>
              <c:formatCode>General</c:formatCode>
              <c:ptCount val="2"/>
              <c:pt idx="0">
                <c:v>0.11211773891085852</c:v>
              </c:pt>
              <c:pt idx="1">
                <c:v>0.11211773891085852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677A-4E56-87B7-C752AA9C6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33824"/>
        <c:axId val="2103966688"/>
      </c:scatterChart>
      <c:valAx>
        <c:axId val="542033824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66688"/>
        <c:crosses val="autoZero"/>
        <c:crossBetween val="midCat"/>
      </c:valAx>
      <c:valAx>
        <c:axId val="210396668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033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1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6.6718775651101701E-3</c:v>
              </c:pt>
              <c:pt idx="1">
                <c:v>1.1278551684061663E-2</c:v>
              </c:pt>
              <c:pt idx="2">
                <c:v>1.5863861818687253E-2</c:v>
              </c:pt>
              <c:pt idx="3">
                <c:v>2.0427907046936426E-2</c:v>
              </c:pt>
              <c:pt idx="4">
                <c:v>2.4970785987273571E-2</c:v>
              </c:pt>
              <c:pt idx="5">
                <c:v>2.9492596800808072E-2</c:v>
              </c:pt>
              <c:pt idx="6">
                <c:v>3.3993437193416236E-2</c:v>
              </c:pt>
              <c:pt idx="7">
                <c:v>3.8473404417851742E-2</c:v>
              </c:pt>
              <c:pt idx="8">
                <c:v>4.2932595275847515E-2</c:v>
              </c:pt>
              <c:pt idx="9">
                <c:v>4.7371106120207312E-2</c:v>
              </c:pt>
              <c:pt idx="10">
                <c:v>5.1789032856887504E-2</c:v>
              </c:pt>
              <c:pt idx="11">
                <c:v>5.6186470947069508E-2</c:v>
              </c:pt>
              <c:pt idx="12">
                <c:v>6.0563515409222474E-2</c:v>
              </c:pt>
              <c:pt idx="13">
                <c:v>6.49202608211564E-2</c:v>
              </c:pt>
              <c:pt idx="14">
                <c:v>6.9256801322065673E-2</c:v>
              </c:pt>
              <c:pt idx="15">
                <c:v>7.3573230614563376E-2</c:v>
              </c:pt>
              <c:pt idx="16">
                <c:v>7.7869641966706024E-2</c:v>
              </c:pt>
              <c:pt idx="17">
                <c:v>8.2146128214008352E-2</c:v>
              </c:pt>
              <c:pt idx="18">
                <c:v>8.6402781761449901E-2</c:v>
              </c:pt>
              <c:pt idx="19">
                <c:v>9.0639694585471456E-2</c:v>
              </c:pt>
              <c:pt idx="20">
                <c:v>9.4856958235962213E-2</c:v>
              </c:pt>
              <c:pt idx="21">
                <c:v>9.905466383823841E-2</c:v>
              </c:pt>
              <c:pt idx="22">
                <c:v>0.10323290209501193</c:v>
              </c:pt>
              <c:pt idx="23">
                <c:v>0.10739176328835037</c:v>
              </c:pt>
              <c:pt idx="24">
                <c:v>0.11153133728162762</c:v>
              </c:pt>
              <c:pt idx="25">
                <c:v>0.11565171352146628</c:v>
              </c:pt>
              <c:pt idx="26">
                <c:v>0.11975298103966918</c:v>
              </c:pt>
              <c:pt idx="27">
                <c:v>0.12383522845514452</c:v>
              </c:pt>
              <c:pt idx="28">
                <c:v>0.12789854397581954</c:v>
              </c:pt>
              <c:pt idx="29">
                <c:v>0.13194301540054745</c:v>
              </c:pt>
              <c:pt idx="30">
                <c:v>0.13596873012100374</c:v>
              </c:pt>
              <c:pt idx="31">
                <c:v>0.1399757751235752</c:v>
              </c:pt>
              <c:pt idx="32">
                <c:v>0.14396423699123889</c:v>
              </c:pt>
              <c:pt idx="33">
                <c:v>0.1479342019054336</c:v>
              </c:pt>
              <c:pt idx="34">
                <c:v>0.15188575564792139</c:v>
              </c:pt>
              <c:pt idx="35">
                <c:v>0.15581898360264174</c:v>
              </c:pt>
              <c:pt idx="36">
                <c:v>0.15973397075755622</c:v>
              </c:pt>
              <c:pt idx="37">
                <c:v>0.16363080170648472</c:v>
              </c:pt>
              <c:pt idx="38">
                <c:v>0.16750956065093359</c:v>
              </c:pt>
              <c:pt idx="39">
                <c:v>0.17137033140191499</c:v>
              </c:pt>
              <c:pt idx="40">
                <c:v>0.17521319738175775</c:v>
              </c:pt>
              <c:pt idx="41">
                <c:v>0.17903824162591012</c:v>
              </c:pt>
              <c:pt idx="42">
                <c:v>0.18284554678473358</c:v>
              </c:pt>
              <c:pt idx="43">
                <c:v>0.18663519512528939</c:v>
              </c:pt>
              <c:pt idx="44">
                <c:v>0.19040726853311535</c:v>
              </c:pt>
              <c:pt idx="45">
                <c:v>0.19416184851399595</c:v>
              </c:pt>
              <c:pt idx="46">
                <c:v>0.19789901619572298</c:v>
              </c:pt>
              <c:pt idx="47">
                <c:v>0.20161885232984883</c:v>
              </c:pt>
              <c:pt idx="48">
                <c:v>0.20532143729343122</c:v>
              </c:pt>
              <c:pt idx="49">
                <c:v>0.20900685109076975</c:v>
              </c:pt>
              <c:pt idx="50">
                <c:v>0.212675173355135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A604-4961-A530-84045F1EBF7D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273.03414930105208</c:v>
              </c:pt>
            </c:numLit>
          </c:xVal>
          <c:yVal>
            <c:numLit>
              <c:formatCode>General</c:formatCode>
              <c:ptCount val="2"/>
              <c:pt idx="0">
                <c:v>0.10600468534423808</c:v>
              </c:pt>
              <c:pt idx="1">
                <c:v>0.10600468534423808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A604-4961-A530-84045F1EBF7D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173.82015954931092</c:v>
              </c:pt>
            </c:numLit>
          </c:xVal>
          <c:yVal>
            <c:numLit>
              <c:formatCode>General</c:formatCode>
              <c:ptCount val="2"/>
              <c:pt idx="0">
                <c:v>6.6718775651101701E-3</c:v>
              </c:pt>
              <c:pt idx="1">
                <c:v>0.10600468534423808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A604-4961-A530-84045F1EB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33424"/>
        <c:axId val="2103964192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0.10519418337184878</c:v>
                </c:pt>
                <c:pt idx="1">
                  <c:v>0.12092688566292292</c:v>
                </c:pt>
                <c:pt idx="2">
                  <c:v>9.5560812042595256E-2</c:v>
                </c:pt>
                <c:pt idx="3">
                  <c:v>0.11100465704249242</c:v>
                </c:pt>
                <c:pt idx="4">
                  <c:v>0.15146094161212831</c:v>
                </c:pt>
              </c:numLit>
            </c:plus>
            <c:minus>
              <c:numLit>
                <c:formatCode>General</c:formatCode>
                <c:ptCount val="5"/>
                <c:pt idx="0">
                  <c:v>-2.1896901394191097E-3</c:v>
                </c:pt>
                <c:pt idx="1">
                  <c:v>3.7313553262766259E-2</c:v>
                </c:pt>
                <c:pt idx="2">
                  <c:v>-1.9716611878630858E-3</c:v>
                </c:pt>
                <c:pt idx="3">
                  <c:v>2.1250004822354656E-2</c:v>
                </c:pt>
                <c:pt idx="4">
                  <c:v>0.11150462261820968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4.5177320984865592E-2</c:v>
              </c:pt>
              <c:pt idx="2">
                <c:v>0</c:v>
              </c:pt>
              <c:pt idx="3">
                <c:v>2.2421524663677129E-2</c:v>
              </c:pt>
              <c:pt idx="4">
                <c:v>0.2563554795983764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A604-4961-A530-84045F1EBF7D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0.10600468534423808</c:v>
                </c:pt>
                <c:pt idx="1">
                  <c:v>0.10600468534423808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273.03414930105208</c:v>
              </c:pt>
            </c:numLit>
          </c:xVal>
          <c:yVal>
            <c:numLit>
              <c:formatCode>General</c:formatCode>
              <c:ptCount val="2"/>
              <c:pt idx="0">
                <c:v>0.10600468534423808</c:v>
              </c:pt>
              <c:pt idx="1">
                <c:v>0.10600468534423808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A604-4961-A530-84045F1EBF7D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0.10600468534423808</c:v>
                </c:pt>
                <c:pt idx="1">
                  <c:v>0.10600468534423808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173.82015954931092</c:v>
              </c:pt>
            </c:numLit>
          </c:xVal>
          <c:yVal>
            <c:numLit>
              <c:formatCode>General</c:formatCode>
              <c:ptCount val="2"/>
              <c:pt idx="0">
                <c:v>0.10600468534423808</c:v>
              </c:pt>
              <c:pt idx="1">
                <c:v>0.10600468534423808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A604-4961-A530-84045F1EB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33424"/>
        <c:axId val="2103964192"/>
      </c:scatterChart>
      <c:valAx>
        <c:axId val="542033424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64192"/>
        <c:crosses val="autoZero"/>
        <c:crossBetween val="midCat"/>
      </c:valAx>
      <c:valAx>
        <c:axId val="210396419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0334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Weibull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1.54074169223064E-2</c:v>
              </c:pt>
              <c:pt idx="1">
                <c:v>1.5409296096826357E-2</c:v>
              </c:pt>
              <c:pt idx="2">
                <c:v>1.5422890996522004E-2</c:v>
              </c:pt>
              <c:pt idx="3">
                <c:v>1.5460531259308328E-2</c:v>
              </c:pt>
              <c:pt idx="4">
                <c:v>1.553483191820001E-2</c:v>
              </c:pt>
              <c:pt idx="5">
                <c:v>1.5658584552389061E-2</c:v>
              </c:pt>
              <c:pt idx="6">
                <c:v>1.5844704940921085E-2</c:v>
              </c:pt>
              <c:pt idx="7">
                <c:v>1.6106198424710789E-2</c:v>
              </c:pt>
              <c:pt idx="8">
                <c:v>1.6456132727900721E-2</c:v>
              </c:pt>
              <c:pt idx="9">
                <c:v>1.690761414490919E-2</c:v>
              </c:pt>
              <c:pt idx="10">
                <c:v>1.7473765110707803E-2</c:v>
              </c:pt>
              <c:pt idx="11">
                <c:v>1.8167702074295768E-2</c:v>
              </c:pt>
              <c:pt idx="12">
                <c:v>1.9002513039768031E-2</c:v>
              </c:pt>
              <c:pt idx="13">
                <c:v>1.9991234382128992E-2</c:v>
              </c:pt>
              <c:pt idx="14">
                <c:v>2.1146826689048291E-2</c:v>
              </c:pt>
              <c:pt idx="15">
                <c:v>2.2482149471537764E-2</c:v>
              </c:pt>
              <c:pt idx="16">
                <c:v>2.400993464890968E-2</c:v>
              </c:pt>
              <c:pt idx="17">
                <c:v>2.5742758758423384E-2</c:v>
              </c:pt>
              <c:pt idx="18">
                <c:v>2.7693013874460895E-2</c:v>
              </c:pt>
              <c:pt idx="19">
                <c:v>2.9872877249801269E-2</c:v>
              </c:pt>
              <c:pt idx="20">
                <c:v>3.2294279714965367E-2</c:v>
              </c:pt>
              <c:pt idx="21">
                <c:v>3.4968872892131755E-2</c:v>
              </c:pt>
              <c:pt idx="22">
                <c:v>3.7907995298707961E-2</c:v>
              </c:pt>
              <c:pt idx="23">
                <c:v>4.1122637432865691E-2</c:v>
              </c:pt>
              <c:pt idx="24">
                <c:v>4.4623405949589488E-2</c:v>
              </c:pt>
              <c:pt idx="25">
                <c:v>4.8420487051252369E-2</c:v>
              </c:pt>
              <c:pt idx="26">
                <c:v>5.2523609231564905E-2</c:v>
              </c:pt>
              <c:pt idx="27">
                <c:v>5.6942005525987258E-2</c:v>
              </c:pt>
              <c:pt idx="28">
                <c:v>6.168437543535344E-2</c:v>
              </c:pt>
              <c:pt idx="29">
                <c:v>6.6758846702503705E-2</c:v>
              </c:pt>
              <c:pt idx="30">
                <c:v>7.2172937134094742E-2</c:v>
              </c:pt>
              <c:pt idx="31">
                <c:v>7.7933516671366027E-2</c:v>
              </c:pt>
              <c:pt idx="32">
                <c:v>8.4046769924400508E-2</c:v>
              </c:pt>
              <c:pt idx="33">
                <c:v>9.0518159394204531E-2</c:v>
              </c:pt>
              <c:pt idx="34">
                <c:v>9.7352389615634152E-2</c:v>
              </c:pt>
              <c:pt idx="35">
                <c:v>0.104553372461683</c:v>
              </c:pt>
              <c:pt idx="36">
                <c:v>0.11212419385579175</c:v>
              </c:pt>
              <c:pt idx="37">
                <c:v>0.12006708214351421</c:v>
              </c:pt>
              <c:pt idx="38">
                <c:v>0.12838337837794425</c:v>
              </c:pt>
              <c:pt idx="39">
                <c:v>0.13707350877465679</c:v>
              </c:pt>
              <c:pt idx="40">
                <c:v>0.14613695959141232</c:v>
              </c:pt>
              <c:pt idx="41">
                <c:v>0.15557225468542105</c:v>
              </c:pt>
              <c:pt idx="42">
                <c:v>0.16537693599645109</c:v>
              </c:pt>
              <c:pt idx="43">
                <c:v>0.17554754719740659</c:v>
              </c:pt>
              <c:pt idx="44">
                <c:v>0.18607962074513432</c:v>
              </c:pt>
              <c:pt idx="45">
                <c:v>0.19696766855307035</c:v>
              </c:pt>
              <c:pt idx="46">
                <c:v>0.2082051764938917</c:v>
              </c:pt>
              <c:pt idx="47">
                <c:v>0.21978460292456073</c:v>
              </c:pt>
              <c:pt idx="48">
                <c:v>0.23169738140806706</c:v>
              </c:pt>
              <c:pt idx="49">
                <c:v>0.24393392778579259</c:v>
              </c:pt>
              <c:pt idx="50">
                <c:v>0.25648365173183568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5381-4BDC-BD2F-CD6633321F2F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436.34765583787413</c:v>
              </c:pt>
            </c:numLit>
          </c:xVal>
          <c:yVal>
            <c:numLit>
              <c:formatCode>General</c:formatCode>
              <c:ptCount val="2"/>
              <c:pt idx="0">
                <c:v>0.11386667523007629</c:v>
              </c:pt>
              <c:pt idx="1">
                <c:v>0.11386667523007629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5381-4BDC-BD2F-CD6633321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37824"/>
        <c:axId val="2103965024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0.10519418337184878</c:v>
                </c:pt>
                <c:pt idx="1">
                  <c:v>0.12092688566292292</c:v>
                </c:pt>
                <c:pt idx="2">
                  <c:v>9.5560812042595256E-2</c:v>
                </c:pt>
                <c:pt idx="3">
                  <c:v>0.11100465704249242</c:v>
                </c:pt>
                <c:pt idx="4">
                  <c:v>0.15146094161212831</c:v>
                </c:pt>
              </c:numLit>
            </c:plus>
            <c:minus>
              <c:numLit>
                <c:formatCode>General</c:formatCode>
                <c:ptCount val="5"/>
                <c:pt idx="0">
                  <c:v>-2.1896901394191097E-3</c:v>
                </c:pt>
                <c:pt idx="1">
                  <c:v>3.7313553262766259E-2</c:v>
                </c:pt>
                <c:pt idx="2">
                  <c:v>-1.9716611878630858E-3</c:v>
                </c:pt>
                <c:pt idx="3">
                  <c:v>2.1250004822354656E-2</c:v>
                </c:pt>
                <c:pt idx="4">
                  <c:v>0.11150462261820968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4.5177320984865592E-2</c:v>
              </c:pt>
              <c:pt idx="2">
                <c:v>0</c:v>
              </c:pt>
              <c:pt idx="3">
                <c:v>2.2421524663677129E-2</c:v>
              </c:pt>
              <c:pt idx="4">
                <c:v>0.2563554795983764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381-4BDC-BD2F-CD6633321F2F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0.11386667523007629</c:v>
                </c:pt>
                <c:pt idx="1">
                  <c:v>0.11386667523007629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436.34765583787413</c:v>
              </c:pt>
            </c:numLit>
          </c:xVal>
          <c:yVal>
            <c:numLit>
              <c:formatCode>General</c:formatCode>
              <c:ptCount val="2"/>
              <c:pt idx="0">
                <c:v>0.11386667523007629</c:v>
              </c:pt>
              <c:pt idx="1">
                <c:v>0.11386667523007629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5381-4BDC-BD2F-CD6633321F2F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0.11386667523007629</c:v>
                </c:pt>
                <c:pt idx="1">
                  <c:v>0.11386667523007629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263.02759985215965</c:v>
              </c:pt>
            </c:numLit>
          </c:xVal>
          <c:yVal>
            <c:numLit>
              <c:formatCode>General</c:formatCode>
              <c:ptCount val="2"/>
              <c:pt idx="0">
                <c:v>0.11386667523007629</c:v>
              </c:pt>
              <c:pt idx="1">
                <c:v>0.11386667523007629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5381-4BDC-BD2F-CD6633321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37824"/>
        <c:axId val="2103965024"/>
      </c:scatterChart>
      <c:valAx>
        <c:axId val="542037824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65024"/>
        <c:crosses val="autoZero"/>
        <c:crossBetween val="midCat"/>
      </c:valAx>
      <c:valAx>
        <c:axId val="210396502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037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358140</xdr:colOff>
      <xdr:row>0</xdr:row>
      <xdr:rowOff>38100</xdr:rowOff>
    </xdr:from>
    <xdr:ext cx="4191000" cy="781111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238500" y="38100"/>
          <a:ext cx="4191000" cy="781111"/>
        </a:xfrm>
        <a:prstGeom prst="rect">
          <a:avLst/>
        </a:prstGeom>
        <a:solidFill>
          <a:srgbClr val="0070C0"/>
        </a:solidFill>
      </xdr:spPr>
      <xdr:txBody>
        <a:bodyPr wrap="square" lIns="91440" tIns="45720" rIns="91440" bIns="45720" anchor="t">
          <a:spAutoFit/>
        </a:bodyPr>
        <a:lstStyle/>
        <a:p>
          <a:pPr algn="ctr"/>
          <a:r>
            <a:rPr lang="en-US" sz="4400" b="1" cap="none" spc="0">
              <a:ln w="0"/>
              <a:solidFill>
                <a:schemeClr val="bg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Summary</a:t>
          </a:r>
          <a:endParaRPr lang="en-US" sz="4400" b="0" cap="none" spc="0">
            <a:ln w="0"/>
            <a:solidFill>
              <a:schemeClr val="bg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171450</xdr:rowOff>
        </xdr:from>
        <xdr:to>
          <xdr:col>11</xdr:col>
          <xdr:colOff>466725</xdr:colOff>
          <xdr:row>0</xdr:row>
          <xdr:rowOff>676275</xdr:rowOff>
        </xdr:to>
        <xdr:sp macro="" textlink="">
          <xdr:nvSpPr>
            <xdr:cNvPr id="1029" name="loadAnalysisBtn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314325</xdr:rowOff>
        </xdr:from>
        <xdr:to>
          <xdr:col>11</xdr:col>
          <xdr:colOff>752475</xdr:colOff>
          <xdr:row>2</xdr:row>
          <xdr:rowOff>133350</xdr:rowOff>
        </xdr:to>
        <xdr:sp macro="" textlink="">
          <xdr:nvSpPr>
            <xdr:cNvPr id="1030" name="loadAnalysisBtn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200025</xdr:colOff>
          <xdr:row>0</xdr:row>
          <xdr:rowOff>200025</xdr:rowOff>
        </xdr:from>
        <xdr:to>
          <xdr:col>12</xdr:col>
          <xdr:colOff>923925</xdr:colOff>
          <xdr:row>0</xdr:row>
          <xdr:rowOff>666750</xdr:rowOff>
        </xdr:to>
        <xdr:sp macro="" textlink="">
          <xdr:nvSpPr>
            <xdr:cNvPr id="1031" name="selectUIPath_Btn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449580</xdr:colOff>
      <xdr:row>0</xdr:row>
      <xdr:rowOff>144780</xdr:rowOff>
    </xdr:from>
    <xdr:to>
      <xdr:col>3</xdr:col>
      <xdr:colOff>30482</xdr:colOff>
      <xdr:row>0</xdr:row>
      <xdr:rowOff>698769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180" y="144780"/>
          <a:ext cx="2011682" cy="553989"/>
        </a:xfrm>
        <a:prstGeom prst="rect">
          <a:avLst/>
        </a:prstGeom>
      </xdr:spPr>
    </xdr:pic>
    <xdr:clientData/>
  </xdr:twoCellAnchor>
  <xdr:twoCellAnchor editAs="absolute">
    <xdr:from>
      <xdr:col>0</xdr:col>
      <xdr:colOff>99060</xdr:colOff>
      <xdr:row>0</xdr:row>
      <xdr:rowOff>7620</xdr:rowOff>
    </xdr:from>
    <xdr:to>
      <xdr:col>1</xdr:col>
      <xdr:colOff>342900</xdr:colOff>
      <xdr:row>0</xdr:row>
      <xdr:rowOff>844244</xdr:rowOff>
    </xdr:to>
    <xdr:pic>
      <xdr:nvPicPr>
        <xdr:cNvPr id="10" name="Picture 9" descr="https://wiki.seg.org/images/3/35/Epa_logo.jp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7620"/>
          <a:ext cx="85344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14</xdr:row>
      <xdr:rowOff>0</xdr:rowOff>
    </xdr:from>
    <xdr:to>
      <xdr:col>24</xdr:col>
      <xdr:colOff>431800</xdr:colOff>
      <xdr:row>22</xdr:row>
      <xdr:rowOff>200025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5CFE2BBC-EE99-43BE-9167-1F77C09136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BA6054D9-9948-4913-9B3B-241416A88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4337" name="loadAnalysisBtn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4D734695-FE41-4C7B-BC7E-1BD8BF52B6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4338" name="selectUIPath_Btn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ED45A2A7-B38F-4CFE-A3DB-B12E265FC5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7D69FFA-40F9-4862-9F82-5145807FE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8</xdr:col>
      <xdr:colOff>666750</xdr:colOff>
      <xdr:row>56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AC7F244B-9AE8-400D-8376-0EA6E543E7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568A6877-2AF8-4166-9A0E-5FF733179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5361" name="loadAnalysisBtn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4E162541-6412-4B71-997B-8E93ED80CF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5362" name="selectUIPath_Btn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87D62F34-C492-4EAA-B6BC-9BBE27B280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47B34CA-7B1A-4C70-B084-4EE96BAFC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132CB5EA-9CA1-49C5-AD22-53B2826457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AC612FE2-F78F-4D34-8725-6FF53F6DE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6385" name="loadAnalysisBtn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7BD8ECA-221A-4DCE-BCBB-E6017AC6B6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6386" name="selectUIPath_Btn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122EA1A8-6124-4AFE-B31D-472B49219B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9CFF75E-31D9-488C-A647-6C626D9A7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8</xdr:col>
      <xdr:colOff>666750</xdr:colOff>
      <xdr:row>56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6D0DF99C-1204-4176-A7DA-4F21EBC1C0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17D29323-0B5D-4539-A747-7A0611FA6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6145" name="loadAnalysisBtn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22177454-B44A-40A9-B6D1-3A5A2E07EB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6146" name="selectUIPath_Btn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900AE370-8596-491F-BA85-552C6A703C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4B503E9-BC09-4309-8904-72F7660D6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8</xdr:col>
      <xdr:colOff>666750</xdr:colOff>
      <xdr:row>58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8CCE7281-B4B8-49A0-8A02-6506EEC807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E358B963-6E06-4563-B973-88B32A899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7169" name="loadAnalysisBtn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7D51C9F5-CB3F-483F-A744-6451412C80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7170" name="selectUIPath_Btn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E6D3B5B0-6D82-4B3C-9A29-E06E953071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E11107D-2906-4AD2-92B5-CA6B8C833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EF854501-980F-4663-9E5E-EACDD6F184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F60014A8-069E-4AE9-8B01-7847FB1F1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8193" name="loadAnalysisBtn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21737E15-F66A-48DF-96B3-B49AD8CB5D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8194" name="selectUIPath_Btn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5DF9A1C4-A2AD-4521-A5F4-3A1F1BEBEC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A4FC91E-06F8-49F0-9E83-9F717DE39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FE0F5E05-9141-492B-B005-12C200B794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415BF70D-5ED7-4021-BC96-1D44C2500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9217" name="loadAnalysisBtn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E0E482BD-75CF-4D5F-873A-3046094A65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9218" name="selectUIPath_Btn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E422BAC2-BB8A-4B43-8573-1DE822999C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E963694-5CC0-464B-BDD1-B47E355E5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8</xdr:col>
      <xdr:colOff>666750</xdr:colOff>
      <xdr:row>60</xdr:row>
      <xdr:rowOff>174625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92B9B76C-A088-4B3D-95CB-1426129993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0574158B-1AC2-46B5-9D71-02C422517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0241" name="loadAnalysisBtn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73448090-40F4-4000-87F9-5F0606662C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0242" name="selectUIPath_Btn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B437F648-BAB1-46D5-BD57-AD13F3E4F1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BF6FD92-2D29-4E1F-A00D-602F5BC8E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40</xdr:row>
      <xdr:rowOff>0</xdr:rowOff>
    </xdr:from>
    <xdr:to>
      <xdr:col>8</xdr:col>
      <xdr:colOff>666750</xdr:colOff>
      <xdr:row>59</xdr:row>
      <xdr:rowOff>174625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55BE421C-2A35-4373-893E-0782F086D0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ACC0379A-9375-40C7-BB3E-344F24845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1265" name="loadAnalysisBtn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3C032351-7E5E-49CF-B2E0-8732C9E394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1266" name="selectUIPath_Btn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55B973BF-C466-43FE-AEF6-DEF1E4D048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63F6DF2-BB73-4029-9C44-F578C3B07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8</xdr:col>
      <xdr:colOff>666750</xdr:colOff>
      <xdr:row>58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2B12F8FD-D240-4260-B05C-FBF83450D2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0A8BF304-8B0A-4183-AEB3-474A96FFB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2289" name="loadAnalysisBtn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193B0110-5348-4403-B623-A6A1A08F2D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2290" name="selectUIPath_Btn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5B23DC00-A4CD-4B5C-9A07-7CC01232CC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865A294-C9D3-41D3-80B1-1EC3E526B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F2F54E8B-410A-4B01-B2B6-909ECBE49D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816A8E60-F110-4021-8BA1-508755FEA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3313" name="loadAnalysisBtn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55AD22CD-E644-423D-9BD0-CD0D632672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3314" name="selectUIPath_Btn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9B549829-09B5-4B7F-90C0-1151F9C521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1B13D5E-1A76-494C-B4F6-A02438874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9D70DFEE-BF9C-4B2D-8D08-84551FE415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9.xml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10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mments" Target="../comments11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omments" Target="../comments12.xml"/><Relationship Id="rId5" Type="http://schemas.openxmlformats.org/officeDocument/2006/relationships/ctrlProp" Target="../ctrlProps/ctrlProp25.xml"/><Relationship Id="rId4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6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7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idden"/>
  <dimension ref="A1:T84"/>
  <sheetViews>
    <sheetView workbookViewId="0">
      <selection activeCell="N46" sqref="N46:S66"/>
    </sheetView>
  </sheetViews>
  <sheetFormatPr defaultRowHeight="15" x14ac:dyDescent="0.25"/>
  <cols>
    <col min="1" max="1" width="19.140625" bestFit="1" customWidth="1"/>
    <col min="3" max="3" width="10" customWidth="1"/>
    <col min="6" max="6" width="16" bestFit="1" customWidth="1"/>
    <col min="7" max="7" width="13.5703125" bestFit="1" customWidth="1"/>
    <col min="8" max="8" width="8.7109375" bestFit="1" customWidth="1"/>
    <col min="9" max="9" width="16.85546875" bestFit="1" customWidth="1"/>
    <col min="10" max="10" width="14.42578125" bestFit="1" customWidth="1"/>
    <col min="11" max="11" width="16" customWidth="1"/>
    <col min="12" max="12" width="12.7109375" bestFit="1" customWidth="1"/>
    <col min="13" max="13" width="13.85546875" customWidth="1"/>
    <col min="14" max="14" width="15.5703125" customWidth="1"/>
    <col min="15" max="15" width="12.85546875" bestFit="1" customWidth="1"/>
    <col min="18" max="18" width="13.28515625" customWidth="1"/>
  </cols>
  <sheetData>
    <row r="1" spans="1:17" x14ac:dyDescent="0.25">
      <c r="A1" s="7" t="s">
        <v>132</v>
      </c>
      <c r="B1" s="6">
        <v>5</v>
      </c>
      <c r="F1" s="75" t="s">
        <v>11</v>
      </c>
      <c r="G1" s="76"/>
      <c r="H1" s="76"/>
      <c r="I1" s="76"/>
      <c r="J1" s="76"/>
      <c r="K1" s="76"/>
      <c r="L1" s="76"/>
      <c r="M1" s="76"/>
      <c r="N1" s="76"/>
      <c r="O1" s="76"/>
      <c r="P1" s="76"/>
      <c r="Q1" s="14"/>
    </row>
    <row r="2" spans="1:17" x14ac:dyDescent="0.25">
      <c r="A2" s="7" t="s">
        <v>0</v>
      </c>
      <c r="B2" s="6"/>
      <c r="F2" s="7" t="s">
        <v>94</v>
      </c>
      <c r="G2" s="7" t="s">
        <v>95</v>
      </c>
      <c r="H2" s="7" t="s">
        <v>5</v>
      </c>
      <c r="I2" s="7" t="s">
        <v>3</v>
      </c>
      <c r="J2" s="12" t="s">
        <v>27</v>
      </c>
      <c r="K2" s="7" t="s">
        <v>96</v>
      </c>
      <c r="L2" s="7" t="s">
        <v>97</v>
      </c>
      <c r="M2" s="7" t="s">
        <v>4</v>
      </c>
      <c r="N2" s="7" t="s">
        <v>13</v>
      </c>
      <c r="O2" s="7" t="s">
        <v>28</v>
      </c>
      <c r="P2" s="7" t="s">
        <v>101</v>
      </c>
      <c r="Q2" s="7" t="s">
        <v>102</v>
      </c>
    </row>
    <row r="3" spans="1:17" x14ac:dyDescent="0.25">
      <c r="A3" s="7" t="s">
        <v>1</v>
      </c>
      <c r="B3" s="6" t="s">
        <v>141</v>
      </c>
      <c r="F3" s="9" t="s">
        <v>143</v>
      </c>
      <c r="G3" s="9" t="s">
        <v>144</v>
      </c>
      <c r="H3" s="9" t="s">
        <v>145</v>
      </c>
      <c r="I3" s="9" t="s">
        <v>145</v>
      </c>
      <c r="J3" s="9"/>
      <c r="K3" s="9" t="s">
        <v>146</v>
      </c>
      <c r="L3" s="9" t="s">
        <v>147</v>
      </c>
      <c r="M3" s="9" t="s">
        <v>148</v>
      </c>
      <c r="N3" s="9" t="s">
        <v>148</v>
      </c>
      <c r="O3" s="9" t="s">
        <v>148</v>
      </c>
      <c r="P3" s="9" t="s">
        <v>149</v>
      </c>
      <c r="Q3" s="9" t="s">
        <v>150</v>
      </c>
    </row>
    <row r="4" spans="1:17" x14ac:dyDescent="0.25">
      <c r="A4" s="7" t="s">
        <v>2</v>
      </c>
      <c r="B4" s="6">
        <v>2</v>
      </c>
      <c r="C4" s="7" t="s">
        <v>133</v>
      </c>
      <c r="D4" s="6" t="s">
        <v>140</v>
      </c>
    </row>
    <row r="5" spans="1:17" x14ac:dyDescent="0.25">
      <c r="A5" s="7" t="s">
        <v>66</v>
      </c>
      <c r="B5" s="6" t="s">
        <v>142</v>
      </c>
      <c r="C5" s="7" t="s">
        <v>130</v>
      </c>
      <c r="D5" s="6" t="s">
        <v>151</v>
      </c>
    </row>
    <row r="6" spans="1:17" x14ac:dyDescent="0.25">
      <c r="A6">
        <v>1</v>
      </c>
      <c r="B6" s="73" t="s">
        <v>12</v>
      </c>
      <c r="C6" s="74"/>
      <c r="D6" s="74"/>
      <c r="E6" s="74"/>
      <c r="F6" s="7" t="s">
        <v>9</v>
      </c>
      <c r="G6" s="7" t="s">
        <v>7</v>
      </c>
      <c r="H6" s="7" t="s">
        <v>8</v>
      </c>
      <c r="I6" s="7" t="s">
        <v>10</v>
      </c>
      <c r="J6" s="7" t="s">
        <v>99</v>
      </c>
      <c r="K6" s="7" t="s">
        <v>106</v>
      </c>
      <c r="L6" s="7" t="s">
        <v>29</v>
      </c>
      <c r="M6" s="7" t="s">
        <v>98</v>
      </c>
      <c r="N6" s="8" t="s">
        <v>14</v>
      </c>
      <c r="O6" s="11"/>
    </row>
    <row r="7" spans="1:17" x14ac:dyDescent="0.25">
      <c r="A7">
        <v>1</v>
      </c>
      <c r="B7" s="10" t="s">
        <v>152</v>
      </c>
      <c r="C7" s="10"/>
      <c r="D7" s="10"/>
      <c r="E7" s="10"/>
      <c r="F7" s="10">
        <v>1</v>
      </c>
      <c r="G7" s="10" t="s">
        <v>152</v>
      </c>
      <c r="H7" s="10">
        <v>3</v>
      </c>
      <c r="I7" s="10" t="s">
        <v>156</v>
      </c>
      <c r="J7" s="10">
        <v>1</v>
      </c>
      <c r="K7" s="10">
        <v>1</v>
      </c>
      <c r="L7">
        <v>0</v>
      </c>
      <c r="N7" s="7" t="s">
        <v>15</v>
      </c>
      <c r="O7">
        <v>1</v>
      </c>
    </row>
    <row r="8" spans="1:17" x14ac:dyDescent="0.25">
      <c r="B8" s="10" t="s">
        <v>153</v>
      </c>
      <c r="C8" s="10"/>
      <c r="D8" s="10"/>
      <c r="E8" s="10"/>
      <c r="N8" s="6" t="s">
        <v>16</v>
      </c>
      <c r="O8" s="9">
        <v>1</v>
      </c>
    </row>
    <row r="9" spans="1:17" x14ac:dyDescent="0.25">
      <c r="B9" s="10" t="s">
        <v>41</v>
      </c>
      <c r="C9" s="10" t="s">
        <v>154</v>
      </c>
      <c r="D9" s="10" t="s">
        <v>155</v>
      </c>
      <c r="E9" s="10"/>
      <c r="N9" s="6" t="s">
        <v>17</v>
      </c>
      <c r="O9" s="9">
        <v>1</v>
      </c>
    </row>
    <row r="10" spans="1:17" x14ac:dyDescent="0.25">
      <c r="B10" s="10" t="s">
        <v>41</v>
      </c>
      <c r="C10" s="10" t="s">
        <v>154</v>
      </c>
      <c r="D10" s="10" t="s">
        <v>155</v>
      </c>
      <c r="E10" s="10"/>
      <c r="N10" s="6" t="s">
        <v>30</v>
      </c>
      <c r="O10" s="9">
        <v>0.01</v>
      </c>
    </row>
    <row r="11" spans="1:17" x14ac:dyDescent="0.25">
      <c r="B11" s="10">
        <v>0</v>
      </c>
      <c r="C11" s="10">
        <v>41.64</v>
      </c>
      <c r="D11" s="10">
        <v>0</v>
      </c>
      <c r="E11" s="10"/>
      <c r="N11" s="6" t="s">
        <v>19</v>
      </c>
      <c r="O11" s="9">
        <v>0.95</v>
      </c>
    </row>
    <row r="12" spans="1:17" x14ac:dyDescent="0.25">
      <c r="B12" s="10">
        <v>16.8</v>
      </c>
      <c r="C12" s="10">
        <v>44.27</v>
      </c>
      <c r="D12" s="10">
        <v>2</v>
      </c>
      <c r="E12" s="10"/>
      <c r="N12" s="6" t="s">
        <v>20</v>
      </c>
      <c r="O12" s="9">
        <v>1</v>
      </c>
    </row>
    <row r="13" spans="1:17" x14ac:dyDescent="0.25">
      <c r="B13" s="10">
        <v>53.5</v>
      </c>
      <c r="C13" s="10">
        <v>46.23</v>
      </c>
      <c r="D13" s="10">
        <v>0</v>
      </c>
      <c r="E13" s="10"/>
      <c r="N13" s="6" t="s">
        <v>21</v>
      </c>
      <c r="O13" s="9">
        <v>1</v>
      </c>
    </row>
    <row r="14" spans="1:17" x14ac:dyDescent="0.25">
      <c r="B14" s="10">
        <v>169.9</v>
      </c>
      <c r="C14" s="10">
        <v>44.6</v>
      </c>
      <c r="D14" s="10">
        <v>1</v>
      </c>
      <c r="E14" s="10"/>
      <c r="N14" s="6" t="s">
        <v>100</v>
      </c>
      <c r="O14" s="9">
        <v>1</v>
      </c>
    </row>
    <row r="15" spans="1:17" x14ac:dyDescent="0.25">
      <c r="B15" s="10">
        <v>602.29999999999995</v>
      </c>
      <c r="C15" s="10">
        <v>46.81</v>
      </c>
      <c r="D15" s="10">
        <v>12</v>
      </c>
      <c r="E15" s="10"/>
      <c r="N15" s="6" t="s">
        <v>18</v>
      </c>
      <c r="O15" s="9">
        <v>0</v>
      </c>
    </row>
    <row r="16" spans="1:17" x14ac:dyDescent="0.25">
      <c r="B16" s="10"/>
      <c r="C16" s="10"/>
      <c r="D16" s="10"/>
      <c r="E16" s="10"/>
      <c r="N16" s="6"/>
      <c r="O16" s="10"/>
    </row>
    <row r="17" spans="2:15" x14ac:dyDescent="0.25">
      <c r="B17" s="10"/>
      <c r="C17" s="10"/>
      <c r="D17" s="10"/>
      <c r="E17" s="10"/>
      <c r="N17" s="7" t="s">
        <v>22</v>
      </c>
      <c r="O17">
        <v>1</v>
      </c>
    </row>
    <row r="18" spans="2:15" x14ac:dyDescent="0.25">
      <c r="B18" s="10"/>
      <c r="C18" s="10"/>
      <c r="D18" s="10"/>
      <c r="E18" s="10"/>
      <c r="N18" s="6" t="s">
        <v>23</v>
      </c>
      <c r="O18" s="9">
        <v>1</v>
      </c>
    </row>
    <row r="19" spans="2:15" x14ac:dyDescent="0.25">
      <c r="B19" s="10"/>
      <c r="C19" s="10"/>
      <c r="D19" s="10"/>
      <c r="E19" s="10"/>
      <c r="N19" s="6" t="s">
        <v>24</v>
      </c>
      <c r="O19" s="9">
        <v>0.1</v>
      </c>
    </row>
    <row r="20" spans="2:15" x14ac:dyDescent="0.25">
      <c r="B20" s="10"/>
      <c r="C20" s="10"/>
      <c r="D20" s="10"/>
      <c r="E20" s="10"/>
      <c r="N20" s="6" t="s">
        <v>19</v>
      </c>
      <c r="O20" s="9">
        <v>0.95</v>
      </c>
    </row>
    <row r="21" spans="2:15" x14ac:dyDescent="0.25">
      <c r="B21" s="10"/>
      <c r="C21" s="10"/>
      <c r="D21" s="10"/>
      <c r="E21" s="10"/>
      <c r="N21" s="6" t="s">
        <v>63</v>
      </c>
      <c r="O21" s="9">
        <v>1</v>
      </c>
    </row>
    <row r="22" spans="2:15" x14ac:dyDescent="0.25">
      <c r="B22" s="10"/>
      <c r="C22" s="10"/>
      <c r="D22" s="10"/>
      <c r="E22" s="10"/>
      <c r="N22" s="6" t="s">
        <v>18</v>
      </c>
      <c r="O22" s="9">
        <v>-9999</v>
      </c>
    </row>
    <row r="23" spans="2:15" x14ac:dyDescent="0.25">
      <c r="B23" s="10"/>
      <c r="C23" s="10"/>
      <c r="D23" s="10"/>
      <c r="E23" s="10"/>
      <c r="N23" s="6"/>
    </row>
    <row r="24" spans="2:15" x14ac:dyDescent="0.25">
      <c r="B24" s="10"/>
      <c r="C24" s="10"/>
      <c r="D24" s="10"/>
      <c r="E24" s="10"/>
      <c r="N24" s="7" t="s">
        <v>25</v>
      </c>
      <c r="O24">
        <v>1</v>
      </c>
    </row>
    <row r="25" spans="2:15" x14ac:dyDescent="0.25">
      <c r="B25" s="10"/>
      <c r="C25" s="10"/>
      <c r="D25" s="10"/>
      <c r="E25" s="10"/>
      <c r="N25" s="6" t="s">
        <v>23</v>
      </c>
      <c r="O25" s="9">
        <v>1</v>
      </c>
    </row>
    <row r="26" spans="2:15" x14ac:dyDescent="0.25">
      <c r="N26" s="6" t="s">
        <v>24</v>
      </c>
      <c r="O26" s="9">
        <v>0.1</v>
      </c>
    </row>
    <row r="27" spans="2:15" x14ac:dyDescent="0.25">
      <c r="N27" s="6" t="s">
        <v>19</v>
      </c>
      <c r="O27" s="9">
        <v>0.95</v>
      </c>
    </row>
    <row r="28" spans="2:15" x14ac:dyDescent="0.25">
      <c r="N28" s="6"/>
    </row>
    <row r="29" spans="2:15" x14ac:dyDescent="0.25">
      <c r="N29" s="7" t="s">
        <v>6</v>
      </c>
      <c r="O29">
        <v>1</v>
      </c>
    </row>
    <row r="30" spans="2:15" x14ac:dyDescent="0.25">
      <c r="N30" s="6" t="s">
        <v>23</v>
      </c>
      <c r="O30" s="9">
        <v>1</v>
      </c>
    </row>
    <row r="31" spans="2:15" x14ac:dyDescent="0.25">
      <c r="N31" s="6" t="s">
        <v>24</v>
      </c>
      <c r="O31" s="9">
        <v>0.1</v>
      </c>
    </row>
    <row r="32" spans="2:15" x14ac:dyDescent="0.25">
      <c r="N32" s="6" t="s">
        <v>19</v>
      </c>
      <c r="O32" s="9">
        <v>0.95</v>
      </c>
    </row>
    <row r="33" spans="14:20" x14ac:dyDescent="0.25">
      <c r="N33" s="6" t="s">
        <v>26</v>
      </c>
      <c r="O33" s="9">
        <v>1</v>
      </c>
    </row>
    <row r="34" spans="14:20" x14ac:dyDescent="0.25">
      <c r="N34" s="11" t="s">
        <v>63</v>
      </c>
      <c r="O34" s="9">
        <v>1</v>
      </c>
    </row>
    <row r="35" spans="14:20" x14ac:dyDescent="0.25">
      <c r="N35" s="6" t="s">
        <v>18</v>
      </c>
      <c r="O35" s="9">
        <v>-9999</v>
      </c>
    </row>
    <row r="36" spans="14:20" x14ac:dyDescent="0.25">
      <c r="N36" s="6" t="s">
        <v>103</v>
      </c>
      <c r="O36" s="9">
        <v>1000</v>
      </c>
    </row>
    <row r="37" spans="14:20" x14ac:dyDescent="0.25">
      <c r="N37" s="11" t="s">
        <v>105</v>
      </c>
      <c r="O37" s="9">
        <v>1</v>
      </c>
    </row>
    <row r="38" spans="14:20" x14ac:dyDescent="0.25">
      <c r="N38" s="6" t="s">
        <v>104</v>
      </c>
      <c r="O38" s="9">
        <v>-9999</v>
      </c>
    </row>
    <row r="41" spans="14:20" x14ac:dyDescent="0.25">
      <c r="N41" s="7" t="s">
        <v>68</v>
      </c>
    </row>
    <row r="42" spans="14:20" x14ac:dyDescent="0.25">
      <c r="N42" s="6" t="b">
        <v>1</v>
      </c>
    </row>
    <row r="43" spans="14:20" x14ac:dyDescent="0.25">
      <c r="N43" s="6" t="b">
        <v>0</v>
      </c>
    </row>
    <row r="44" spans="14:20" x14ac:dyDescent="0.25">
      <c r="N44" s="6">
        <v>3</v>
      </c>
    </row>
    <row r="46" spans="14:20" x14ac:dyDescent="0.25">
      <c r="N46" s="6" t="s">
        <v>157</v>
      </c>
      <c r="O46" s="6" t="s">
        <v>157</v>
      </c>
      <c r="P46" s="6" t="s">
        <v>157</v>
      </c>
      <c r="Q46" s="6" t="s">
        <v>158</v>
      </c>
      <c r="R46" s="6" t="s">
        <v>159</v>
      </c>
      <c r="S46" s="6" t="s">
        <v>160</v>
      </c>
      <c r="T46" s="6"/>
    </row>
    <row r="47" spans="14:20" x14ac:dyDescent="0.25">
      <c r="N47" s="6" t="s">
        <v>157</v>
      </c>
      <c r="O47" s="6" t="s">
        <v>157</v>
      </c>
      <c r="P47" s="6" t="s">
        <v>157</v>
      </c>
      <c r="Q47" s="6" t="s">
        <v>158</v>
      </c>
      <c r="R47" s="6" t="s">
        <v>159</v>
      </c>
      <c r="S47" s="6" t="s">
        <v>161</v>
      </c>
      <c r="T47" s="6"/>
    </row>
    <row r="48" spans="14:20" x14ac:dyDescent="0.25">
      <c r="N48" s="6" t="s">
        <v>162</v>
      </c>
      <c r="O48" s="6" t="s">
        <v>162</v>
      </c>
      <c r="P48" s="6" t="s">
        <v>162</v>
      </c>
      <c r="Q48" s="6" t="s">
        <v>158</v>
      </c>
      <c r="R48" s="6" t="s">
        <v>163</v>
      </c>
      <c r="S48" s="6" t="s">
        <v>164</v>
      </c>
      <c r="T48" s="6"/>
    </row>
    <row r="49" spans="14:20" x14ac:dyDescent="0.25">
      <c r="N49" s="6" t="s">
        <v>157</v>
      </c>
      <c r="O49" s="6" t="s">
        <v>157</v>
      </c>
      <c r="P49" s="6" t="s">
        <v>157</v>
      </c>
      <c r="Q49" s="6" t="s">
        <v>158</v>
      </c>
      <c r="R49" s="6" t="s">
        <v>159</v>
      </c>
      <c r="S49" s="6" t="s">
        <v>165</v>
      </c>
      <c r="T49" s="6"/>
    </row>
    <row r="50" spans="14:20" x14ac:dyDescent="0.25">
      <c r="N50" s="6" t="s">
        <v>157</v>
      </c>
      <c r="O50" s="6" t="s">
        <v>162</v>
      </c>
      <c r="P50" s="6" t="s">
        <v>162</v>
      </c>
      <c r="Q50" s="6">
        <v>0.05</v>
      </c>
      <c r="R50" s="6" t="s">
        <v>166</v>
      </c>
      <c r="S50" s="6" t="str">
        <f>"Constant variance test failed (Test 2 p-value &lt; "&amp;Q50&amp;")"</f>
        <v>Constant variance test failed (Test 2 p-value &lt; 0.05)</v>
      </c>
      <c r="T50" s="6"/>
    </row>
    <row r="51" spans="14:20" x14ac:dyDescent="0.25">
      <c r="N51" s="6" t="s">
        <v>157</v>
      </c>
      <c r="O51" s="6" t="s">
        <v>162</v>
      </c>
      <c r="P51" s="6" t="s">
        <v>162</v>
      </c>
      <c r="Q51" s="6">
        <v>0.05</v>
      </c>
      <c r="R51" s="6" t="s">
        <v>166</v>
      </c>
      <c r="S51" s="6" t="str">
        <f>"Non-constant variance test failed (Test 3 p-value &lt; "&amp;Q51&amp;")"</f>
        <v>Non-constant variance test failed (Test 3 p-value &lt; 0.05)</v>
      </c>
      <c r="T51" s="6"/>
    </row>
    <row r="52" spans="14:20" x14ac:dyDescent="0.25">
      <c r="N52" s="6" t="s">
        <v>157</v>
      </c>
      <c r="O52" s="6" t="s">
        <v>157</v>
      </c>
      <c r="P52" s="6" t="s">
        <v>157</v>
      </c>
      <c r="Q52" s="6">
        <v>0.1</v>
      </c>
      <c r="R52" s="6" t="s">
        <v>166</v>
      </c>
      <c r="S52" s="6" t="str">
        <f>"Goodness of fit p-value &lt; "&amp;Q52</f>
        <v>Goodness of fit p-value &lt; 0.1</v>
      </c>
      <c r="T52" s="6"/>
    </row>
    <row r="53" spans="14:20" x14ac:dyDescent="0.25">
      <c r="N53" s="6" t="s">
        <v>162</v>
      </c>
      <c r="O53" s="6" t="s">
        <v>157</v>
      </c>
      <c r="P53" s="6" t="s">
        <v>162</v>
      </c>
      <c r="Q53" s="6">
        <v>0.05</v>
      </c>
      <c r="R53" s="6" t="s">
        <v>166</v>
      </c>
      <c r="S53" s="6" t="str">
        <f>"Goodness of fit p-value &lt; "&amp;Q53</f>
        <v>Goodness of fit p-value &lt; 0.05</v>
      </c>
      <c r="T53" s="6"/>
    </row>
    <row r="54" spans="14:20" x14ac:dyDescent="0.25">
      <c r="N54" s="6" t="s">
        <v>157</v>
      </c>
      <c r="O54" s="6" t="s">
        <v>157</v>
      </c>
      <c r="P54" s="6" t="s">
        <v>157</v>
      </c>
      <c r="Q54" s="6">
        <v>20</v>
      </c>
      <c r="R54" s="6" t="s">
        <v>166</v>
      </c>
      <c r="S54" s="6" t="str">
        <f>"BMD/BMDL ratio &gt; "&amp;Q54</f>
        <v>BMD/BMDL ratio &gt; 20</v>
      </c>
      <c r="T54" s="6"/>
    </row>
    <row r="55" spans="14:20" x14ac:dyDescent="0.25">
      <c r="N55" s="6" t="s">
        <v>157</v>
      </c>
      <c r="O55" s="6" t="s">
        <v>157</v>
      </c>
      <c r="P55" s="6" t="s">
        <v>157</v>
      </c>
      <c r="Q55" s="6">
        <v>3</v>
      </c>
      <c r="R55" s="6" t="s">
        <v>163</v>
      </c>
      <c r="S55" s="6" t="str">
        <f>"BMD/BMDL ratio &gt; "&amp;Q55</f>
        <v>BMD/BMDL ratio &gt; 3</v>
      </c>
      <c r="T55" s="6"/>
    </row>
    <row r="56" spans="14:20" x14ac:dyDescent="0.25">
      <c r="N56" s="6" t="s">
        <v>157</v>
      </c>
      <c r="O56" s="6" t="s">
        <v>157</v>
      </c>
      <c r="P56" s="6" t="s">
        <v>157</v>
      </c>
      <c r="Q56" s="6">
        <v>2</v>
      </c>
      <c r="R56" s="6" t="s">
        <v>166</v>
      </c>
      <c r="S56" s="6" t="str">
        <f>"|Residual for Dose Group Near BMD| &gt; "&amp;Q56</f>
        <v>|Residual for Dose Group Near BMD| &gt; 2</v>
      </c>
      <c r="T56" s="6"/>
    </row>
    <row r="57" spans="14:20" x14ac:dyDescent="0.25">
      <c r="N57" s="6" t="s">
        <v>162</v>
      </c>
      <c r="O57" s="6" t="s">
        <v>162</v>
      </c>
      <c r="P57" s="6" t="s">
        <v>162</v>
      </c>
      <c r="Q57" s="6" t="s">
        <v>158</v>
      </c>
      <c r="R57" s="6" t="s">
        <v>163</v>
      </c>
      <c r="S57" s="6" t="s">
        <v>167</v>
      </c>
      <c r="T57" s="6"/>
    </row>
    <row r="58" spans="14:20" x14ac:dyDescent="0.25">
      <c r="N58" s="6" t="s">
        <v>157</v>
      </c>
      <c r="O58" s="6" t="s">
        <v>157</v>
      </c>
      <c r="P58" s="6" t="s">
        <v>157</v>
      </c>
      <c r="Q58" s="6">
        <v>1</v>
      </c>
      <c r="R58" s="6" t="s">
        <v>163</v>
      </c>
      <c r="S58" s="6" t="str">
        <f>IF(Q58&lt;&gt;1,"BMD " &amp;Q58&amp;"x higher than maximum dose","BMD higher than maximum dose")</f>
        <v>BMD higher than maximum dose</v>
      </c>
      <c r="T58" s="6"/>
    </row>
    <row r="59" spans="14:20" x14ac:dyDescent="0.25">
      <c r="N59" s="6" t="s">
        <v>157</v>
      </c>
      <c r="O59" s="6" t="s">
        <v>157</v>
      </c>
      <c r="P59" s="6" t="s">
        <v>157</v>
      </c>
      <c r="Q59" s="6">
        <v>1</v>
      </c>
      <c r="R59" s="6" t="s">
        <v>163</v>
      </c>
      <c r="S59" s="6" t="str">
        <f>IF(Q59&lt;&gt;1,"BMDL " &amp;Q59&amp;"x higher than maximum dose","BMDL higher than maximum dose")</f>
        <v>BMDL higher than maximum dose</v>
      </c>
      <c r="T59" s="6"/>
    </row>
    <row r="60" spans="14:20" x14ac:dyDescent="0.25">
      <c r="N60" s="6" t="s">
        <v>157</v>
      </c>
      <c r="O60" s="6" t="s">
        <v>157</v>
      </c>
      <c r="P60" s="6" t="s">
        <v>157</v>
      </c>
      <c r="Q60" s="6">
        <v>3</v>
      </c>
      <c r="R60" s="6" t="s">
        <v>163</v>
      </c>
      <c r="S60" s="6" t="str">
        <f>IF(Q60&lt;&gt;1,"BMD " &amp;Q60&amp;"x lower than lowest non-zero dose","BMD lower than lowest non-zero dose")</f>
        <v>BMD 3x lower than lowest non-zero dose</v>
      </c>
      <c r="T60" s="6"/>
    </row>
    <row r="61" spans="14:20" x14ac:dyDescent="0.25">
      <c r="N61" s="6" t="s">
        <v>157</v>
      </c>
      <c r="O61" s="6" t="s">
        <v>157</v>
      </c>
      <c r="P61" s="6" t="s">
        <v>157</v>
      </c>
      <c r="Q61" s="6">
        <v>3</v>
      </c>
      <c r="R61" s="6" t="s">
        <v>163</v>
      </c>
      <c r="S61" s="6" t="str">
        <f>IF(Q61&lt;&gt;1,"BMDL " &amp;Q61&amp;"x lower than lowest non-zero dose","BMDL lower than lowest non-zero dose")</f>
        <v>BMDL 3x lower than lowest non-zero dose</v>
      </c>
      <c r="T61" s="6"/>
    </row>
    <row r="62" spans="14:20" x14ac:dyDescent="0.25">
      <c r="N62" s="6" t="s">
        <v>157</v>
      </c>
      <c r="O62" s="6" t="s">
        <v>157</v>
      </c>
      <c r="P62" s="6" t="s">
        <v>157</v>
      </c>
      <c r="Q62" s="6">
        <v>10</v>
      </c>
      <c r="R62" s="6" t="s">
        <v>166</v>
      </c>
      <c r="S62" s="6" t="str">
        <f>IF(Q62&lt;&gt;1,"BMD " &amp;Q62&amp;"x lower than lowest non-zero dose","BMD lower than lowest non-zero dose")</f>
        <v>BMD 10x lower than lowest non-zero dose</v>
      </c>
      <c r="T62" s="6"/>
    </row>
    <row r="63" spans="14:20" x14ac:dyDescent="0.25">
      <c r="N63" s="6" t="s">
        <v>157</v>
      </c>
      <c r="O63" s="6" t="s">
        <v>157</v>
      </c>
      <c r="P63" s="6" t="s">
        <v>157</v>
      </c>
      <c r="Q63" s="6">
        <v>10</v>
      </c>
      <c r="R63" s="6" t="s">
        <v>166</v>
      </c>
      <c r="S63" s="6" t="str">
        <f>IF(Q63&lt;&gt;1,"BMDL " &amp;Q63&amp;"x lower than lowest non-zero dose","BMDL lower than lowest non-zero dose")</f>
        <v>BMDL 10x lower than lowest non-zero dose</v>
      </c>
      <c r="T63" s="6"/>
    </row>
    <row r="64" spans="14:20" x14ac:dyDescent="0.25">
      <c r="N64" s="6" t="s">
        <v>157</v>
      </c>
      <c r="O64" s="6" t="s">
        <v>157</v>
      </c>
      <c r="P64" s="6" t="s">
        <v>157</v>
      </c>
      <c r="Q64" s="6">
        <v>2</v>
      </c>
      <c r="R64" s="6" t="s">
        <v>163</v>
      </c>
      <c r="S64" s="6" t="str">
        <f>"|Residual at control| &gt; " &amp;Q64</f>
        <v>|Residual at control| &gt; 2</v>
      </c>
      <c r="T64" s="6"/>
    </row>
    <row r="65" spans="14:20" x14ac:dyDescent="0.25">
      <c r="N65" s="6" t="s">
        <v>157</v>
      </c>
      <c r="O65" s="6" t="s">
        <v>162</v>
      </c>
      <c r="P65" s="6" t="s">
        <v>162</v>
      </c>
      <c r="Q65" s="6">
        <v>1.5</v>
      </c>
      <c r="R65" s="6" t="s">
        <v>163</v>
      </c>
      <c r="S65" s="6" t="str">
        <f>"Modeled control response std. dev. &gt;|" &amp;Q65 &amp; "| actual response std. dev."</f>
        <v>Modeled control response std. dev. &gt;|1.5| actual response std. dev.</v>
      </c>
      <c r="T65" s="6"/>
    </row>
    <row r="66" spans="14:20" x14ac:dyDescent="0.25">
      <c r="N66" s="6" t="s">
        <v>157</v>
      </c>
      <c r="O66" s="6" t="s">
        <v>157</v>
      </c>
      <c r="P66" s="6" t="s">
        <v>157</v>
      </c>
      <c r="Q66" s="6" t="s">
        <v>168</v>
      </c>
      <c r="R66" s="6" t="s">
        <v>166</v>
      </c>
      <c r="S66" s="6" t="s">
        <v>169</v>
      </c>
      <c r="T66" s="6"/>
    </row>
    <row r="68" spans="14:20" x14ac:dyDescent="0.25">
      <c r="N68" s="57" t="s">
        <v>112</v>
      </c>
    </row>
    <row r="69" spans="14:20" x14ac:dyDescent="0.25">
      <c r="N69" s="6" t="s">
        <v>113</v>
      </c>
      <c r="O69" s="6" t="s">
        <v>170</v>
      </c>
    </row>
    <row r="70" spans="14:20" x14ac:dyDescent="0.25">
      <c r="N70" s="6" t="s">
        <v>114</v>
      </c>
      <c r="O70" s="6" t="s">
        <v>171</v>
      </c>
    </row>
    <row r="71" spans="14:20" x14ac:dyDescent="0.25">
      <c r="N71" s="6" t="s">
        <v>115</v>
      </c>
      <c r="O71" s="6" t="s">
        <v>172</v>
      </c>
    </row>
    <row r="72" spans="14:20" x14ac:dyDescent="0.25">
      <c r="N72" s="6" t="s">
        <v>116</v>
      </c>
      <c r="O72" s="6" t="s">
        <v>173</v>
      </c>
    </row>
    <row r="73" spans="14:20" x14ac:dyDescent="0.25">
      <c r="N73" s="6" t="s">
        <v>117</v>
      </c>
      <c r="O73" s="6" t="s">
        <v>174</v>
      </c>
    </row>
    <row r="74" spans="14:20" x14ac:dyDescent="0.25">
      <c r="N74" s="6" t="s">
        <v>118</v>
      </c>
      <c r="O74" s="6" t="s">
        <v>175</v>
      </c>
    </row>
    <row r="75" spans="14:20" x14ac:dyDescent="0.25">
      <c r="N75" s="6" t="s">
        <v>119</v>
      </c>
      <c r="O75" s="6" t="s">
        <v>176</v>
      </c>
    </row>
    <row r="76" spans="14:20" x14ac:dyDescent="0.25">
      <c r="N76" s="6" t="s">
        <v>120</v>
      </c>
      <c r="O76" s="6" t="s">
        <v>177</v>
      </c>
    </row>
    <row r="78" spans="14:20" x14ac:dyDescent="0.25">
      <c r="N78" s="11" t="s">
        <v>121</v>
      </c>
      <c r="O78" s="6">
        <v>1</v>
      </c>
    </row>
    <row r="79" spans="14:20" x14ac:dyDescent="0.25">
      <c r="N79" s="11" t="s">
        <v>122</v>
      </c>
      <c r="O79" s="6">
        <v>1</v>
      </c>
    </row>
    <row r="80" spans="14:20" x14ac:dyDescent="0.25">
      <c r="N80" s="11" t="s">
        <v>123</v>
      </c>
      <c r="O80" s="6">
        <v>1</v>
      </c>
    </row>
    <row r="81" spans="14:15" x14ac:dyDescent="0.25">
      <c r="N81" s="11" t="s">
        <v>124</v>
      </c>
      <c r="O81" s="6">
        <v>1</v>
      </c>
    </row>
    <row r="82" spans="14:15" x14ac:dyDescent="0.25">
      <c r="N82" s="11" t="s">
        <v>125</v>
      </c>
      <c r="O82" s="6">
        <v>1</v>
      </c>
    </row>
    <row r="83" spans="14:15" x14ac:dyDescent="0.25">
      <c r="N83" s="11" t="s">
        <v>126</v>
      </c>
      <c r="O83" s="6">
        <v>1</v>
      </c>
    </row>
    <row r="84" spans="14:15" x14ac:dyDescent="0.25">
      <c r="N84" s="11" t="s">
        <v>127</v>
      </c>
      <c r="O84" s="6">
        <v>1</v>
      </c>
    </row>
  </sheetData>
  <mergeCells count="2">
    <mergeCell ref="B6:E6"/>
    <mergeCell ref="F1:P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3DBCC-6DBC-48C7-B48E-825140080787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204</v>
      </c>
      <c r="E9" s="23"/>
      <c r="G9" s="22"/>
      <c r="H9" s="104" t="s">
        <v>34</v>
      </c>
      <c r="I9" s="105">
        <v>273.03414930105208</v>
      </c>
      <c r="J9" s="21"/>
      <c r="K9" s="21"/>
      <c r="L9" s="21"/>
      <c r="M9" s="21"/>
      <c r="N9" s="23"/>
      <c r="P9" s="22"/>
      <c r="Q9" s="68">
        <v>0.01</v>
      </c>
      <c r="R9" s="68">
        <v>147.31609415906692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173.82015954931092</v>
      </c>
      <c r="J10" s="21"/>
      <c r="K10" s="21"/>
      <c r="L10" s="21"/>
      <c r="M10" s="21"/>
      <c r="N10" s="23"/>
      <c r="P10" s="22"/>
      <c r="Q10" s="96">
        <v>0.02</v>
      </c>
      <c r="R10" s="96">
        <v>157.1325219255973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476.46541716463469</v>
      </c>
      <c r="J11" s="21"/>
      <c r="K11" s="21"/>
      <c r="L11" s="21"/>
      <c r="M11" s="21"/>
      <c r="N11" s="23"/>
      <c r="P11" s="22"/>
      <c r="Q11" s="68">
        <v>0.03</v>
      </c>
      <c r="R11" s="68">
        <v>163.91756182525202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90.969229634749126</v>
      </c>
      <c r="J12" s="21"/>
      <c r="K12" s="21"/>
      <c r="L12" s="21"/>
      <c r="M12" s="21"/>
      <c r="N12" s="23"/>
      <c r="P12" s="22"/>
      <c r="Q12" s="96">
        <v>0.04</v>
      </c>
      <c r="R12" s="96">
        <v>169.27759877901019</v>
      </c>
      <c r="S12" s="23"/>
    </row>
    <row r="13" spans="2:23" s="14" customFormat="1" x14ac:dyDescent="0.25">
      <c r="B13" s="63"/>
      <c r="C13" s="72" t="s">
        <v>131</v>
      </c>
      <c r="D13" s="56" t="s">
        <v>195</v>
      </c>
      <c r="E13" s="64"/>
      <c r="G13" s="22"/>
      <c r="H13" s="11" t="s">
        <v>108</v>
      </c>
      <c r="I13" s="68">
        <v>6.6965744747383704E-2</v>
      </c>
      <c r="J13" s="21"/>
      <c r="K13" s="21"/>
      <c r="L13" s="21"/>
      <c r="M13" s="21"/>
      <c r="N13" s="23"/>
      <c r="P13" s="22"/>
      <c r="Q13" s="68">
        <v>0.05</v>
      </c>
      <c r="R13" s="68">
        <v>173.82015954931092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177.81015620509356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7.1601146517982279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181.42800216357205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5.7530726159315876E-4</v>
      </c>
      <c r="J16" s="21"/>
      <c r="K16" s="21"/>
      <c r="L16" s="21"/>
      <c r="M16" s="21"/>
      <c r="N16" s="23"/>
      <c r="P16" s="22"/>
      <c r="Q16" s="96">
        <v>0.08</v>
      </c>
      <c r="R16" s="96">
        <v>184.75576334838547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187.84545012662269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190.76738416551123</v>
      </c>
      <c r="S18" s="23"/>
    </row>
    <row r="19" spans="2:19" s="14" customFormat="1" x14ac:dyDescent="0.2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2</v>
      </c>
      <c r="J19" s="107"/>
      <c r="K19" s="21"/>
      <c r="L19" s="21"/>
      <c r="M19" s="21"/>
      <c r="N19" s="23"/>
      <c r="P19" s="22"/>
      <c r="Q19" s="68">
        <v>0.11</v>
      </c>
      <c r="R19" s="68">
        <v>193.52598040885528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196.17284115873778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101" t="s">
        <v>187</v>
      </c>
      <c r="I21" s="68">
        <v>6.6718775651101701E-3</v>
      </c>
      <c r="J21" s="21"/>
      <c r="K21" s="21"/>
      <c r="L21" s="21"/>
      <c r="M21" s="21"/>
      <c r="N21" s="23"/>
      <c r="P21" s="22"/>
      <c r="Q21" s="68">
        <v>0.13</v>
      </c>
      <c r="R21" s="68">
        <v>198.70774290065481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96" t="s">
        <v>197</v>
      </c>
      <c r="I22" s="96">
        <v>3.85887666190559E-4</v>
      </c>
      <c r="J22" s="21"/>
      <c r="K22" s="21"/>
      <c r="L22" s="21"/>
      <c r="M22" s="21"/>
      <c r="N22" s="23"/>
      <c r="P22" s="22"/>
      <c r="Q22" s="96">
        <v>0.14000000000000001</v>
      </c>
      <c r="R22" s="96">
        <v>201.15494240633279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203.52995701125573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205.82954070504732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208.07848236167646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6.6718775651101684E-3</v>
      </c>
      <c r="J26" s="68">
        <v>0.27781698181118741</v>
      </c>
      <c r="K26" s="68">
        <v>0</v>
      </c>
      <c r="L26" s="68">
        <v>41.64</v>
      </c>
      <c r="M26" s="68">
        <v>-0.52885063344403027</v>
      </c>
      <c r="N26" s="34"/>
      <c r="P26" s="22"/>
      <c r="Q26" s="96">
        <v>0.18</v>
      </c>
      <c r="R26" s="96">
        <v>210.27250102880924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16.8</v>
      </c>
      <c r="I27" s="96">
        <v>1.309070831575276E-2</v>
      </c>
      <c r="J27" s="96">
        <v>0.57952565713837478</v>
      </c>
      <c r="K27" s="96">
        <v>2</v>
      </c>
      <c r="L27" s="96">
        <v>44.27</v>
      </c>
      <c r="M27" s="96">
        <v>1.8782718113662762</v>
      </c>
      <c r="N27" s="23"/>
      <c r="P27" s="22"/>
      <c r="Q27" s="68">
        <v>0.19</v>
      </c>
      <c r="R27" s="68">
        <v>212.41798198472961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53.5</v>
      </c>
      <c r="I28" s="68">
        <v>2.6968890143931876E-2</v>
      </c>
      <c r="J28" s="68">
        <v>1.2467717913539704</v>
      </c>
      <c r="K28" s="68">
        <v>0</v>
      </c>
      <c r="L28" s="68">
        <v>46.23</v>
      </c>
      <c r="M28" s="68">
        <v>-1.1319574989711652</v>
      </c>
      <c r="N28" s="23"/>
      <c r="P28" s="22"/>
      <c r="Q28" s="96">
        <v>0.2</v>
      </c>
      <c r="R28" s="96">
        <v>214.53200284019704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169.9</v>
      </c>
      <c r="I29" s="96">
        <v>6.9707799894266356E-2</v>
      </c>
      <c r="J29" s="96">
        <v>3.1089678752842795</v>
      </c>
      <c r="K29" s="96">
        <v>1</v>
      </c>
      <c r="L29" s="96">
        <v>44.6</v>
      </c>
      <c r="M29" s="96">
        <v>-1.2400870073007193</v>
      </c>
      <c r="N29" s="23"/>
      <c r="P29" s="22"/>
      <c r="Q29" s="68">
        <v>0.21</v>
      </c>
      <c r="R29" s="68">
        <v>216.61006078521174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602.29999999999995</v>
      </c>
      <c r="I30" s="68">
        <v>0.21267517335513511</v>
      </c>
      <c r="J30" s="68">
        <v>9.9553248647538748</v>
      </c>
      <c r="K30" s="68">
        <v>12</v>
      </c>
      <c r="L30" s="68">
        <v>46.81</v>
      </c>
      <c r="M30" s="68">
        <v>0.73033081324685678</v>
      </c>
      <c r="N30" s="23"/>
      <c r="P30" s="22"/>
      <c r="Q30" s="96">
        <v>0.22</v>
      </c>
      <c r="R30" s="96">
        <v>218.65507289490264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220.67741102725387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222.67603652763677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224.64989737224607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-39.579616372405034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226.60724168122789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-43.484614817374563</v>
      </c>
      <c r="J35" s="96">
        <v>2</v>
      </c>
      <c r="K35" s="96">
        <v>7.8099968899390575</v>
      </c>
      <c r="L35" s="96">
        <v>3</v>
      </c>
      <c r="M35" s="96">
        <v>5.0106126186885258E-2</v>
      </c>
      <c r="N35" s="23"/>
      <c r="P35" s="22"/>
      <c r="Q35" s="68">
        <v>0.27</v>
      </c>
      <c r="R35" s="68">
        <v>228.55353736205348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-55.008881142490431</v>
      </c>
      <c r="J36" s="68">
        <v>1</v>
      </c>
      <c r="K36" s="68">
        <v>30.858529540170792</v>
      </c>
      <c r="L36" s="68">
        <v>4</v>
      </c>
      <c r="M36" s="68" t="s">
        <v>186</v>
      </c>
      <c r="N36" s="23"/>
      <c r="P36" s="22"/>
      <c r="Q36" s="96">
        <v>0.28000000000000003</v>
      </c>
      <c r="R36" s="96">
        <v>230.48347674016517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232.40105817106806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234.31167436225388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236.21440310440511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238.1070101405013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239.99633820902469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241.88923300530485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243.78515242422537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245.6818223582427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247.58071879226534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249.48319401100801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251.38523942392433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253.28904485971017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255.20116648481115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257.12807813183122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259.06834091980147</v>
      </c>
      <c r="S51" s="23"/>
    </row>
    <row r="52" spans="1:19" s="14" customFormat="1" x14ac:dyDescent="0.25">
      <c r="B52" s="13"/>
      <c r="P52" s="22"/>
      <c r="Q52" s="96">
        <v>0.44</v>
      </c>
      <c r="R52" s="96">
        <v>261.01998156462923</v>
      </c>
      <c r="S52" s="23"/>
    </row>
    <row r="53" spans="1:19" s="14" customFormat="1" x14ac:dyDescent="0.25">
      <c r="B53" s="13"/>
      <c r="P53" s="22"/>
      <c r="Q53" s="68">
        <v>0.45</v>
      </c>
      <c r="R53" s="68">
        <v>262.98494156094034</v>
      </c>
      <c r="S53" s="23"/>
    </row>
    <row r="54" spans="1:19" s="14" customFormat="1" x14ac:dyDescent="0.25">
      <c r="P54" s="22"/>
      <c r="Q54" s="96">
        <v>0.46</v>
      </c>
      <c r="R54" s="96">
        <v>264.9651459605696</v>
      </c>
      <c r="S54" s="23"/>
    </row>
    <row r="55" spans="1:19" s="14" customFormat="1" x14ac:dyDescent="0.25">
      <c r="P55" s="22"/>
      <c r="Q55" s="68">
        <v>0.47000000000000003</v>
      </c>
      <c r="R55" s="68">
        <v>266.95815914609165</v>
      </c>
      <c r="S55" s="23"/>
    </row>
    <row r="56" spans="1:19" s="14" customFormat="1" x14ac:dyDescent="0.25">
      <c r="P56" s="22"/>
      <c r="Q56" s="96">
        <v>0.48</v>
      </c>
      <c r="R56" s="96">
        <v>268.96430036831464</v>
      </c>
      <c r="S56" s="23"/>
    </row>
    <row r="57" spans="1:19" s="14" customFormat="1" x14ac:dyDescent="0.25">
      <c r="P57" s="22"/>
      <c r="Q57" s="68">
        <v>0.49</v>
      </c>
      <c r="R57" s="68">
        <v>270.98811522178573</v>
      </c>
      <c r="S57" s="23"/>
    </row>
    <row r="58" spans="1:19" s="14" customFormat="1" x14ac:dyDescent="0.25">
      <c r="P58" s="22"/>
      <c r="Q58" s="96">
        <v>0.5</v>
      </c>
      <c r="R58" s="96">
        <v>273.03414930105208</v>
      </c>
      <c r="S58" s="23"/>
    </row>
    <row r="59" spans="1:19" s="14" customFormat="1" x14ac:dyDescent="0.25">
      <c r="P59" s="22"/>
      <c r="Q59" s="68">
        <v>0.51</v>
      </c>
      <c r="R59" s="68">
        <v>275.09936208559685</v>
      </c>
      <c r="S59" s="23"/>
    </row>
    <row r="60" spans="1:19" s="14" customFormat="1" x14ac:dyDescent="0.25">
      <c r="P60" s="22"/>
      <c r="Q60" s="96">
        <v>0.52</v>
      </c>
      <c r="R60" s="96">
        <v>277.18285270534273</v>
      </c>
      <c r="S60" s="23"/>
    </row>
    <row r="61" spans="1:19" s="14" customFormat="1" x14ac:dyDescent="0.25">
      <c r="P61" s="22"/>
      <c r="Q61" s="68">
        <v>0.53</v>
      </c>
      <c r="R61" s="68">
        <v>279.2923762304967</v>
      </c>
      <c r="S61" s="23"/>
    </row>
    <row r="62" spans="1:19" s="14" customFormat="1" x14ac:dyDescent="0.25">
      <c r="P62" s="22"/>
      <c r="Q62" s="96">
        <v>0.54</v>
      </c>
      <c r="R62" s="96">
        <v>281.43560381105868</v>
      </c>
      <c r="S62" s="23"/>
    </row>
    <row r="63" spans="1:19" s="14" customFormat="1" x14ac:dyDescent="0.25">
      <c r="P63" s="22"/>
      <c r="Q63" s="68">
        <v>0.55000000000000004</v>
      </c>
      <c r="R63" s="68">
        <v>283.60953002933115</v>
      </c>
      <c r="S63" s="23"/>
    </row>
    <row r="64" spans="1:19" s="14" customFormat="1" x14ac:dyDescent="0.25">
      <c r="P64" s="22"/>
      <c r="Q64" s="96">
        <v>0.56000000000000005</v>
      </c>
      <c r="R64" s="96">
        <v>285.81313977729684</v>
      </c>
      <c r="S64" s="23"/>
    </row>
    <row r="65" spans="16:19" s="14" customFormat="1" x14ac:dyDescent="0.25">
      <c r="P65" s="22"/>
      <c r="Q65" s="68">
        <v>0.57000000000000006</v>
      </c>
      <c r="R65" s="68">
        <v>288.05237432774913</v>
      </c>
      <c r="S65" s="23"/>
    </row>
    <row r="66" spans="16:19" s="14" customFormat="1" x14ac:dyDescent="0.25">
      <c r="P66" s="22"/>
      <c r="Q66" s="96">
        <v>0.57999999999999996</v>
      </c>
      <c r="R66" s="96">
        <v>290.33249876306047</v>
      </c>
      <c r="S66" s="23"/>
    </row>
    <row r="67" spans="16:19" s="14" customFormat="1" x14ac:dyDescent="0.25">
      <c r="P67" s="22"/>
      <c r="Q67" s="68">
        <v>0.59</v>
      </c>
      <c r="R67" s="68">
        <v>292.64851095629251</v>
      </c>
      <c r="S67" s="23"/>
    </row>
    <row r="68" spans="16:19" s="14" customFormat="1" x14ac:dyDescent="0.25">
      <c r="P68" s="22"/>
      <c r="Q68" s="96">
        <v>0.6</v>
      </c>
      <c r="R68" s="96">
        <v>295.00320259539632</v>
      </c>
      <c r="S68" s="23"/>
    </row>
    <row r="69" spans="16:19" s="14" customFormat="1" x14ac:dyDescent="0.25">
      <c r="P69" s="22"/>
      <c r="Q69" s="68">
        <v>0.61</v>
      </c>
      <c r="R69" s="68">
        <v>297.40340479240058</v>
      </c>
      <c r="S69" s="23"/>
    </row>
    <row r="70" spans="16:19" s="14" customFormat="1" x14ac:dyDescent="0.25">
      <c r="P70" s="22"/>
      <c r="Q70" s="96">
        <v>0.62</v>
      </c>
      <c r="R70" s="96">
        <v>299.85256464332741</v>
      </c>
      <c r="S70" s="23"/>
    </row>
    <row r="71" spans="16:19" s="14" customFormat="1" x14ac:dyDescent="0.25">
      <c r="P71" s="22"/>
      <c r="Q71" s="68">
        <v>0.63</v>
      </c>
      <c r="R71" s="68">
        <v>302.34487803710442</v>
      </c>
      <c r="S71" s="23"/>
    </row>
    <row r="72" spans="16:19" s="14" customFormat="1" x14ac:dyDescent="0.25">
      <c r="P72" s="22"/>
      <c r="Q72" s="96">
        <v>0.64</v>
      </c>
      <c r="R72" s="96">
        <v>304.8875059794974</v>
      </c>
      <c r="S72" s="23"/>
    </row>
    <row r="73" spans="16:19" s="14" customFormat="1" x14ac:dyDescent="0.25">
      <c r="P73" s="22"/>
      <c r="Q73" s="68">
        <v>0.65</v>
      </c>
      <c r="R73" s="68">
        <v>307.48896030758169</v>
      </c>
      <c r="S73" s="23"/>
    </row>
    <row r="74" spans="16:19" s="14" customFormat="1" x14ac:dyDescent="0.25">
      <c r="P74" s="22"/>
      <c r="Q74" s="96">
        <v>0.66</v>
      </c>
      <c r="R74" s="96">
        <v>310.14354679959183</v>
      </c>
      <c r="S74" s="23"/>
    </row>
    <row r="75" spans="16:19" s="14" customFormat="1" x14ac:dyDescent="0.25">
      <c r="P75" s="22"/>
      <c r="Q75" s="68">
        <v>0.67</v>
      </c>
      <c r="R75" s="68">
        <v>312.85398802849335</v>
      </c>
      <c r="S75" s="23"/>
    </row>
    <row r="76" spans="16:19" s="14" customFormat="1" x14ac:dyDescent="0.25">
      <c r="P76" s="22"/>
      <c r="Q76" s="96">
        <v>0.68</v>
      </c>
      <c r="R76" s="96">
        <v>315.63594327957674</v>
      </c>
      <c r="S76" s="23"/>
    </row>
    <row r="77" spans="16:19" s="14" customFormat="1" x14ac:dyDescent="0.25">
      <c r="P77" s="22"/>
      <c r="Q77" s="68">
        <v>0.69000000000000006</v>
      </c>
      <c r="R77" s="68">
        <v>318.49603740350784</v>
      </c>
      <c r="S77" s="23"/>
    </row>
    <row r="78" spans="16:19" s="14" customFormat="1" x14ac:dyDescent="0.25">
      <c r="P78" s="22"/>
      <c r="Q78" s="96">
        <v>0.70000000000000007</v>
      </c>
      <c r="R78" s="96">
        <v>321.42481594930501</v>
      </c>
      <c r="S78" s="23"/>
    </row>
    <row r="79" spans="16:19" s="14" customFormat="1" x14ac:dyDescent="0.25">
      <c r="P79" s="22"/>
      <c r="Q79" s="68">
        <v>0.71</v>
      </c>
      <c r="R79" s="68">
        <v>324.44059360894386</v>
      </c>
      <c r="S79" s="23"/>
    </row>
    <row r="80" spans="16:19" s="14" customFormat="1" x14ac:dyDescent="0.25">
      <c r="P80" s="22"/>
      <c r="Q80" s="96">
        <v>0.72</v>
      </c>
      <c r="R80" s="96">
        <v>327.558028031096</v>
      </c>
      <c r="S80" s="23"/>
    </row>
    <row r="81" spans="16:19" s="14" customFormat="1" x14ac:dyDescent="0.25">
      <c r="P81" s="22"/>
      <c r="Q81" s="68">
        <v>0.73</v>
      </c>
      <c r="R81" s="68">
        <v>330.76459399861722</v>
      </c>
      <c r="S81" s="23"/>
    </row>
    <row r="82" spans="16:19" s="14" customFormat="1" x14ac:dyDescent="0.25">
      <c r="P82" s="22"/>
      <c r="Q82" s="96">
        <v>0.74</v>
      </c>
      <c r="R82" s="96">
        <v>334.07988920118174</v>
      </c>
      <c r="S82" s="23"/>
    </row>
    <row r="83" spans="16:19" s="14" customFormat="1" x14ac:dyDescent="0.25">
      <c r="P83" s="22"/>
      <c r="Q83" s="68">
        <v>0.75</v>
      </c>
      <c r="R83" s="68">
        <v>337.52259843828057</v>
      </c>
      <c r="S83" s="23"/>
    </row>
    <row r="84" spans="16:19" s="14" customFormat="1" x14ac:dyDescent="0.25">
      <c r="P84" s="22"/>
      <c r="Q84" s="96">
        <v>0.76</v>
      </c>
      <c r="R84" s="96">
        <v>341.07902968248192</v>
      </c>
      <c r="S84" s="23"/>
    </row>
    <row r="85" spans="16:19" s="14" customFormat="1" x14ac:dyDescent="0.25">
      <c r="P85" s="22"/>
      <c r="Q85" s="68">
        <v>0.77</v>
      </c>
      <c r="R85" s="68">
        <v>344.77827731769531</v>
      </c>
      <c r="S85" s="23"/>
    </row>
    <row r="86" spans="16:19" s="14" customFormat="1" x14ac:dyDescent="0.25">
      <c r="P86" s="22"/>
      <c r="Q86" s="96">
        <v>0.78</v>
      </c>
      <c r="R86" s="96">
        <v>348.63963642187497</v>
      </c>
      <c r="S86" s="23"/>
    </row>
    <row r="87" spans="16:19" s="14" customFormat="1" x14ac:dyDescent="0.25">
      <c r="P87" s="22"/>
      <c r="Q87" s="68">
        <v>0.79</v>
      </c>
      <c r="R87" s="68">
        <v>352.6538896819539</v>
      </c>
      <c r="S87" s="23"/>
    </row>
    <row r="88" spans="16:19" s="14" customFormat="1" x14ac:dyDescent="0.25">
      <c r="P88" s="22"/>
      <c r="Q88" s="96">
        <v>0.8</v>
      </c>
      <c r="R88" s="96">
        <v>356.85950166184119</v>
      </c>
      <c r="S88" s="23"/>
    </row>
    <row r="89" spans="16:19" s="14" customFormat="1" x14ac:dyDescent="0.25">
      <c r="P89" s="22"/>
      <c r="Q89" s="68">
        <v>0.81</v>
      </c>
      <c r="R89" s="68">
        <v>361.24067555100123</v>
      </c>
      <c r="S89" s="23"/>
    </row>
    <row r="90" spans="16:19" s="14" customFormat="1" x14ac:dyDescent="0.25">
      <c r="P90" s="22"/>
      <c r="Q90" s="96">
        <v>0.82000000000000006</v>
      </c>
      <c r="R90" s="96">
        <v>365.85077145580226</v>
      </c>
      <c r="S90" s="23"/>
    </row>
    <row r="91" spans="16:19" s="14" customFormat="1" x14ac:dyDescent="0.25">
      <c r="P91" s="22"/>
      <c r="Q91" s="68">
        <v>0.83000000000000007</v>
      </c>
      <c r="R91" s="68">
        <v>370.74844495975361</v>
      </c>
      <c r="S91" s="23"/>
    </row>
    <row r="92" spans="16:19" s="14" customFormat="1" x14ac:dyDescent="0.25">
      <c r="P92" s="22"/>
      <c r="Q92" s="96">
        <v>0.84</v>
      </c>
      <c r="R92" s="96">
        <v>375.92883077508696</v>
      </c>
      <c r="S92" s="23"/>
    </row>
    <row r="93" spans="16:19" s="14" customFormat="1" x14ac:dyDescent="0.25">
      <c r="P93" s="22"/>
      <c r="Q93" s="68">
        <v>0.85</v>
      </c>
      <c r="R93" s="68">
        <v>381.44386154287764</v>
      </c>
      <c r="S93" s="23"/>
    </row>
    <row r="94" spans="16:19" s="14" customFormat="1" x14ac:dyDescent="0.25">
      <c r="P94" s="22"/>
      <c r="Q94" s="96">
        <v>0.86</v>
      </c>
      <c r="R94" s="96">
        <v>387.30532921347839</v>
      </c>
      <c r="S94" s="23"/>
    </row>
    <row r="95" spans="16:19" s="14" customFormat="1" x14ac:dyDescent="0.25">
      <c r="P95" s="22"/>
      <c r="Q95" s="68">
        <v>0.87</v>
      </c>
      <c r="R95" s="68">
        <v>393.6280076466831</v>
      </c>
      <c r="S95" s="23"/>
    </row>
    <row r="96" spans="16:19" s="14" customFormat="1" x14ac:dyDescent="0.25">
      <c r="P96" s="22"/>
      <c r="Q96" s="96">
        <v>0.88</v>
      </c>
      <c r="R96" s="96">
        <v>400.44834393526179</v>
      </c>
      <c r="S96" s="23"/>
    </row>
    <row r="97" spans="16:19" s="14" customFormat="1" x14ac:dyDescent="0.25">
      <c r="P97" s="22"/>
      <c r="Q97" s="68">
        <v>0.89</v>
      </c>
      <c r="R97" s="68">
        <v>407.87280348266148</v>
      </c>
      <c r="S97" s="23"/>
    </row>
    <row r="98" spans="16:19" s="14" customFormat="1" x14ac:dyDescent="0.25">
      <c r="P98" s="22"/>
      <c r="Q98" s="96">
        <v>0.9</v>
      </c>
      <c r="R98" s="96">
        <v>416.04039655973253</v>
      </c>
      <c r="S98" s="23"/>
    </row>
    <row r="99" spans="16:19" s="14" customFormat="1" x14ac:dyDescent="0.25">
      <c r="P99" s="22"/>
      <c r="Q99" s="68">
        <v>0.91</v>
      </c>
      <c r="R99" s="68">
        <v>425.07652714161679</v>
      </c>
      <c r="S99" s="23"/>
    </row>
    <row r="100" spans="16:19" s="14" customFormat="1" x14ac:dyDescent="0.25">
      <c r="P100" s="22"/>
      <c r="Q100" s="96">
        <v>0.92</v>
      </c>
      <c r="R100" s="96">
        <v>435.22756911660986</v>
      </c>
      <c r="S100" s="23"/>
    </row>
    <row r="101" spans="16:19" s="14" customFormat="1" x14ac:dyDescent="0.25">
      <c r="P101" s="22"/>
      <c r="Q101" s="68">
        <v>0.93</v>
      </c>
      <c r="R101" s="68">
        <v>446.81629405541383</v>
      </c>
      <c r="S101" s="23"/>
    </row>
    <row r="102" spans="16:19" s="14" customFormat="1" x14ac:dyDescent="0.25">
      <c r="P102" s="22"/>
      <c r="Q102" s="96">
        <v>0.94000000000000006</v>
      </c>
      <c r="R102" s="96">
        <v>460.30301455614477</v>
      </c>
      <c r="S102" s="23"/>
    </row>
    <row r="103" spans="16:19" s="14" customFormat="1" x14ac:dyDescent="0.25">
      <c r="P103" s="22"/>
      <c r="Q103" s="68">
        <v>0.95000000000000007</v>
      </c>
      <c r="R103" s="68">
        <v>476.46541716463582</v>
      </c>
      <c r="S103" s="23"/>
    </row>
    <row r="104" spans="16:19" s="14" customFormat="1" x14ac:dyDescent="0.25">
      <c r="P104" s="22"/>
      <c r="Q104" s="96">
        <v>0.96</v>
      </c>
      <c r="R104" s="96">
        <v>496.60384624954105</v>
      </c>
      <c r="S104" s="23"/>
    </row>
    <row r="105" spans="16:19" s="14" customFormat="1" x14ac:dyDescent="0.25">
      <c r="P105" s="22"/>
      <c r="Q105" s="68">
        <v>0.97</v>
      </c>
      <c r="R105" s="68">
        <v>523.126558452886</v>
      </c>
      <c r="S105" s="23"/>
    </row>
    <row r="106" spans="16:19" s="14" customFormat="1" x14ac:dyDescent="0.25">
      <c r="P106" s="22"/>
      <c r="Q106" s="96">
        <v>0.98</v>
      </c>
      <c r="R106" s="96">
        <v>561.92453355473697</v>
      </c>
      <c r="S106" s="23"/>
    </row>
    <row r="107" spans="16:19" s="14" customFormat="1" x14ac:dyDescent="0.25">
      <c r="P107" s="22"/>
      <c r="Q107" s="68">
        <v>0.99</v>
      </c>
      <c r="R107" s="68">
        <v>633.06260773096926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8:I18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4EBC5479-D85F-4458-B6B3-27261ECA852B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DA1BE-0FD6-4145-9112-4B2C99DD5EBD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206</v>
      </c>
      <c r="E9" s="23"/>
      <c r="G9" s="22"/>
      <c r="H9" s="104" t="s">
        <v>34</v>
      </c>
      <c r="I9" s="105">
        <v>436.34765583787413</v>
      </c>
      <c r="J9" s="21"/>
      <c r="K9" s="21"/>
      <c r="L9" s="21"/>
      <c r="M9" s="21"/>
      <c r="N9" s="23"/>
      <c r="P9" s="22"/>
      <c r="Q9" s="68">
        <v>0.01</v>
      </c>
      <c r="R9" s="68">
        <v>183.38016357456084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263.02759985215965</v>
      </c>
      <c r="J10" s="21"/>
      <c r="K10" s="21"/>
      <c r="L10" s="21"/>
      <c r="M10" s="21"/>
      <c r="N10" s="23"/>
      <c r="P10" s="22"/>
      <c r="Q10" s="96">
        <v>0.02</v>
      </c>
      <c r="R10" s="96">
        <v>209.50709303015381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590.74538035459409</v>
      </c>
      <c r="J11" s="21"/>
      <c r="K11" s="21"/>
      <c r="L11" s="21"/>
      <c r="M11" s="21"/>
      <c r="N11" s="23"/>
      <c r="P11" s="22"/>
      <c r="Q11" s="68">
        <v>0.03</v>
      </c>
      <c r="R11" s="68">
        <v>234.34980832468381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89.613734348815356</v>
      </c>
      <c r="J12" s="21"/>
      <c r="K12" s="21"/>
      <c r="L12" s="21"/>
      <c r="M12" s="21"/>
      <c r="N12" s="23"/>
      <c r="P12" s="22"/>
      <c r="Q12" s="96">
        <v>0.04</v>
      </c>
      <c r="R12" s="96">
        <v>250.80143741109103</v>
      </c>
      <c r="S12" s="23"/>
    </row>
    <row r="13" spans="2:23" s="14" customFormat="1" x14ac:dyDescent="0.25">
      <c r="B13" s="63"/>
      <c r="C13" s="72" t="s">
        <v>131</v>
      </c>
      <c r="D13" s="56" t="s">
        <v>205</v>
      </c>
      <c r="E13" s="64"/>
      <c r="G13" s="22"/>
      <c r="H13" s="11" t="s">
        <v>108</v>
      </c>
      <c r="I13" s="68">
        <v>0.1373297289050126</v>
      </c>
      <c r="J13" s="21"/>
      <c r="K13" s="21"/>
      <c r="L13" s="21"/>
      <c r="M13" s="21"/>
      <c r="N13" s="23"/>
      <c r="P13" s="22"/>
      <c r="Q13" s="68">
        <v>0.05</v>
      </c>
      <c r="R13" s="68">
        <v>263.0275998521596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272.8990217903376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3.9707409289648705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281.27932058083115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288.61931477977424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295.18615658998402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301.13959484134887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306.64773615659755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187</v>
      </c>
      <c r="I20" s="68">
        <v>1.54074169223064E-2</v>
      </c>
      <c r="J20" s="21"/>
      <c r="K20" s="21"/>
      <c r="L20" s="21"/>
      <c r="M20" s="21"/>
      <c r="N20" s="23"/>
      <c r="P20" s="22"/>
      <c r="Q20" s="96">
        <v>0.12</v>
      </c>
      <c r="R20" s="96">
        <v>311.75551363740664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189</v>
      </c>
      <c r="I21" s="96">
        <v>3.0416920965699901</v>
      </c>
      <c r="J21" s="21"/>
      <c r="K21" s="21"/>
      <c r="L21" s="21"/>
      <c r="M21" s="21"/>
      <c r="N21" s="23"/>
      <c r="P21" s="22"/>
      <c r="Q21" s="68">
        <v>0.13</v>
      </c>
      <c r="R21" s="68">
        <v>316.55840135550665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190</v>
      </c>
      <c r="I22" s="68">
        <v>9.8428255586456602E-10</v>
      </c>
      <c r="J22" s="21"/>
      <c r="K22" s="21"/>
      <c r="L22" s="21"/>
      <c r="M22" s="21"/>
      <c r="N22" s="23"/>
      <c r="P22" s="22"/>
      <c r="Q22" s="96">
        <v>0.14000000000000001</v>
      </c>
      <c r="R22" s="96">
        <v>321.08180863718985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325.39808059299082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329.50153514259262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333.4582595842835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1.540741692230636E-2</v>
      </c>
      <c r="J26" s="68">
        <v>0.64156484064483688</v>
      </c>
      <c r="K26" s="68">
        <v>0</v>
      </c>
      <c r="L26" s="68">
        <v>41.64</v>
      </c>
      <c r="M26" s="68">
        <v>-0.80722015647001921</v>
      </c>
      <c r="N26" s="34"/>
      <c r="P26" s="22"/>
      <c r="Q26" s="96">
        <v>0.18</v>
      </c>
      <c r="R26" s="96">
        <v>337.25261882214664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16.8</v>
      </c>
      <c r="I27" s="96">
        <v>1.5412585710860799E-2</v>
      </c>
      <c r="J27" s="96">
        <v>0.68231516941980763</v>
      </c>
      <c r="K27" s="96">
        <v>2</v>
      </c>
      <c r="L27" s="96">
        <v>44.27</v>
      </c>
      <c r="M27" s="96">
        <v>1.6076514365245251</v>
      </c>
      <c r="N27" s="23"/>
      <c r="P27" s="22"/>
      <c r="Q27" s="68">
        <v>0.19</v>
      </c>
      <c r="R27" s="68">
        <v>340.9188815806898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53.5</v>
      </c>
      <c r="I28" s="68">
        <v>1.5582586124291574E-2</v>
      </c>
      <c r="J28" s="68">
        <v>0.72038295652599937</v>
      </c>
      <c r="K28" s="68">
        <v>0</v>
      </c>
      <c r="L28" s="68">
        <v>46.23</v>
      </c>
      <c r="M28" s="68">
        <v>-0.8554449579494231</v>
      </c>
      <c r="N28" s="23"/>
      <c r="P28" s="22"/>
      <c r="Q28" s="96">
        <v>0.2</v>
      </c>
      <c r="R28" s="96">
        <v>344.48646476170285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169.9</v>
      </c>
      <c r="I29" s="96">
        <v>2.1277443780537308E-2</v>
      </c>
      <c r="J29" s="96">
        <v>0.94897399261196402</v>
      </c>
      <c r="K29" s="96">
        <v>1</v>
      </c>
      <c r="L29" s="96">
        <v>44.6</v>
      </c>
      <c r="M29" s="96">
        <v>5.2946180230806064E-2</v>
      </c>
      <c r="N29" s="23"/>
      <c r="P29" s="22"/>
      <c r="Q29" s="68">
        <v>0.21</v>
      </c>
      <c r="R29" s="68">
        <v>347.93779572957914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602.29999999999995</v>
      </c>
      <c r="I30" s="68">
        <v>0.25648365173183446</v>
      </c>
      <c r="J30" s="68">
        <v>12.005999737567171</v>
      </c>
      <c r="K30" s="68">
        <v>12</v>
      </c>
      <c r="L30" s="68">
        <v>46.81</v>
      </c>
      <c r="M30" s="68">
        <v>-2.0081115247774749E-3</v>
      </c>
      <c r="N30" s="23"/>
      <c r="P30" s="22"/>
      <c r="Q30" s="96">
        <v>0.22</v>
      </c>
      <c r="R30" s="96">
        <v>351.30317402175672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354.60425184142491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357.82379193854979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360.98004641200578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-39.579616372405034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364.09452525796866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-41.806867174407678</v>
      </c>
      <c r="J35" s="96">
        <v>3</v>
      </c>
      <c r="K35" s="96">
        <v>4.4545016040052872</v>
      </c>
      <c r="L35" s="96">
        <v>2</v>
      </c>
      <c r="M35" s="96">
        <v>0.10782445380797878</v>
      </c>
      <c r="N35" s="23"/>
      <c r="P35" s="22"/>
      <c r="Q35" s="68">
        <v>0.27</v>
      </c>
      <c r="R35" s="68">
        <v>367.15748355937575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-55.008881142490431</v>
      </c>
      <c r="J36" s="68">
        <v>1</v>
      </c>
      <c r="K36" s="68">
        <v>30.858529540170792</v>
      </c>
      <c r="L36" s="68">
        <v>4</v>
      </c>
      <c r="M36" s="68" t="s">
        <v>186</v>
      </c>
      <c r="N36" s="23"/>
      <c r="P36" s="22"/>
      <c r="Q36" s="96">
        <v>0.28000000000000003</v>
      </c>
      <c r="R36" s="96">
        <v>370.17128063341369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373.15241394192077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376.11277180887123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379.03783756115388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381.93710360136106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384.82557278268234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387.71387119382007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390.58846100880254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393.45616792422368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396.32835062018961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399.21397944630968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402.0962614343897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404.98471266137727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407.89874453901814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410.85747976387825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413.8467389673815</v>
      </c>
      <c r="S51" s="23"/>
    </row>
    <row r="52" spans="1:19" s="14" customFormat="1" x14ac:dyDescent="0.25">
      <c r="B52" s="13"/>
      <c r="P52" s="22"/>
      <c r="Q52" s="96">
        <v>0.44</v>
      </c>
      <c r="R52" s="96">
        <v>416.86476018046193</v>
      </c>
      <c r="S52" s="23"/>
    </row>
    <row r="53" spans="1:19" s="14" customFormat="1" x14ac:dyDescent="0.25">
      <c r="B53" s="13"/>
      <c r="P53" s="22"/>
      <c r="Q53" s="68">
        <v>0.45</v>
      </c>
      <c r="R53" s="68">
        <v>419.93355735643797</v>
      </c>
      <c r="S53" s="23"/>
    </row>
    <row r="54" spans="1:19" s="14" customFormat="1" x14ac:dyDescent="0.25">
      <c r="P54" s="22"/>
      <c r="Q54" s="96">
        <v>0.46</v>
      </c>
      <c r="R54" s="96">
        <v>423.07514444862795</v>
      </c>
      <c r="S54" s="23"/>
    </row>
    <row r="55" spans="1:19" s="14" customFormat="1" x14ac:dyDescent="0.25">
      <c r="P55" s="22"/>
      <c r="Q55" s="68">
        <v>0.47000000000000003</v>
      </c>
      <c r="R55" s="68">
        <v>426.26612194670275</v>
      </c>
      <c r="S55" s="23"/>
    </row>
    <row r="56" spans="1:19" s="14" customFormat="1" x14ac:dyDescent="0.25">
      <c r="P56" s="22"/>
      <c r="Q56" s="96">
        <v>0.48</v>
      </c>
      <c r="R56" s="96">
        <v>429.49880098008657</v>
      </c>
      <c r="S56" s="23"/>
    </row>
    <row r="57" spans="1:19" s="14" customFormat="1" x14ac:dyDescent="0.25">
      <c r="P57" s="22"/>
      <c r="Q57" s="68">
        <v>0.49</v>
      </c>
      <c r="R57" s="68">
        <v>432.83773213044645</v>
      </c>
      <c r="S57" s="23"/>
    </row>
    <row r="58" spans="1:19" s="14" customFormat="1" x14ac:dyDescent="0.25">
      <c r="P58" s="22"/>
      <c r="Q58" s="96">
        <v>0.5</v>
      </c>
      <c r="R58" s="96">
        <v>436.34765583787419</v>
      </c>
      <c r="S58" s="23"/>
    </row>
    <row r="59" spans="1:19" s="14" customFormat="1" x14ac:dyDescent="0.25">
      <c r="P59" s="22"/>
      <c r="Q59" s="68">
        <v>0.51</v>
      </c>
      <c r="R59" s="68">
        <v>440.00104775088118</v>
      </c>
      <c r="S59" s="23"/>
    </row>
    <row r="60" spans="1:19" s="14" customFormat="1" x14ac:dyDescent="0.25">
      <c r="P60" s="22"/>
      <c r="Q60" s="96">
        <v>0.52</v>
      </c>
      <c r="R60" s="96">
        <v>443.79262328471413</v>
      </c>
      <c r="S60" s="23"/>
    </row>
    <row r="61" spans="1:19" s="14" customFormat="1" x14ac:dyDescent="0.25">
      <c r="P61" s="22"/>
      <c r="Q61" s="68">
        <v>0.53</v>
      </c>
      <c r="R61" s="68">
        <v>447.82048252956849</v>
      </c>
      <c r="S61" s="23"/>
    </row>
    <row r="62" spans="1:19" s="14" customFormat="1" x14ac:dyDescent="0.25">
      <c r="P62" s="22"/>
      <c r="Q62" s="96">
        <v>0.54</v>
      </c>
      <c r="R62" s="96">
        <v>452.09690338259827</v>
      </c>
      <c r="S62" s="23"/>
    </row>
    <row r="63" spans="1:19" s="14" customFormat="1" x14ac:dyDescent="0.25">
      <c r="P63" s="22"/>
      <c r="Q63" s="68">
        <v>0.55000000000000004</v>
      </c>
      <c r="R63" s="68">
        <v>456.53165439374033</v>
      </c>
      <c r="S63" s="23"/>
    </row>
    <row r="64" spans="1:19" s="14" customFormat="1" x14ac:dyDescent="0.25">
      <c r="P64" s="22"/>
      <c r="Q64" s="96">
        <v>0.56000000000000005</v>
      </c>
      <c r="R64" s="96">
        <v>461.50615951129316</v>
      </c>
      <c r="S64" s="23"/>
    </row>
    <row r="65" spans="16:19" s="14" customFormat="1" x14ac:dyDescent="0.25">
      <c r="P65" s="22"/>
      <c r="Q65" s="68">
        <v>0.57000000000000006</v>
      </c>
      <c r="R65" s="68">
        <v>467.08967576204515</v>
      </c>
      <c r="S65" s="23"/>
    </row>
    <row r="66" spans="16:19" s="14" customFormat="1" x14ac:dyDescent="0.25">
      <c r="P66" s="22"/>
      <c r="Q66" s="96">
        <v>0.57999999999999996</v>
      </c>
      <c r="R66" s="96">
        <v>473.42049177617969</v>
      </c>
      <c r="S66" s="23"/>
    </row>
    <row r="67" spans="16:19" s="14" customFormat="1" x14ac:dyDescent="0.25">
      <c r="P67" s="22"/>
      <c r="Q67" s="68">
        <v>0.59</v>
      </c>
      <c r="R67" s="68">
        <v>481.29756843866755</v>
      </c>
      <c r="S67" s="23"/>
    </row>
    <row r="68" spans="16:19" s="14" customFormat="1" x14ac:dyDescent="0.25">
      <c r="P68" s="22"/>
      <c r="Q68" s="96">
        <v>0.6</v>
      </c>
      <c r="R68" s="96">
        <v>492.36539751262433</v>
      </c>
      <c r="S68" s="23"/>
    </row>
    <row r="69" spans="16:19" s="14" customFormat="1" x14ac:dyDescent="0.25">
      <c r="P69" s="22"/>
      <c r="Q69" s="68">
        <v>0.61</v>
      </c>
      <c r="R69" s="68">
        <v>515.28890510466704</v>
      </c>
      <c r="S69" s="23"/>
    </row>
    <row r="70" spans="16:19" s="14" customFormat="1" x14ac:dyDescent="0.25">
      <c r="P70" s="22"/>
      <c r="Q70" s="96">
        <v>0.62</v>
      </c>
      <c r="R70" s="96">
        <v>542.62634233668973</v>
      </c>
      <c r="S70" s="23"/>
    </row>
    <row r="71" spans="16:19" s="14" customFormat="1" x14ac:dyDescent="0.25">
      <c r="P71" s="22"/>
      <c r="Q71" s="68">
        <v>0.63</v>
      </c>
      <c r="R71" s="68">
        <v>547.11423463828316</v>
      </c>
      <c r="S71" s="23"/>
    </row>
    <row r="72" spans="16:19" s="14" customFormat="1" x14ac:dyDescent="0.25">
      <c r="P72" s="22"/>
      <c r="Q72" s="96">
        <v>0.64</v>
      </c>
      <c r="R72" s="96">
        <v>550.19931807190983</v>
      </c>
      <c r="S72" s="23"/>
    </row>
    <row r="73" spans="16:19" s="14" customFormat="1" x14ac:dyDescent="0.25">
      <c r="P73" s="22"/>
      <c r="Q73" s="68">
        <v>0.65</v>
      </c>
      <c r="R73" s="68">
        <v>553.54775976672965</v>
      </c>
      <c r="S73" s="23"/>
    </row>
    <row r="74" spans="16:19" s="14" customFormat="1" x14ac:dyDescent="0.25">
      <c r="P74" s="22"/>
      <c r="Q74" s="96">
        <v>0.66</v>
      </c>
      <c r="R74" s="96">
        <v>556.85960637136782</v>
      </c>
      <c r="S74" s="23"/>
    </row>
    <row r="75" spans="16:19" s="14" customFormat="1" x14ac:dyDescent="0.25">
      <c r="P75" s="22"/>
      <c r="Q75" s="68">
        <v>0.67</v>
      </c>
      <c r="R75" s="68">
        <v>559.65355360468959</v>
      </c>
      <c r="S75" s="23"/>
    </row>
    <row r="76" spans="16:19" s="14" customFormat="1" x14ac:dyDescent="0.25">
      <c r="P76" s="22"/>
      <c r="Q76" s="96">
        <v>0.68</v>
      </c>
      <c r="R76" s="96">
        <v>562.02406659359815</v>
      </c>
      <c r="S76" s="23"/>
    </row>
    <row r="77" spans="16:19" s="14" customFormat="1" x14ac:dyDescent="0.25">
      <c r="P77" s="22"/>
      <c r="Q77" s="68">
        <v>0.69000000000000006</v>
      </c>
      <c r="R77" s="68">
        <v>564.06561046499655</v>
      </c>
      <c r="S77" s="23"/>
    </row>
    <row r="78" spans="16:19" s="14" customFormat="1" x14ac:dyDescent="0.25">
      <c r="P78" s="22"/>
      <c r="Q78" s="96">
        <v>0.70000000000000007</v>
      </c>
      <c r="R78" s="96">
        <v>565.87265034578741</v>
      </c>
      <c r="S78" s="23"/>
    </row>
    <row r="79" spans="16:19" s="14" customFormat="1" x14ac:dyDescent="0.25">
      <c r="P79" s="22"/>
      <c r="Q79" s="68">
        <v>0.71</v>
      </c>
      <c r="R79" s="68">
        <v>567.539651362874</v>
      </c>
      <c r="S79" s="23"/>
    </row>
    <row r="80" spans="16:19" s="14" customFormat="1" x14ac:dyDescent="0.25">
      <c r="P80" s="22"/>
      <c r="Q80" s="96">
        <v>0.72</v>
      </c>
      <c r="R80" s="96">
        <v>569.16107864315927</v>
      </c>
      <c r="S80" s="23"/>
    </row>
    <row r="81" spans="16:19" s="14" customFormat="1" x14ac:dyDescent="0.25">
      <c r="P81" s="22"/>
      <c r="Q81" s="68">
        <v>0.73</v>
      </c>
      <c r="R81" s="68">
        <v>570.70545870523176</v>
      </c>
      <c r="S81" s="23"/>
    </row>
    <row r="82" spans="16:19" s="14" customFormat="1" x14ac:dyDescent="0.25">
      <c r="P82" s="22"/>
      <c r="Q82" s="96">
        <v>0.74</v>
      </c>
      <c r="R82" s="96">
        <v>572.03658660099109</v>
      </c>
      <c r="S82" s="23"/>
    </row>
    <row r="83" spans="16:19" s="14" customFormat="1" x14ac:dyDescent="0.25">
      <c r="P83" s="22"/>
      <c r="Q83" s="68">
        <v>0.75</v>
      </c>
      <c r="R83" s="68">
        <v>573.17532360575194</v>
      </c>
      <c r="S83" s="23"/>
    </row>
    <row r="84" spans="16:19" s="14" customFormat="1" x14ac:dyDescent="0.25">
      <c r="P84" s="22"/>
      <c r="Q84" s="96">
        <v>0.76</v>
      </c>
      <c r="R84" s="96">
        <v>574.14417857243302</v>
      </c>
      <c r="S84" s="23"/>
    </row>
    <row r="85" spans="16:19" s="14" customFormat="1" x14ac:dyDescent="0.25">
      <c r="P85" s="22"/>
      <c r="Q85" s="68">
        <v>0.77</v>
      </c>
      <c r="R85" s="68">
        <v>574.96566035395335</v>
      </c>
      <c r="S85" s="23"/>
    </row>
    <row r="86" spans="16:19" s="14" customFormat="1" x14ac:dyDescent="0.25">
      <c r="P86" s="22"/>
      <c r="Q86" s="96">
        <v>0.78</v>
      </c>
      <c r="R86" s="96">
        <v>575.66227780323175</v>
      </c>
      <c r="S86" s="23"/>
    </row>
    <row r="87" spans="16:19" s="14" customFormat="1" x14ac:dyDescent="0.25">
      <c r="P87" s="22"/>
      <c r="Q87" s="68">
        <v>0.79</v>
      </c>
      <c r="R87" s="68">
        <v>576.256539773187</v>
      </c>
      <c r="S87" s="23"/>
    </row>
    <row r="88" spans="16:19" s="14" customFormat="1" x14ac:dyDescent="0.25">
      <c r="P88" s="22"/>
      <c r="Q88" s="96">
        <v>0.8</v>
      </c>
      <c r="R88" s="96">
        <v>576.77095511673804</v>
      </c>
      <c r="S88" s="23"/>
    </row>
    <row r="89" spans="16:19" s="14" customFormat="1" x14ac:dyDescent="0.25">
      <c r="P89" s="22"/>
      <c r="Q89" s="68">
        <v>0.81</v>
      </c>
      <c r="R89" s="68">
        <v>577.22803268680377</v>
      </c>
      <c r="S89" s="23"/>
    </row>
    <row r="90" spans="16:19" s="14" customFormat="1" x14ac:dyDescent="0.25">
      <c r="P90" s="22"/>
      <c r="Q90" s="96">
        <v>0.82000000000000006</v>
      </c>
      <c r="R90" s="96">
        <v>577.65028133630301</v>
      </c>
      <c r="S90" s="23"/>
    </row>
    <row r="91" spans="16:19" s="14" customFormat="1" x14ac:dyDescent="0.25">
      <c r="P91" s="22"/>
      <c r="Q91" s="68">
        <v>0.83000000000000007</v>
      </c>
      <c r="R91" s="68">
        <v>578.06020991815456</v>
      </c>
      <c r="S91" s="23"/>
    </row>
    <row r="92" spans="16:19" s="14" customFormat="1" x14ac:dyDescent="0.25">
      <c r="P92" s="22"/>
      <c r="Q92" s="96">
        <v>0.84</v>
      </c>
      <c r="R92" s="96">
        <v>578.48032728527733</v>
      </c>
      <c r="S92" s="23"/>
    </row>
    <row r="93" spans="16:19" s="14" customFormat="1" x14ac:dyDescent="0.25">
      <c r="P93" s="22"/>
      <c r="Q93" s="68">
        <v>0.85</v>
      </c>
      <c r="R93" s="68">
        <v>578.93314229059013</v>
      </c>
      <c r="S93" s="23"/>
    </row>
    <row r="94" spans="16:19" s="14" customFormat="1" x14ac:dyDescent="0.25">
      <c r="P94" s="22"/>
      <c r="Q94" s="96">
        <v>0.86</v>
      </c>
      <c r="R94" s="96">
        <v>579.44116378701187</v>
      </c>
      <c r="S94" s="23"/>
    </row>
    <row r="95" spans="16:19" s="14" customFormat="1" x14ac:dyDescent="0.25">
      <c r="P95" s="22"/>
      <c r="Q95" s="68">
        <v>0.87</v>
      </c>
      <c r="R95" s="68">
        <v>580.02690062746149</v>
      </c>
      <c r="S95" s="23"/>
    </row>
    <row r="96" spans="16:19" s="14" customFormat="1" x14ac:dyDescent="0.25">
      <c r="P96" s="22"/>
      <c r="Q96" s="96">
        <v>0.88</v>
      </c>
      <c r="R96" s="96">
        <v>580.71286166485788</v>
      </c>
      <c r="S96" s="23"/>
    </row>
    <row r="97" spans="16:19" s="14" customFormat="1" x14ac:dyDescent="0.25">
      <c r="P97" s="22"/>
      <c r="Q97" s="68">
        <v>0.89</v>
      </c>
      <c r="R97" s="68">
        <v>581.52155575211964</v>
      </c>
      <c r="S97" s="23"/>
    </row>
    <row r="98" spans="16:19" s="14" customFormat="1" x14ac:dyDescent="0.25">
      <c r="P98" s="22"/>
      <c r="Q98" s="96">
        <v>0.9</v>
      </c>
      <c r="R98" s="96">
        <v>582.47549174216579</v>
      </c>
      <c r="S98" s="23"/>
    </row>
    <row r="99" spans="16:19" s="14" customFormat="1" x14ac:dyDescent="0.25">
      <c r="P99" s="22"/>
      <c r="Q99" s="68">
        <v>0.91</v>
      </c>
      <c r="R99" s="68">
        <v>583.59717848791524</v>
      </c>
      <c r="S99" s="23"/>
    </row>
    <row r="100" spans="16:19" s="14" customFormat="1" x14ac:dyDescent="0.25">
      <c r="P100" s="22"/>
      <c r="Q100" s="96">
        <v>0.92</v>
      </c>
      <c r="R100" s="96">
        <v>584.90912484228681</v>
      </c>
      <c r="S100" s="23"/>
    </row>
    <row r="101" spans="16:19" s="14" customFormat="1" x14ac:dyDescent="0.25">
      <c r="P101" s="22"/>
      <c r="Q101" s="68">
        <v>0.93</v>
      </c>
      <c r="R101" s="68">
        <v>586.43386476197088</v>
      </c>
      <c r="S101" s="23"/>
    </row>
    <row r="102" spans="16:19" s="14" customFormat="1" x14ac:dyDescent="0.25">
      <c r="P102" s="22"/>
      <c r="Q102" s="96">
        <v>0.94000000000000006</v>
      </c>
      <c r="R102" s="96">
        <v>588.35593704419659</v>
      </c>
      <c r="S102" s="23"/>
    </row>
    <row r="103" spans="16:19" s="14" customFormat="1" x14ac:dyDescent="0.25">
      <c r="P103" s="22"/>
      <c r="Q103" s="68">
        <v>0.95000000000000007</v>
      </c>
      <c r="R103" s="68">
        <v>590.74538035459432</v>
      </c>
      <c r="S103" s="23"/>
    </row>
    <row r="104" spans="16:19" s="14" customFormat="1" x14ac:dyDescent="0.25">
      <c r="P104" s="22"/>
      <c r="Q104" s="96">
        <v>0.96</v>
      </c>
      <c r="R104" s="96">
        <v>593.46575576623945</v>
      </c>
      <c r="S104" s="23"/>
    </row>
    <row r="105" spans="16:19" s="14" customFormat="1" x14ac:dyDescent="0.25">
      <c r="P105" s="22"/>
      <c r="Q105" s="68">
        <v>0.97</v>
      </c>
      <c r="R105" s="68">
        <v>596.38062435220797</v>
      </c>
      <c r="S105" s="23"/>
    </row>
    <row r="106" spans="16:19" s="14" customFormat="1" x14ac:dyDescent="0.25">
      <c r="P106" s="22"/>
      <c r="Q106" s="96">
        <v>0.98</v>
      </c>
      <c r="R106" s="96">
        <v>599.35354718557505</v>
      </c>
      <c r="S106" s="23"/>
    </row>
    <row r="107" spans="16:19" s="14" customFormat="1" x14ac:dyDescent="0.25">
      <c r="P107" s="22"/>
      <c r="Q107" s="68">
        <v>0.99</v>
      </c>
      <c r="R107" s="68">
        <v>602.24808533941666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43EF6EF6-321A-4786-B607-241EB9313014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4E7CE-A358-4B1F-AE1B-DCB69EFD8237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208</v>
      </c>
      <c r="E9" s="23"/>
      <c r="G9" s="22"/>
      <c r="H9" s="104" t="s">
        <v>34</v>
      </c>
      <c r="I9" s="105">
        <v>421.46816727160081</v>
      </c>
      <c r="J9" s="21"/>
      <c r="K9" s="21"/>
      <c r="L9" s="21"/>
      <c r="M9" s="21"/>
      <c r="N9" s="23"/>
      <c r="P9" s="22"/>
      <c r="Q9" s="68">
        <v>0.01</v>
      </c>
      <c r="R9" s="68">
        <v>322.43324666783997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349.55816086832522</v>
      </c>
      <c r="J10" s="21"/>
      <c r="K10" s="21"/>
      <c r="L10" s="21"/>
      <c r="M10" s="21"/>
      <c r="N10" s="23"/>
      <c r="P10" s="22"/>
      <c r="Q10" s="96">
        <v>0.02</v>
      </c>
      <c r="R10" s="96">
        <v>333.18482092707535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509.15277361336581</v>
      </c>
      <c r="J11" s="21"/>
      <c r="K11" s="21"/>
      <c r="L11" s="21"/>
      <c r="M11" s="21"/>
      <c r="N11" s="23"/>
      <c r="P11" s="22"/>
      <c r="Q11" s="68">
        <v>0.03</v>
      </c>
      <c r="R11" s="68">
        <v>339.93256733368526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87.909636594439746</v>
      </c>
      <c r="J12" s="21"/>
      <c r="K12" s="21"/>
      <c r="L12" s="21"/>
      <c r="M12" s="21"/>
      <c r="N12" s="23"/>
      <c r="P12" s="22"/>
      <c r="Q12" s="96">
        <v>0.04</v>
      </c>
      <c r="R12" s="96">
        <v>345.37313638178631</v>
      </c>
      <c r="S12" s="23"/>
    </row>
    <row r="13" spans="2:23" s="14" customFormat="1" x14ac:dyDescent="0.25">
      <c r="B13" s="63"/>
      <c r="C13" s="72" t="s">
        <v>131</v>
      </c>
      <c r="D13" s="56" t="s">
        <v>207</v>
      </c>
      <c r="E13" s="64"/>
      <c r="G13" s="22"/>
      <c r="H13" s="11" t="s">
        <v>108</v>
      </c>
      <c r="I13" s="68">
        <v>0.17609861281833994</v>
      </c>
      <c r="J13" s="21"/>
      <c r="K13" s="21"/>
      <c r="L13" s="21"/>
      <c r="M13" s="21"/>
      <c r="N13" s="23"/>
      <c r="P13" s="22"/>
      <c r="Q13" s="68">
        <v>0.05</v>
      </c>
      <c r="R13" s="68">
        <v>349.55816086832522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353.40787708854947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4.9419356383457407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356.66917357834757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359.53162289226424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362.26273421115405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2</v>
      </c>
      <c r="J18" s="107"/>
      <c r="K18" s="21"/>
      <c r="L18" s="21"/>
      <c r="M18" s="21"/>
      <c r="N18" s="23"/>
      <c r="P18" s="22"/>
      <c r="Q18" s="96">
        <v>0.1</v>
      </c>
      <c r="R18" s="96">
        <v>364.82316368497578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367.13886308635284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189</v>
      </c>
      <c r="I20" s="68">
        <v>-4.4308457106888097</v>
      </c>
      <c r="J20" s="21"/>
      <c r="K20" s="21"/>
      <c r="L20" s="21"/>
      <c r="M20" s="21"/>
      <c r="N20" s="23"/>
      <c r="P20" s="22"/>
      <c r="Q20" s="96">
        <v>0.12</v>
      </c>
      <c r="R20" s="96">
        <v>369.27991929060261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190</v>
      </c>
      <c r="I21" s="96">
        <v>5.5664845491851904E-3</v>
      </c>
      <c r="J21" s="21"/>
      <c r="K21" s="21"/>
      <c r="L21" s="21"/>
      <c r="M21" s="21"/>
      <c r="N21" s="23"/>
      <c r="P21" s="22"/>
      <c r="Q21" s="68">
        <v>0.13</v>
      </c>
      <c r="R21" s="68">
        <v>371.31641917304285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40"/>
      <c r="I22" s="40"/>
      <c r="J22" s="40"/>
      <c r="K22" s="21"/>
      <c r="L22" s="21"/>
      <c r="M22" s="21"/>
      <c r="N22" s="23"/>
      <c r="P22" s="22"/>
      <c r="Q22" s="96">
        <v>0.14000000000000001</v>
      </c>
      <c r="R22" s="96">
        <v>373.31765361062003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83" t="s">
        <v>53</v>
      </c>
      <c r="I23" s="83"/>
      <c r="J23" s="41"/>
      <c r="K23" s="41"/>
      <c r="L23" s="41"/>
      <c r="M23" s="41"/>
      <c r="N23" s="23"/>
      <c r="P23" s="22"/>
      <c r="Q23" s="68">
        <v>0.15</v>
      </c>
      <c r="R23" s="68">
        <v>375.24554263321517</v>
      </c>
      <c r="S23" s="23"/>
    </row>
    <row r="24" spans="2:19" s="14" customFormat="1" ht="30" x14ac:dyDescent="0.25">
      <c r="B24" s="22"/>
      <c r="C24" s="11" t="s">
        <v>51</v>
      </c>
      <c r="D24" s="68">
        <v>5</v>
      </c>
      <c r="E24" s="23"/>
      <c r="F24" s="13"/>
      <c r="G24" s="22"/>
      <c r="H24" s="42" t="s">
        <v>41</v>
      </c>
      <c r="I24" s="42" t="s">
        <v>47</v>
      </c>
      <c r="J24" s="43" t="s">
        <v>43</v>
      </c>
      <c r="K24" s="43" t="s">
        <v>44</v>
      </c>
      <c r="L24" s="43" t="s">
        <v>45</v>
      </c>
      <c r="M24" s="43" t="s">
        <v>46</v>
      </c>
      <c r="N24" s="23"/>
      <c r="P24" s="22"/>
      <c r="Q24" s="96">
        <v>0.16</v>
      </c>
      <c r="R24" s="96">
        <v>377.05998542644608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68">
        <v>0</v>
      </c>
      <c r="I25" s="68">
        <v>1.1764369749378535E-2</v>
      </c>
      <c r="J25" s="68">
        <v>0.48986835636412224</v>
      </c>
      <c r="K25" s="68">
        <v>0</v>
      </c>
      <c r="L25" s="68">
        <v>41.64</v>
      </c>
      <c r="M25" s="68">
        <v>-0.70405962382928178</v>
      </c>
      <c r="N25" s="34"/>
      <c r="P25" s="22"/>
      <c r="Q25" s="68">
        <v>0.17</v>
      </c>
      <c r="R25" s="68">
        <v>378.78242234845112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96">
        <v>16.8</v>
      </c>
      <c r="I26" s="96">
        <v>1.2902741444744235E-2</v>
      </c>
      <c r="J26" s="96">
        <v>0.57120436375882733</v>
      </c>
      <c r="K26" s="96">
        <v>2</v>
      </c>
      <c r="L26" s="96">
        <v>44.27</v>
      </c>
      <c r="M26" s="96">
        <v>1.9028054382289112</v>
      </c>
      <c r="N26" s="23"/>
      <c r="P26" s="22"/>
      <c r="Q26" s="96">
        <v>0.18</v>
      </c>
      <c r="R26" s="96">
        <v>380.43429375736912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68">
        <v>53.5</v>
      </c>
      <c r="I27" s="68">
        <v>1.5781045993173214E-2</v>
      </c>
      <c r="J27" s="68">
        <v>0.72955775626439767</v>
      </c>
      <c r="K27" s="68">
        <v>0</v>
      </c>
      <c r="L27" s="68">
        <v>46.23</v>
      </c>
      <c r="M27" s="68">
        <v>-0.86096198760369846</v>
      </c>
      <c r="N27" s="23"/>
      <c r="P27" s="22"/>
      <c r="Q27" s="68">
        <v>0.19</v>
      </c>
      <c r="R27" s="68">
        <v>382.03704001133855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96">
        <v>169.9</v>
      </c>
      <c r="I28" s="96">
        <v>2.9739167529289959E-2</v>
      </c>
      <c r="J28" s="96">
        <v>1.3263668718063322</v>
      </c>
      <c r="K28" s="96">
        <v>1</v>
      </c>
      <c r="L28" s="96">
        <v>44.6</v>
      </c>
      <c r="M28" s="96">
        <v>-0.28769345755931708</v>
      </c>
      <c r="N28" s="23"/>
      <c r="P28" s="22"/>
      <c r="Q28" s="96">
        <v>0.2</v>
      </c>
      <c r="R28" s="96">
        <v>383.61210146849805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602.29999999999995</v>
      </c>
      <c r="I29" s="68">
        <v>0.25385588014553057</v>
      </c>
      <c r="J29" s="68">
        <v>11.882993749612286</v>
      </c>
      <c r="K29" s="68">
        <v>12</v>
      </c>
      <c r="L29" s="68">
        <v>46.81</v>
      </c>
      <c r="M29" s="68">
        <v>3.9294771467033786E-2</v>
      </c>
      <c r="N29" s="23"/>
      <c r="P29" s="22"/>
      <c r="Q29" s="68">
        <v>0.21</v>
      </c>
      <c r="R29" s="68">
        <v>385.17700102394616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40"/>
      <c r="I30" s="40"/>
      <c r="J30" s="40"/>
      <c r="K30" s="40"/>
      <c r="L30" s="40"/>
      <c r="M30" s="40"/>
      <c r="N30" s="23"/>
      <c r="P30" s="22"/>
      <c r="Q30" s="96">
        <v>0.22</v>
      </c>
      <c r="R30" s="96">
        <v>386.69726628734583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83" t="s">
        <v>111</v>
      </c>
      <c r="I31" s="83"/>
      <c r="J31" s="40"/>
      <c r="K31" s="40"/>
      <c r="L31" s="40"/>
      <c r="M31" s="40"/>
      <c r="N31" s="23"/>
      <c r="P31" s="22"/>
      <c r="Q31" s="68">
        <v>0.23</v>
      </c>
      <c r="R31" s="68">
        <v>388.16555242448976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108" t="s">
        <v>31</v>
      </c>
      <c r="I32" s="108" t="s">
        <v>90</v>
      </c>
      <c r="J32" s="108" t="s">
        <v>52</v>
      </c>
      <c r="K32" s="108" t="s">
        <v>91</v>
      </c>
      <c r="L32" s="108" t="s">
        <v>92</v>
      </c>
      <c r="M32" s="108" t="s">
        <v>93</v>
      </c>
      <c r="N32" s="23"/>
      <c r="P32" s="22"/>
      <c r="Q32" s="96">
        <v>0.24</v>
      </c>
      <c r="R32" s="96">
        <v>389.58964462089148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68" t="s">
        <v>182</v>
      </c>
      <c r="I33" s="68">
        <v>-39.579616372405034</v>
      </c>
      <c r="J33" s="68">
        <v>5</v>
      </c>
      <c r="K33" s="68" t="s">
        <v>183</v>
      </c>
      <c r="L33" s="68" t="s">
        <v>183</v>
      </c>
      <c r="M33" s="68" t="s">
        <v>183</v>
      </c>
      <c r="N33" s="23"/>
      <c r="P33" s="22"/>
      <c r="Q33" s="68">
        <v>0.25</v>
      </c>
      <c r="R33" s="68">
        <v>390.9773280620646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96" t="s">
        <v>184</v>
      </c>
      <c r="I34" s="96">
        <v>-41.954818297219873</v>
      </c>
      <c r="J34" s="96">
        <v>2</v>
      </c>
      <c r="K34" s="96">
        <v>4.7504038496296772</v>
      </c>
      <c r="L34" s="96">
        <v>3</v>
      </c>
      <c r="M34" s="96">
        <v>0.19101309704678959</v>
      </c>
      <c r="N34" s="23"/>
      <c r="P34" s="22"/>
      <c r="Q34" s="96">
        <v>0.26</v>
      </c>
      <c r="R34" s="96">
        <v>392.33638793352259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68" t="s">
        <v>185</v>
      </c>
      <c r="I35" s="68">
        <v>-55.008881142490431</v>
      </c>
      <c r="J35" s="68">
        <v>1</v>
      </c>
      <c r="K35" s="68">
        <v>30.858529540170792</v>
      </c>
      <c r="L35" s="68">
        <v>4</v>
      </c>
      <c r="M35" s="68" t="s">
        <v>186</v>
      </c>
      <c r="N35" s="23"/>
      <c r="P35" s="22"/>
      <c r="Q35" s="68">
        <v>0.27</v>
      </c>
      <c r="R35" s="68">
        <v>393.67460942077872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40"/>
      <c r="I36" s="40"/>
      <c r="J36" s="40"/>
      <c r="K36" s="40"/>
      <c r="L36" s="40"/>
      <c r="M36" s="40"/>
      <c r="N36" s="23"/>
      <c r="P36" s="22"/>
      <c r="Q36" s="96">
        <v>0.28000000000000003</v>
      </c>
      <c r="R36" s="96">
        <v>394.9997777093468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45"/>
      <c r="H37" s="46"/>
      <c r="I37" s="45"/>
      <c r="J37" s="45"/>
      <c r="K37" s="45"/>
      <c r="L37" s="45"/>
      <c r="M37" s="45"/>
      <c r="N37" s="45"/>
      <c r="P37" s="22"/>
      <c r="Q37" s="68">
        <v>0.28999999999999998</v>
      </c>
      <c r="R37" s="68">
        <v>396.31967798474011</v>
      </c>
      <c r="S37" s="23"/>
    </row>
    <row r="38" spans="1:19" s="14" customFormat="1" ht="23.25" x14ac:dyDescent="0.35">
      <c r="A38" s="13"/>
      <c r="B38" s="13"/>
      <c r="C38" s="13"/>
      <c r="D38" s="13"/>
      <c r="E38" s="27"/>
      <c r="F38" s="13"/>
      <c r="H38" s="29"/>
      <c r="M38" s="13"/>
      <c r="N38" s="13"/>
      <c r="P38" s="22"/>
      <c r="Q38" s="96">
        <v>0.3</v>
      </c>
      <c r="R38" s="96">
        <v>397.63030053233331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H39" s="28"/>
      <c r="M39" s="13"/>
      <c r="N39" s="13"/>
      <c r="P39" s="22"/>
      <c r="Q39" s="68">
        <v>0.31</v>
      </c>
      <c r="R39" s="68">
        <v>398.91428451838084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I40" s="13"/>
      <c r="J40" s="13"/>
      <c r="K40" s="13"/>
      <c r="L40" s="13"/>
      <c r="M40" s="13"/>
      <c r="N40" s="13"/>
      <c r="P40" s="22"/>
      <c r="Q40" s="96">
        <v>0.32</v>
      </c>
      <c r="R40" s="96">
        <v>400.17467980881008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30"/>
      <c r="I41" s="13"/>
      <c r="J41" s="13"/>
      <c r="K41" s="13"/>
      <c r="L41" s="13"/>
      <c r="M41" s="13"/>
      <c r="N41" s="13"/>
      <c r="P41" s="22"/>
      <c r="Q41" s="68">
        <v>0.33</v>
      </c>
      <c r="R41" s="68">
        <v>401.41509397622633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P42" s="22"/>
      <c r="Q42" s="96">
        <v>0.34</v>
      </c>
      <c r="R42" s="96">
        <v>402.63913459323481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403.85040923244088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405.05252546644988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406.24909086786704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407.44371300929765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O47" s="13"/>
      <c r="P47" s="22"/>
      <c r="Q47" s="68">
        <v>0.39</v>
      </c>
      <c r="R47" s="68">
        <v>408.63999946334707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409.83394860031774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411.01513850130715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412.18579311893251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413.34838251496706</v>
      </c>
      <c r="S51" s="23"/>
    </row>
    <row r="52" spans="1:19" s="14" customFormat="1" x14ac:dyDescent="0.25">
      <c r="B52" s="13"/>
      <c r="P52" s="22"/>
      <c r="Q52" s="96">
        <v>0.44</v>
      </c>
      <c r="R52" s="96">
        <v>414.50537675118369</v>
      </c>
      <c r="S52" s="23"/>
    </row>
    <row r="53" spans="1:19" s="14" customFormat="1" x14ac:dyDescent="0.25">
      <c r="B53" s="13"/>
      <c r="P53" s="22"/>
      <c r="Q53" s="68">
        <v>0.45</v>
      </c>
      <c r="R53" s="68">
        <v>415.6592458893557</v>
      </c>
      <c r="S53" s="23"/>
    </row>
    <row r="54" spans="1:19" s="14" customFormat="1" x14ac:dyDescent="0.25">
      <c r="P54" s="22"/>
      <c r="Q54" s="96">
        <v>0.46</v>
      </c>
      <c r="R54" s="96">
        <v>416.81245999125588</v>
      </c>
      <c r="S54" s="23"/>
    </row>
    <row r="55" spans="1:19" s="14" customFormat="1" x14ac:dyDescent="0.25">
      <c r="P55" s="22"/>
      <c r="Q55" s="68">
        <v>0.47000000000000003</v>
      </c>
      <c r="R55" s="68">
        <v>417.96748911865745</v>
      </c>
      <c r="S55" s="23"/>
    </row>
    <row r="56" spans="1:19" s="14" customFormat="1" x14ac:dyDescent="0.25">
      <c r="P56" s="22"/>
      <c r="Q56" s="96">
        <v>0.48</v>
      </c>
      <c r="R56" s="96">
        <v>419.12680333333344</v>
      </c>
      <c r="S56" s="23"/>
    </row>
    <row r="57" spans="1:19" s="14" customFormat="1" x14ac:dyDescent="0.25">
      <c r="P57" s="22"/>
      <c r="Q57" s="68">
        <v>0.49</v>
      </c>
      <c r="R57" s="68">
        <v>420.29287269705685</v>
      </c>
      <c r="S57" s="23"/>
    </row>
    <row r="58" spans="1:19" s="14" customFormat="1" x14ac:dyDescent="0.25">
      <c r="P58" s="22"/>
      <c r="Q58" s="96">
        <v>0.5</v>
      </c>
      <c r="R58" s="96">
        <v>421.46816727160081</v>
      </c>
      <c r="S58" s="23"/>
    </row>
    <row r="59" spans="1:19" s="14" customFormat="1" x14ac:dyDescent="0.25">
      <c r="P59" s="22"/>
      <c r="Q59" s="68">
        <v>0.51</v>
      </c>
      <c r="R59" s="68">
        <v>422.64589265927066</v>
      </c>
      <c r="S59" s="23"/>
    </row>
    <row r="60" spans="1:19" s="14" customFormat="1" x14ac:dyDescent="0.25">
      <c r="P60" s="22"/>
      <c r="Q60" s="96">
        <v>0.52</v>
      </c>
      <c r="R60" s="96">
        <v>423.81944017151204</v>
      </c>
      <c r="S60" s="23"/>
    </row>
    <row r="61" spans="1:19" s="14" customFormat="1" x14ac:dyDescent="0.25">
      <c r="P61" s="22"/>
      <c r="Q61" s="68">
        <v>0.53</v>
      </c>
      <c r="R61" s="68">
        <v>424.99155843380919</v>
      </c>
      <c r="S61" s="23"/>
    </row>
    <row r="62" spans="1:19" s="14" customFormat="1" x14ac:dyDescent="0.25">
      <c r="P62" s="22"/>
      <c r="Q62" s="96">
        <v>0.54</v>
      </c>
      <c r="R62" s="96">
        <v>426.1649960716461</v>
      </c>
      <c r="S62" s="23"/>
    </row>
    <row r="63" spans="1:19" s="14" customFormat="1" x14ac:dyDescent="0.25">
      <c r="P63" s="22"/>
      <c r="Q63" s="68">
        <v>0.55000000000000004</v>
      </c>
      <c r="R63" s="68">
        <v>427.34250171050667</v>
      </c>
      <c r="S63" s="23"/>
    </row>
    <row r="64" spans="1:19" s="14" customFormat="1" x14ac:dyDescent="0.25">
      <c r="P64" s="22"/>
      <c r="Q64" s="96">
        <v>0.56000000000000005</v>
      </c>
      <c r="R64" s="96">
        <v>428.52682397587506</v>
      </c>
      <c r="S64" s="23"/>
    </row>
    <row r="65" spans="16:19" s="14" customFormat="1" x14ac:dyDescent="0.25">
      <c r="P65" s="22"/>
      <c r="Q65" s="68">
        <v>0.57000000000000006</v>
      </c>
      <c r="R65" s="68">
        <v>429.72071149323523</v>
      </c>
      <c r="S65" s="23"/>
    </row>
    <row r="66" spans="16:19" s="14" customFormat="1" x14ac:dyDescent="0.25">
      <c r="P66" s="22"/>
      <c r="Q66" s="96">
        <v>0.57999999999999996</v>
      </c>
      <c r="R66" s="96">
        <v>430.92691288807117</v>
      </c>
      <c r="S66" s="23"/>
    </row>
    <row r="67" spans="16:19" s="14" customFormat="1" x14ac:dyDescent="0.25">
      <c r="P67" s="22"/>
      <c r="Q67" s="68">
        <v>0.59</v>
      </c>
      <c r="R67" s="68">
        <v>432.14817678586695</v>
      </c>
      <c r="S67" s="23"/>
    </row>
    <row r="68" spans="16:19" s="14" customFormat="1" x14ac:dyDescent="0.25">
      <c r="P68" s="22"/>
      <c r="Q68" s="96">
        <v>0.6</v>
      </c>
      <c r="R68" s="96">
        <v>433.38725181210657</v>
      </c>
      <c r="S68" s="23"/>
    </row>
    <row r="69" spans="16:19" s="14" customFormat="1" x14ac:dyDescent="0.25">
      <c r="P69" s="22"/>
      <c r="Q69" s="68">
        <v>0.61</v>
      </c>
      <c r="R69" s="68">
        <v>434.64460189617267</v>
      </c>
      <c r="S69" s="23"/>
    </row>
    <row r="70" spans="16:19" s="14" customFormat="1" x14ac:dyDescent="0.25">
      <c r="P70" s="22"/>
      <c r="Q70" s="96">
        <v>0.62</v>
      </c>
      <c r="R70" s="96">
        <v>435.90465789918812</v>
      </c>
      <c r="S70" s="23"/>
    </row>
    <row r="71" spans="16:19" s="14" customFormat="1" x14ac:dyDescent="0.25">
      <c r="P71" s="22"/>
      <c r="Q71" s="68">
        <v>0.63</v>
      </c>
      <c r="R71" s="68">
        <v>437.16796971200137</v>
      </c>
      <c r="S71" s="23"/>
    </row>
    <row r="72" spans="16:19" s="14" customFormat="1" x14ac:dyDescent="0.25">
      <c r="P72" s="22"/>
      <c r="Q72" s="96">
        <v>0.64</v>
      </c>
      <c r="R72" s="96">
        <v>438.43948370880605</v>
      </c>
      <c r="S72" s="23"/>
    </row>
    <row r="73" spans="16:19" s="14" customFormat="1" x14ac:dyDescent="0.25">
      <c r="P73" s="22"/>
      <c r="Q73" s="68">
        <v>0.65</v>
      </c>
      <c r="R73" s="68">
        <v>439.72414626379583</v>
      </c>
      <c r="S73" s="23"/>
    </row>
    <row r="74" spans="16:19" s="14" customFormat="1" x14ac:dyDescent="0.25">
      <c r="P74" s="22"/>
      <c r="Q74" s="96">
        <v>0.66</v>
      </c>
      <c r="R74" s="96">
        <v>441.02690375116435</v>
      </c>
      <c r="S74" s="23"/>
    </row>
    <row r="75" spans="16:19" s="14" customFormat="1" x14ac:dyDescent="0.25">
      <c r="P75" s="22"/>
      <c r="Q75" s="68">
        <v>0.67</v>
      </c>
      <c r="R75" s="68">
        <v>442.35270254510516</v>
      </c>
      <c r="S75" s="23"/>
    </row>
    <row r="76" spans="16:19" s="14" customFormat="1" x14ac:dyDescent="0.25">
      <c r="P76" s="22"/>
      <c r="Q76" s="96">
        <v>0.68</v>
      </c>
      <c r="R76" s="96">
        <v>443.70648901981195</v>
      </c>
      <c r="S76" s="23"/>
    </row>
    <row r="77" spans="16:19" s="14" customFormat="1" x14ac:dyDescent="0.25">
      <c r="P77" s="22"/>
      <c r="Q77" s="68">
        <v>0.69000000000000006</v>
      </c>
      <c r="R77" s="68">
        <v>445.09320954947839</v>
      </c>
      <c r="S77" s="23"/>
    </row>
    <row r="78" spans="16:19" s="14" customFormat="1" x14ac:dyDescent="0.25">
      <c r="P78" s="22"/>
      <c r="Q78" s="96">
        <v>0.70000000000000007</v>
      </c>
      <c r="R78" s="96">
        <v>446.517810508298</v>
      </c>
      <c r="S78" s="23"/>
    </row>
    <row r="79" spans="16:19" s="14" customFormat="1" x14ac:dyDescent="0.25">
      <c r="P79" s="22"/>
      <c r="Q79" s="68">
        <v>0.71</v>
      </c>
      <c r="R79" s="68">
        <v>447.97730087164314</v>
      </c>
      <c r="S79" s="23"/>
    </row>
    <row r="80" spans="16:19" s="14" customFormat="1" x14ac:dyDescent="0.25">
      <c r="P80" s="22"/>
      <c r="Q80" s="96">
        <v>0.72</v>
      </c>
      <c r="R80" s="96">
        <v>449.44371714577323</v>
      </c>
      <c r="S80" s="23"/>
    </row>
    <row r="81" spans="16:19" s="14" customFormat="1" x14ac:dyDescent="0.25">
      <c r="P81" s="22"/>
      <c r="Q81" s="68">
        <v>0.73</v>
      </c>
      <c r="R81" s="68">
        <v>450.92423998225115</v>
      </c>
      <c r="S81" s="23"/>
    </row>
    <row r="82" spans="16:19" s="14" customFormat="1" x14ac:dyDescent="0.25">
      <c r="P82" s="22"/>
      <c r="Q82" s="96">
        <v>0.74</v>
      </c>
      <c r="R82" s="96">
        <v>452.43058082939297</v>
      </c>
      <c r="S82" s="23"/>
    </row>
    <row r="83" spans="16:19" s="14" customFormat="1" x14ac:dyDescent="0.25">
      <c r="P83" s="22"/>
      <c r="Q83" s="68">
        <v>0.75</v>
      </c>
      <c r="R83" s="68">
        <v>453.97445113551481</v>
      </c>
      <c r="S83" s="23"/>
    </row>
    <row r="84" spans="16:19" s="14" customFormat="1" x14ac:dyDescent="0.25">
      <c r="P84" s="22"/>
      <c r="Q84" s="96">
        <v>0.76</v>
      </c>
      <c r="R84" s="96">
        <v>455.5675623489326</v>
      </c>
      <c r="S84" s="23"/>
    </row>
    <row r="85" spans="16:19" s="14" customFormat="1" x14ac:dyDescent="0.25">
      <c r="P85" s="22"/>
      <c r="Q85" s="68">
        <v>0.77</v>
      </c>
      <c r="R85" s="68">
        <v>457.22162591796246</v>
      </c>
      <c r="S85" s="23"/>
    </row>
    <row r="86" spans="16:19" s="14" customFormat="1" x14ac:dyDescent="0.25">
      <c r="P86" s="22"/>
      <c r="Q86" s="96">
        <v>0.78</v>
      </c>
      <c r="R86" s="96">
        <v>458.94835329092029</v>
      </c>
      <c r="S86" s="23"/>
    </row>
    <row r="87" spans="16:19" s="14" customFormat="1" x14ac:dyDescent="0.25">
      <c r="P87" s="22"/>
      <c r="Q87" s="68">
        <v>0.79</v>
      </c>
      <c r="R87" s="68">
        <v>460.75874822566095</v>
      </c>
      <c r="S87" s="23"/>
    </row>
    <row r="88" spans="16:19" s="14" customFormat="1" x14ac:dyDescent="0.25">
      <c r="P88" s="22"/>
      <c r="Q88" s="96">
        <v>0.8</v>
      </c>
      <c r="R88" s="96">
        <v>462.60309341450454</v>
      </c>
      <c r="S88" s="23"/>
    </row>
    <row r="89" spans="16:19" s="14" customFormat="1" x14ac:dyDescent="0.25">
      <c r="P89" s="22"/>
      <c r="Q89" s="68">
        <v>0.81</v>
      </c>
      <c r="R89" s="68">
        <v>464.46984540998625</v>
      </c>
      <c r="S89" s="23"/>
    </row>
    <row r="90" spans="16:19" s="14" customFormat="1" x14ac:dyDescent="0.25">
      <c r="P90" s="22"/>
      <c r="Q90" s="96">
        <v>0.82000000000000006</v>
      </c>
      <c r="R90" s="96">
        <v>466.39383311548977</v>
      </c>
      <c r="S90" s="23"/>
    </row>
    <row r="91" spans="16:19" s="14" customFormat="1" x14ac:dyDescent="0.25">
      <c r="P91" s="22"/>
      <c r="Q91" s="68">
        <v>0.83000000000000007</v>
      </c>
      <c r="R91" s="68">
        <v>468.40988543439869</v>
      </c>
      <c r="S91" s="23"/>
    </row>
    <row r="92" spans="16:19" s="14" customFormat="1" x14ac:dyDescent="0.25">
      <c r="P92" s="22"/>
      <c r="Q92" s="96">
        <v>0.84</v>
      </c>
      <c r="R92" s="96">
        <v>470.55283127009648</v>
      </c>
      <c r="S92" s="23"/>
    </row>
    <row r="93" spans="16:19" s="14" customFormat="1" x14ac:dyDescent="0.25">
      <c r="P93" s="22"/>
      <c r="Q93" s="68">
        <v>0.85</v>
      </c>
      <c r="R93" s="68">
        <v>472.85749952596689</v>
      </c>
      <c r="S93" s="23"/>
    </row>
    <row r="94" spans="16:19" s="14" customFormat="1" x14ac:dyDescent="0.25">
      <c r="P94" s="22"/>
      <c r="Q94" s="96">
        <v>0.86</v>
      </c>
      <c r="R94" s="96">
        <v>475.33880514916575</v>
      </c>
      <c r="S94" s="23"/>
    </row>
    <row r="95" spans="16:19" s="14" customFormat="1" x14ac:dyDescent="0.25">
      <c r="P95" s="22"/>
      <c r="Q95" s="68">
        <v>0.87</v>
      </c>
      <c r="R95" s="68">
        <v>477.86268716165864</v>
      </c>
      <c r="S95" s="23"/>
    </row>
    <row r="96" spans="16:19" s="14" customFormat="1" x14ac:dyDescent="0.25">
      <c r="P96" s="22"/>
      <c r="Q96" s="96">
        <v>0.88</v>
      </c>
      <c r="R96" s="96">
        <v>480.49431998237156</v>
      </c>
      <c r="S96" s="23"/>
    </row>
    <row r="97" spans="16:19" s="14" customFormat="1" x14ac:dyDescent="0.25">
      <c r="P97" s="22"/>
      <c r="Q97" s="68">
        <v>0.89</v>
      </c>
      <c r="R97" s="68">
        <v>483.35437917615297</v>
      </c>
      <c r="S97" s="23"/>
    </row>
    <row r="98" spans="16:19" s="14" customFormat="1" x14ac:dyDescent="0.25">
      <c r="P98" s="22"/>
      <c r="Q98" s="96">
        <v>0.9</v>
      </c>
      <c r="R98" s="96">
        <v>486.56354030785121</v>
      </c>
      <c r="S98" s="23"/>
    </row>
    <row r="99" spans="16:19" s="14" customFormat="1" x14ac:dyDescent="0.25">
      <c r="P99" s="22"/>
      <c r="Q99" s="68">
        <v>0.91</v>
      </c>
      <c r="R99" s="68">
        <v>490.17932253542745</v>
      </c>
      <c r="S99" s="23"/>
    </row>
    <row r="100" spans="16:19" s="14" customFormat="1" x14ac:dyDescent="0.25">
      <c r="P100" s="22"/>
      <c r="Q100" s="96">
        <v>0.92</v>
      </c>
      <c r="R100" s="96">
        <v>493.93127146413087</v>
      </c>
      <c r="S100" s="23"/>
    </row>
    <row r="101" spans="16:19" s="14" customFormat="1" x14ac:dyDescent="0.25">
      <c r="P101" s="22"/>
      <c r="Q101" s="68">
        <v>0.93</v>
      </c>
      <c r="R101" s="68">
        <v>498.15919117353161</v>
      </c>
      <c r="S101" s="23"/>
    </row>
    <row r="102" spans="16:19" s="14" customFormat="1" x14ac:dyDescent="0.25">
      <c r="P102" s="22"/>
      <c r="Q102" s="96">
        <v>0.94000000000000006</v>
      </c>
      <c r="R102" s="96">
        <v>503.33310336480309</v>
      </c>
      <c r="S102" s="23"/>
    </row>
    <row r="103" spans="16:19" s="14" customFormat="1" x14ac:dyDescent="0.25">
      <c r="P103" s="22"/>
      <c r="Q103" s="68">
        <v>0.95000000000000007</v>
      </c>
      <c r="R103" s="68">
        <v>509.15277361336632</v>
      </c>
      <c r="S103" s="23"/>
    </row>
    <row r="104" spans="16:19" s="14" customFormat="1" x14ac:dyDescent="0.25">
      <c r="P104" s="22"/>
      <c r="Q104" s="96">
        <v>0.96</v>
      </c>
      <c r="R104" s="96">
        <v>516.38144016278954</v>
      </c>
      <c r="S104" s="23"/>
    </row>
    <row r="105" spans="16:19" s="14" customFormat="1" x14ac:dyDescent="0.25">
      <c r="P105" s="22"/>
      <c r="Q105" s="68">
        <v>0.97</v>
      </c>
      <c r="R105" s="68">
        <v>525.84383493218138</v>
      </c>
      <c r="S105" s="23"/>
    </row>
    <row r="106" spans="16:19" s="14" customFormat="1" x14ac:dyDescent="0.25">
      <c r="P106" s="22"/>
      <c r="Q106" s="96">
        <v>0.98</v>
      </c>
      <c r="R106" s="96">
        <v>539.70926115537918</v>
      </c>
      <c r="S106" s="23"/>
    </row>
    <row r="107" spans="16:19" s="14" customFormat="1" x14ac:dyDescent="0.25">
      <c r="P107" s="22"/>
      <c r="Q107" s="68">
        <v>0.99</v>
      </c>
      <c r="R107" s="68">
        <v>564.84525889694703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3:I23"/>
    <mergeCell ref="H31:I31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6C6F659C-B65F-4D95-9F76-60795BA2098A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03C88-98BA-44D3-9E5F-0138D3F8B873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210</v>
      </c>
      <c r="E9" s="23"/>
      <c r="G9" s="22"/>
      <c r="H9" s="104" t="s">
        <v>34</v>
      </c>
      <c r="I9" s="105">
        <v>393.91498259864824</v>
      </c>
      <c r="J9" s="21"/>
      <c r="K9" s="21"/>
      <c r="L9" s="21"/>
      <c r="M9" s="21"/>
      <c r="N9" s="23"/>
      <c r="P9" s="22"/>
      <c r="Q9" s="68">
        <v>0.01</v>
      </c>
      <c r="R9" s="68">
        <v>192.51531933485617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250.78979085870051</v>
      </c>
      <c r="J10" s="21"/>
      <c r="K10" s="21"/>
      <c r="L10" s="21"/>
      <c r="M10" s="21"/>
      <c r="N10" s="23"/>
      <c r="P10" s="22"/>
      <c r="Q10" s="96">
        <v>0.02</v>
      </c>
      <c r="R10" s="96">
        <v>218.37644724813336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594.35527136848964</v>
      </c>
      <c r="J11" s="21"/>
      <c r="K11" s="21"/>
      <c r="L11" s="21"/>
      <c r="M11" s="21"/>
      <c r="N11" s="23"/>
      <c r="P11" s="22"/>
      <c r="Q11" s="68">
        <v>0.03</v>
      </c>
      <c r="R11" s="68">
        <v>232.41807955854003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89.597178975923342</v>
      </c>
      <c r="J12" s="21"/>
      <c r="K12" s="21"/>
      <c r="L12" s="21"/>
      <c r="M12" s="21"/>
      <c r="N12" s="23"/>
      <c r="P12" s="22"/>
      <c r="Q12" s="96">
        <v>0.04</v>
      </c>
      <c r="R12" s="96">
        <v>242.61381205395062</v>
      </c>
      <c r="S12" s="23"/>
    </row>
    <row r="13" spans="2:23" s="14" customFormat="1" x14ac:dyDescent="0.25">
      <c r="B13" s="63"/>
      <c r="C13" s="72" t="s">
        <v>131</v>
      </c>
      <c r="D13" s="56" t="s">
        <v>209</v>
      </c>
      <c r="E13" s="64"/>
      <c r="G13" s="22"/>
      <c r="H13" s="11" t="s">
        <v>108</v>
      </c>
      <c r="I13" s="68">
        <v>0.13416825287684042</v>
      </c>
      <c r="J13" s="21"/>
      <c r="K13" s="21"/>
      <c r="L13" s="21"/>
      <c r="M13" s="21"/>
      <c r="N13" s="23"/>
      <c r="P13" s="22"/>
      <c r="Q13" s="68">
        <v>0.05</v>
      </c>
      <c r="R13" s="68">
        <v>250.78979085870048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257.7060896184156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4.0173212963539822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263.76361276584748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269.21277037162355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274.17527347838518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278.75401032867904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283.04474320586667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187</v>
      </c>
      <c r="I20" s="68">
        <v>1.5191755859007301E-2</v>
      </c>
      <c r="J20" s="21"/>
      <c r="K20" s="21"/>
      <c r="L20" s="21"/>
      <c r="M20" s="21"/>
      <c r="N20" s="23"/>
      <c r="P20" s="22"/>
      <c r="Q20" s="96">
        <v>0.12</v>
      </c>
      <c r="R20" s="96">
        <v>287.06827120205742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189</v>
      </c>
      <c r="I21" s="96">
        <v>-9.5996559853600303</v>
      </c>
      <c r="J21" s="21"/>
      <c r="K21" s="21"/>
      <c r="L21" s="21"/>
      <c r="M21" s="21"/>
      <c r="N21" s="23"/>
      <c r="P21" s="22"/>
      <c r="Q21" s="68">
        <v>0.13</v>
      </c>
      <c r="R21" s="68">
        <v>290.8912239604187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190</v>
      </c>
      <c r="I22" s="68">
        <v>1.3918869424039599</v>
      </c>
      <c r="J22" s="21"/>
      <c r="K22" s="21"/>
      <c r="L22" s="21"/>
      <c r="M22" s="21"/>
      <c r="N22" s="23"/>
      <c r="P22" s="22"/>
      <c r="Q22" s="96">
        <v>0.14000000000000001</v>
      </c>
      <c r="R22" s="96">
        <v>294.53200499374168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298.00946599920724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301.37701531837797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304.61558768481677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1.5191755859007325E-2</v>
      </c>
      <c r="J26" s="68">
        <v>0.63258471396906502</v>
      </c>
      <c r="K26" s="68">
        <v>0</v>
      </c>
      <c r="L26" s="68">
        <v>41.64</v>
      </c>
      <c r="M26" s="68">
        <v>-0.80146305747457014</v>
      </c>
      <c r="N26" s="34"/>
      <c r="P26" s="22"/>
      <c r="Q26" s="96">
        <v>0.18</v>
      </c>
      <c r="R26" s="96">
        <v>307.75486084869715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16.8</v>
      </c>
      <c r="I27" s="96">
        <v>1.5191762783863558E-2</v>
      </c>
      <c r="J27" s="96">
        <v>0.67253933844163982</v>
      </c>
      <c r="K27" s="96">
        <v>2</v>
      </c>
      <c r="L27" s="96">
        <v>44.27</v>
      </c>
      <c r="M27" s="96">
        <v>1.6311239985053185</v>
      </c>
      <c r="N27" s="23"/>
      <c r="P27" s="22"/>
      <c r="Q27" s="68">
        <v>0.19</v>
      </c>
      <c r="R27" s="68">
        <v>310.81678898323929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53.5</v>
      </c>
      <c r="I28" s="68">
        <v>1.521587923540842E-2</v>
      </c>
      <c r="J28" s="68">
        <v>0.70343009705293125</v>
      </c>
      <c r="K28" s="68">
        <v>0</v>
      </c>
      <c r="L28" s="68">
        <v>46.23</v>
      </c>
      <c r="M28" s="68">
        <v>-0.84516198509119267</v>
      </c>
      <c r="N28" s="23"/>
      <c r="P28" s="22"/>
      <c r="Q28" s="96">
        <v>0.2</v>
      </c>
      <c r="R28" s="96">
        <v>313.78526757957201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169.9</v>
      </c>
      <c r="I29" s="96">
        <v>2.2186607929277055E-2</v>
      </c>
      <c r="J29" s="96">
        <v>0.98952271364575672</v>
      </c>
      <c r="K29" s="96">
        <v>1</v>
      </c>
      <c r="L29" s="96">
        <v>44.6</v>
      </c>
      <c r="M29" s="96">
        <v>1.0651430537121922E-2</v>
      </c>
      <c r="N29" s="23"/>
      <c r="P29" s="22"/>
      <c r="Q29" s="68">
        <v>0.21</v>
      </c>
      <c r="R29" s="68">
        <v>316.68436948411562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602.29999999999995</v>
      </c>
      <c r="I30" s="68">
        <v>0.25640200042889771</v>
      </c>
      <c r="J30" s="68">
        <v>12.002177640076702</v>
      </c>
      <c r="K30" s="68">
        <v>12</v>
      </c>
      <c r="L30" s="68">
        <v>46.81</v>
      </c>
      <c r="M30" s="68">
        <v>-7.2893192098717307E-4</v>
      </c>
      <c r="N30" s="23"/>
      <c r="P30" s="22"/>
      <c r="Q30" s="96">
        <v>0.22</v>
      </c>
      <c r="R30" s="96">
        <v>319.53625868200822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322.326049586137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325.06391367551669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327.76757201237314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-39.579616372405034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330.44020081382399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-41.798589487961671</v>
      </c>
      <c r="J35" s="96">
        <v>3</v>
      </c>
      <c r="K35" s="96">
        <v>4.4379462311132727</v>
      </c>
      <c r="L35" s="96">
        <v>2</v>
      </c>
      <c r="M35" s="96">
        <v>0.10872069511252369</v>
      </c>
      <c r="N35" s="23"/>
      <c r="P35" s="22"/>
      <c r="Q35" s="68">
        <v>0.27</v>
      </c>
      <c r="R35" s="68">
        <v>333.07269968330701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-55.008881142490431</v>
      </c>
      <c r="J36" s="68">
        <v>1</v>
      </c>
      <c r="K36" s="68">
        <v>30.858529540170792</v>
      </c>
      <c r="L36" s="68">
        <v>4</v>
      </c>
      <c r="M36" s="68" t="s">
        <v>186</v>
      </c>
      <c r="N36" s="23"/>
      <c r="P36" s="22"/>
      <c r="Q36" s="96">
        <v>0.28000000000000003</v>
      </c>
      <c r="R36" s="96">
        <v>335.67702025656945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338.26542910584851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340.8349525283482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343.38121019096837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345.91445466921209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348.44493855573648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350.97081267349012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353.48497822393438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355.99931867458378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358.52591612683653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361.07082111070025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363.6214522448609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366.18564315617357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368.77363297323541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371.39368232417962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374.02633371220998</v>
      </c>
      <c r="S51" s="23"/>
    </row>
    <row r="52" spans="1:19" s="14" customFormat="1" x14ac:dyDescent="0.25">
      <c r="B52" s="13"/>
      <c r="P52" s="22"/>
      <c r="Q52" s="96">
        <v>0.44</v>
      </c>
      <c r="R52" s="96">
        <v>376.68236062820728</v>
      </c>
      <c r="S52" s="23"/>
    </row>
    <row r="53" spans="1:19" s="14" customFormat="1" x14ac:dyDescent="0.25">
      <c r="B53" s="13"/>
      <c r="P53" s="22"/>
      <c r="Q53" s="68">
        <v>0.45</v>
      </c>
      <c r="R53" s="68">
        <v>379.3857029468262</v>
      </c>
      <c r="S53" s="23"/>
    </row>
    <row r="54" spans="1:19" s="14" customFormat="1" x14ac:dyDescent="0.25">
      <c r="P54" s="22"/>
      <c r="Q54" s="96">
        <v>0.46</v>
      </c>
      <c r="R54" s="96">
        <v>382.1602823940521</v>
      </c>
      <c r="S54" s="23"/>
    </row>
    <row r="55" spans="1:19" s="14" customFormat="1" x14ac:dyDescent="0.25">
      <c r="P55" s="22"/>
      <c r="Q55" s="68">
        <v>0.47000000000000003</v>
      </c>
      <c r="R55" s="68">
        <v>384.99279808749742</v>
      </c>
      <c r="S55" s="23"/>
    </row>
    <row r="56" spans="1:19" s="14" customFormat="1" x14ac:dyDescent="0.25">
      <c r="P56" s="22"/>
      <c r="Q56" s="96">
        <v>0.48</v>
      </c>
      <c r="R56" s="96">
        <v>387.87663940969958</v>
      </c>
      <c r="S56" s="23"/>
    </row>
    <row r="57" spans="1:19" s="14" customFormat="1" x14ac:dyDescent="0.25">
      <c r="P57" s="22"/>
      <c r="Q57" s="68">
        <v>0.49</v>
      </c>
      <c r="R57" s="68">
        <v>390.84097727522698</v>
      </c>
      <c r="S57" s="23"/>
    </row>
    <row r="58" spans="1:19" s="14" customFormat="1" x14ac:dyDescent="0.25">
      <c r="P58" s="22"/>
      <c r="Q58" s="96">
        <v>0.5</v>
      </c>
      <c r="R58" s="96">
        <v>393.91498259864835</v>
      </c>
      <c r="S58" s="23"/>
    </row>
    <row r="59" spans="1:19" s="14" customFormat="1" x14ac:dyDescent="0.25">
      <c r="P59" s="22"/>
      <c r="Q59" s="68">
        <v>0.51</v>
      </c>
      <c r="R59" s="68">
        <v>397.06341188294442</v>
      </c>
      <c r="S59" s="23"/>
    </row>
    <row r="60" spans="1:19" s="14" customFormat="1" x14ac:dyDescent="0.25">
      <c r="P60" s="22"/>
      <c r="Q60" s="96">
        <v>0.52</v>
      </c>
      <c r="R60" s="96">
        <v>400.29398441993794</v>
      </c>
      <c r="S60" s="23"/>
    </row>
    <row r="61" spans="1:19" s="14" customFormat="1" x14ac:dyDescent="0.25">
      <c r="P61" s="22"/>
      <c r="Q61" s="68">
        <v>0.53</v>
      </c>
      <c r="R61" s="68">
        <v>403.70031530746047</v>
      </c>
      <c r="S61" s="23"/>
    </row>
    <row r="62" spans="1:19" s="14" customFormat="1" x14ac:dyDescent="0.25">
      <c r="P62" s="22"/>
      <c r="Q62" s="96">
        <v>0.54</v>
      </c>
      <c r="R62" s="96">
        <v>407.3440498932531</v>
      </c>
      <c r="S62" s="23"/>
    </row>
    <row r="63" spans="1:19" s="14" customFormat="1" x14ac:dyDescent="0.25">
      <c r="P63" s="22"/>
      <c r="Q63" s="68">
        <v>0.55000000000000004</v>
      </c>
      <c r="R63" s="68">
        <v>411.11999731073627</v>
      </c>
      <c r="S63" s="23"/>
    </row>
    <row r="64" spans="1:19" s="14" customFormat="1" x14ac:dyDescent="0.25">
      <c r="P64" s="22"/>
      <c r="Q64" s="96">
        <v>0.56000000000000005</v>
      </c>
      <c r="R64" s="96">
        <v>415.21038023156643</v>
      </c>
      <c r="S64" s="23"/>
    </row>
    <row r="65" spans="16:19" s="14" customFormat="1" x14ac:dyDescent="0.25">
      <c r="P65" s="22"/>
      <c r="Q65" s="68">
        <v>0.57000000000000006</v>
      </c>
      <c r="R65" s="68">
        <v>419.78086339765542</v>
      </c>
      <c r="S65" s="23"/>
    </row>
    <row r="66" spans="16:19" s="14" customFormat="1" x14ac:dyDescent="0.25">
      <c r="P66" s="22"/>
      <c r="Q66" s="96">
        <v>0.57999999999999996</v>
      </c>
      <c r="R66" s="96">
        <v>424.62188338309892</v>
      </c>
      <c r="S66" s="23"/>
    </row>
    <row r="67" spans="16:19" s="14" customFormat="1" x14ac:dyDescent="0.25">
      <c r="P67" s="22"/>
      <c r="Q67" s="68">
        <v>0.59</v>
      </c>
      <c r="R67" s="68">
        <v>430.5436578814174</v>
      </c>
      <c r="S67" s="23"/>
    </row>
    <row r="68" spans="16:19" s="14" customFormat="1" x14ac:dyDescent="0.25">
      <c r="P68" s="22"/>
      <c r="Q68" s="96">
        <v>0.6</v>
      </c>
      <c r="R68" s="96">
        <v>437.32185733314265</v>
      </c>
      <c r="S68" s="23"/>
    </row>
    <row r="69" spans="16:19" s="14" customFormat="1" x14ac:dyDescent="0.25">
      <c r="P69" s="22"/>
      <c r="Q69" s="68">
        <v>0.61</v>
      </c>
      <c r="R69" s="68">
        <v>447.19047729266578</v>
      </c>
      <c r="S69" s="23"/>
    </row>
    <row r="70" spans="16:19" s="14" customFormat="1" x14ac:dyDescent="0.25">
      <c r="P70" s="22"/>
      <c r="Q70" s="96">
        <v>0.62</v>
      </c>
      <c r="R70" s="96">
        <v>466.90719630456579</v>
      </c>
      <c r="S70" s="23"/>
    </row>
    <row r="71" spans="16:19" s="14" customFormat="1" x14ac:dyDescent="0.25">
      <c r="P71" s="22"/>
      <c r="Q71" s="68">
        <v>0.63</v>
      </c>
      <c r="R71" s="68">
        <v>579.16385436671499</v>
      </c>
      <c r="S71" s="23"/>
    </row>
    <row r="72" spans="16:19" s="14" customFormat="1" x14ac:dyDescent="0.25">
      <c r="P72" s="22"/>
      <c r="Q72" s="96">
        <v>0.64</v>
      </c>
      <c r="R72" s="96">
        <v>580.07456744569527</v>
      </c>
      <c r="S72" s="23"/>
    </row>
    <row r="73" spans="16:19" s="14" customFormat="1" x14ac:dyDescent="0.25">
      <c r="P73" s="22"/>
      <c r="Q73" s="68">
        <v>0.65</v>
      </c>
      <c r="R73" s="68">
        <v>580.90536230115958</v>
      </c>
      <c r="S73" s="23"/>
    </row>
    <row r="74" spans="16:19" s="14" customFormat="1" x14ac:dyDescent="0.25">
      <c r="P74" s="22"/>
      <c r="Q74" s="96">
        <v>0.66</v>
      </c>
      <c r="R74" s="96">
        <v>581.66141797289379</v>
      </c>
      <c r="S74" s="23"/>
    </row>
    <row r="75" spans="16:19" s="14" customFormat="1" x14ac:dyDescent="0.25">
      <c r="P75" s="22"/>
      <c r="Q75" s="68">
        <v>0.67</v>
      </c>
      <c r="R75" s="68">
        <v>582.34791350068383</v>
      </c>
      <c r="S75" s="23"/>
    </row>
    <row r="76" spans="16:19" s="14" customFormat="1" x14ac:dyDescent="0.25">
      <c r="P76" s="22"/>
      <c r="Q76" s="96">
        <v>0.68</v>
      </c>
      <c r="R76" s="96">
        <v>582.97002792431567</v>
      </c>
      <c r="S76" s="23"/>
    </row>
    <row r="77" spans="16:19" s="14" customFormat="1" x14ac:dyDescent="0.25">
      <c r="P77" s="22"/>
      <c r="Q77" s="68">
        <v>0.69000000000000006</v>
      </c>
      <c r="R77" s="68">
        <v>583.53294028357539</v>
      </c>
      <c r="S77" s="23"/>
    </row>
    <row r="78" spans="16:19" s="14" customFormat="1" x14ac:dyDescent="0.25">
      <c r="P78" s="22"/>
      <c r="Q78" s="96">
        <v>0.70000000000000007</v>
      </c>
      <c r="R78" s="96">
        <v>584.0418296182487</v>
      </c>
      <c r="S78" s="23"/>
    </row>
    <row r="79" spans="16:19" s="14" customFormat="1" x14ac:dyDescent="0.25">
      <c r="P79" s="22"/>
      <c r="Q79" s="68">
        <v>0.71</v>
      </c>
      <c r="R79" s="68">
        <v>584.50187496812191</v>
      </c>
      <c r="S79" s="23"/>
    </row>
    <row r="80" spans="16:19" s="14" customFormat="1" x14ac:dyDescent="0.25">
      <c r="P80" s="22"/>
      <c r="Q80" s="96">
        <v>0.72</v>
      </c>
      <c r="R80" s="96">
        <v>584.91825537298064</v>
      </c>
      <c r="S80" s="23"/>
    </row>
    <row r="81" spans="16:19" s="14" customFormat="1" x14ac:dyDescent="0.25">
      <c r="P81" s="22"/>
      <c r="Q81" s="68">
        <v>0.73</v>
      </c>
      <c r="R81" s="68">
        <v>585.29614987261107</v>
      </c>
      <c r="S81" s="23"/>
    </row>
    <row r="82" spans="16:19" s="14" customFormat="1" x14ac:dyDescent="0.25">
      <c r="P82" s="22"/>
      <c r="Q82" s="96">
        <v>0.74</v>
      </c>
      <c r="R82" s="96">
        <v>585.64073750679904</v>
      </c>
      <c r="S82" s="23"/>
    </row>
    <row r="83" spans="16:19" s="14" customFormat="1" x14ac:dyDescent="0.25">
      <c r="P83" s="22"/>
      <c r="Q83" s="68">
        <v>0.75</v>
      </c>
      <c r="R83" s="68">
        <v>585.95719731533063</v>
      </c>
      <c r="S83" s="23"/>
    </row>
    <row r="84" spans="16:19" s="14" customFormat="1" x14ac:dyDescent="0.25">
      <c r="P84" s="22"/>
      <c r="Q84" s="96">
        <v>0.76</v>
      </c>
      <c r="R84" s="96">
        <v>586.25070833799168</v>
      </c>
      <c r="S84" s="23"/>
    </row>
    <row r="85" spans="16:19" s="14" customFormat="1" x14ac:dyDescent="0.25">
      <c r="P85" s="22"/>
      <c r="Q85" s="68">
        <v>0.77</v>
      </c>
      <c r="R85" s="68">
        <v>586.52644961456826</v>
      </c>
      <c r="S85" s="23"/>
    </row>
    <row r="86" spans="16:19" s="14" customFormat="1" x14ac:dyDescent="0.25">
      <c r="P86" s="22"/>
      <c r="Q86" s="96">
        <v>0.78</v>
      </c>
      <c r="R86" s="96">
        <v>586.78960018484634</v>
      </c>
      <c r="S86" s="23"/>
    </row>
    <row r="87" spans="16:19" s="14" customFormat="1" x14ac:dyDescent="0.25">
      <c r="P87" s="22"/>
      <c r="Q87" s="68">
        <v>0.79</v>
      </c>
      <c r="R87" s="68">
        <v>587.04533908861174</v>
      </c>
      <c r="S87" s="23"/>
    </row>
    <row r="88" spans="16:19" s="14" customFormat="1" x14ac:dyDescent="0.25">
      <c r="P88" s="22"/>
      <c r="Q88" s="96">
        <v>0.8</v>
      </c>
      <c r="R88" s="96">
        <v>587.29884536565044</v>
      </c>
      <c r="S88" s="23"/>
    </row>
    <row r="89" spans="16:19" s="14" customFormat="1" x14ac:dyDescent="0.25">
      <c r="P89" s="22"/>
      <c r="Q89" s="68">
        <v>0.81</v>
      </c>
      <c r="R89" s="68">
        <v>587.55529805574861</v>
      </c>
      <c r="S89" s="23"/>
    </row>
    <row r="90" spans="16:19" s="14" customFormat="1" x14ac:dyDescent="0.25">
      <c r="P90" s="22"/>
      <c r="Q90" s="96">
        <v>0.82000000000000006</v>
      </c>
      <c r="R90" s="96">
        <v>587.81987619869199</v>
      </c>
      <c r="S90" s="23"/>
    </row>
    <row r="91" spans="16:19" s="14" customFormat="1" x14ac:dyDescent="0.25">
      <c r="P91" s="22"/>
      <c r="Q91" s="68">
        <v>0.83000000000000007</v>
      </c>
      <c r="R91" s="68">
        <v>588.09775883426664</v>
      </c>
      <c r="S91" s="23"/>
    </row>
    <row r="92" spans="16:19" s="14" customFormat="1" x14ac:dyDescent="0.25">
      <c r="P92" s="22"/>
      <c r="Q92" s="96">
        <v>0.84</v>
      </c>
      <c r="R92" s="96">
        <v>588.39412500225842</v>
      </c>
      <c r="S92" s="23"/>
    </row>
    <row r="93" spans="16:19" s="14" customFormat="1" x14ac:dyDescent="0.25">
      <c r="P93" s="22"/>
      <c r="Q93" s="68">
        <v>0.85</v>
      </c>
      <c r="R93" s="68">
        <v>588.7141537424535</v>
      </c>
      <c r="S93" s="23"/>
    </row>
    <row r="94" spans="16:19" s="14" customFormat="1" x14ac:dyDescent="0.25">
      <c r="P94" s="22"/>
      <c r="Q94" s="96">
        <v>0.86</v>
      </c>
      <c r="R94" s="96">
        <v>589.06302409463763</v>
      </c>
      <c r="S94" s="23"/>
    </row>
    <row r="95" spans="16:19" s="14" customFormat="1" x14ac:dyDescent="0.25">
      <c r="P95" s="22"/>
      <c r="Q95" s="68">
        <v>0.87</v>
      </c>
      <c r="R95" s="68">
        <v>589.44591509859686</v>
      </c>
      <c r="S95" s="23"/>
    </row>
    <row r="96" spans="16:19" s="14" customFormat="1" x14ac:dyDescent="0.25">
      <c r="P96" s="22"/>
      <c r="Q96" s="96">
        <v>0.88</v>
      </c>
      <c r="R96" s="96">
        <v>589.86800579411715</v>
      </c>
      <c r="S96" s="23"/>
    </row>
    <row r="97" spans="16:19" s="14" customFormat="1" x14ac:dyDescent="0.25">
      <c r="P97" s="22"/>
      <c r="Q97" s="68">
        <v>0.89</v>
      </c>
      <c r="R97" s="68">
        <v>590.33447522098447</v>
      </c>
      <c r="S97" s="23"/>
    </row>
    <row r="98" spans="16:19" s="14" customFormat="1" x14ac:dyDescent="0.25">
      <c r="P98" s="22"/>
      <c r="Q98" s="96">
        <v>0.9</v>
      </c>
      <c r="R98" s="96">
        <v>590.85050241898477</v>
      </c>
      <c r="S98" s="23"/>
    </row>
    <row r="99" spans="16:19" s="14" customFormat="1" x14ac:dyDescent="0.25">
      <c r="P99" s="22"/>
      <c r="Q99" s="68">
        <v>0.91</v>
      </c>
      <c r="R99" s="68">
        <v>591.42126642790402</v>
      </c>
      <c r="S99" s="23"/>
    </row>
    <row r="100" spans="16:19" s="14" customFormat="1" x14ac:dyDescent="0.25">
      <c r="P100" s="22"/>
      <c r="Q100" s="96">
        <v>0.92</v>
      </c>
      <c r="R100" s="96">
        <v>592.05194628752815</v>
      </c>
      <c r="S100" s="23"/>
    </row>
    <row r="101" spans="16:19" s="14" customFormat="1" x14ac:dyDescent="0.25">
      <c r="P101" s="22"/>
      <c r="Q101" s="68">
        <v>0.93</v>
      </c>
      <c r="R101" s="68">
        <v>592.74772103764326</v>
      </c>
      <c r="S101" s="23"/>
    </row>
    <row r="102" spans="16:19" s="14" customFormat="1" x14ac:dyDescent="0.25">
      <c r="P102" s="22"/>
      <c r="Q102" s="96">
        <v>0.94000000000000006</v>
      </c>
      <c r="R102" s="96">
        <v>593.51376971803506</v>
      </c>
      <c r="S102" s="23"/>
    </row>
    <row r="103" spans="16:19" s="14" customFormat="1" x14ac:dyDescent="0.25">
      <c r="P103" s="22"/>
      <c r="Q103" s="68">
        <v>0.95000000000000007</v>
      </c>
      <c r="R103" s="68">
        <v>594.35527136848964</v>
      </c>
      <c r="S103" s="23"/>
    </row>
    <row r="104" spans="16:19" s="14" customFormat="1" x14ac:dyDescent="0.25">
      <c r="P104" s="22"/>
      <c r="Q104" s="96">
        <v>0.96</v>
      </c>
      <c r="R104" s="96">
        <v>595.27740502879305</v>
      </c>
      <c r="S104" s="23"/>
    </row>
    <row r="105" spans="16:19" s="14" customFormat="1" x14ac:dyDescent="0.25">
      <c r="P105" s="22"/>
      <c r="Q105" s="68">
        <v>0.97</v>
      </c>
      <c r="R105" s="68">
        <v>596.82681718192225</v>
      </c>
      <c r="S105" s="23"/>
    </row>
    <row r="106" spans="16:19" s="14" customFormat="1" x14ac:dyDescent="0.25">
      <c r="P106" s="22"/>
      <c r="Q106" s="96">
        <v>0.98</v>
      </c>
      <c r="R106" s="96">
        <v>602.17080773357839</v>
      </c>
      <c r="S106" s="23"/>
    </row>
    <row r="107" spans="16:19" s="14" customFormat="1" x14ac:dyDescent="0.25">
      <c r="P107" s="22"/>
      <c r="Q107" s="68">
        <v>0.99</v>
      </c>
      <c r="R107" s="68">
        <v>609.37674852142663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832986FB-3683-41DF-8D13-536D2B4D7044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6D311-AA82-432D-8F6C-4278262D10A7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212</v>
      </c>
      <c r="E9" s="23"/>
      <c r="G9" s="22"/>
      <c r="H9" s="104" t="s">
        <v>34</v>
      </c>
      <c r="I9" s="105">
        <v>395.23626376812069</v>
      </c>
      <c r="J9" s="21"/>
      <c r="K9" s="21"/>
      <c r="L9" s="21"/>
      <c r="M9" s="21"/>
      <c r="N9" s="23"/>
      <c r="P9" s="22"/>
      <c r="Q9" s="68">
        <v>0.01</v>
      </c>
      <c r="R9" s="68">
        <v>294.90986656892397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321.39523591516104</v>
      </c>
      <c r="J10" s="21"/>
      <c r="K10" s="21"/>
      <c r="L10" s="21"/>
      <c r="M10" s="21"/>
      <c r="N10" s="23"/>
      <c r="P10" s="22"/>
      <c r="Q10" s="96">
        <v>0.02</v>
      </c>
      <c r="R10" s="96">
        <v>305.2273576028748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495.6704527454724</v>
      </c>
      <c r="J11" s="21"/>
      <c r="K11" s="21"/>
      <c r="L11" s="21"/>
      <c r="M11" s="21"/>
      <c r="N11" s="23"/>
      <c r="P11" s="22"/>
      <c r="Q11" s="68">
        <v>0.03</v>
      </c>
      <c r="R11" s="68">
        <v>311.97845244245178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88.080468493195326</v>
      </c>
      <c r="J12" s="21"/>
      <c r="K12" s="21"/>
      <c r="L12" s="21"/>
      <c r="M12" s="21"/>
      <c r="N12" s="23"/>
      <c r="P12" s="22"/>
      <c r="Q12" s="96">
        <v>0.04</v>
      </c>
      <c r="R12" s="96">
        <v>317.04095705624286</v>
      </c>
      <c r="S12" s="23"/>
    </row>
    <row r="13" spans="2:23" s="14" customFormat="1" x14ac:dyDescent="0.25">
      <c r="B13" s="63"/>
      <c r="C13" s="72" t="s">
        <v>131</v>
      </c>
      <c r="D13" s="56" t="s">
        <v>211</v>
      </c>
      <c r="E13" s="64"/>
      <c r="G13" s="22"/>
      <c r="H13" s="11" t="s">
        <v>108</v>
      </c>
      <c r="I13" s="68">
        <v>0.1507900201134722</v>
      </c>
      <c r="J13" s="21"/>
      <c r="K13" s="21"/>
      <c r="L13" s="21"/>
      <c r="M13" s="21"/>
      <c r="N13" s="23"/>
      <c r="P13" s="22"/>
      <c r="Q13" s="68">
        <v>0.05</v>
      </c>
      <c r="R13" s="68">
        <v>321.39523591516104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325.03477142503203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5.3048186733995646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328.22041247834972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331.24194378228253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333.92831707861041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2</v>
      </c>
      <c r="J18" s="107"/>
      <c r="K18" s="21"/>
      <c r="L18" s="21"/>
      <c r="M18" s="21"/>
      <c r="N18" s="23"/>
      <c r="P18" s="22"/>
      <c r="Q18" s="96">
        <v>0.1</v>
      </c>
      <c r="R18" s="96">
        <v>336.37134870370977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338.69044610666413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189</v>
      </c>
      <c r="I20" s="68">
        <v>-2.29244548595794</v>
      </c>
      <c r="J20" s="21"/>
      <c r="K20" s="21"/>
      <c r="L20" s="21"/>
      <c r="M20" s="21"/>
      <c r="N20" s="23"/>
      <c r="P20" s="22"/>
      <c r="Q20" s="96">
        <v>0.12</v>
      </c>
      <c r="R20" s="96">
        <v>340.94694342686512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190</v>
      </c>
      <c r="I21" s="96">
        <v>2.6948383477993498E-3</v>
      </c>
      <c r="J21" s="21"/>
      <c r="K21" s="21"/>
      <c r="L21" s="21"/>
      <c r="M21" s="21"/>
      <c r="N21" s="23"/>
      <c r="P21" s="22"/>
      <c r="Q21" s="68">
        <v>0.13</v>
      </c>
      <c r="R21" s="68">
        <v>343.04697090739512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40"/>
      <c r="I22" s="40"/>
      <c r="J22" s="40"/>
      <c r="K22" s="21"/>
      <c r="L22" s="21"/>
      <c r="M22" s="21"/>
      <c r="N22" s="23"/>
      <c r="P22" s="22"/>
      <c r="Q22" s="96">
        <v>0.14000000000000001</v>
      </c>
      <c r="R22" s="96">
        <v>345.01733258088245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83" t="s">
        <v>53</v>
      </c>
      <c r="I23" s="83"/>
      <c r="J23" s="41"/>
      <c r="K23" s="41"/>
      <c r="L23" s="41"/>
      <c r="M23" s="41"/>
      <c r="N23" s="23"/>
      <c r="P23" s="22"/>
      <c r="Q23" s="68">
        <v>0.15</v>
      </c>
      <c r="R23" s="68">
        <v>346.89523603608762</v>
      </c>
      <c r="S23" s="23"/>
    </row>
    <row r="24" spans="2:19" s="14" customFormat="1" ht="30" x14ac:dyDescent="0.25">
      <c r="B24" s="22"/>
      <c r="C24" s="11" t="s">
        <v>51</v>
      </c>
      <c r="D24" s="68">
        <v>5</v>
      </c>
      <c r="E24" s="23"/>
      <c r="F24" s="13"/>
      <c r="G24" s="22"/>
      <c r="H24" s="42" t="s">
        <v>41</v>
      </c>
      <c r="I24" s="42" t="s">
        <v>47</v>
      </c>
      <c r="J24" s="43" t="s">
        <v>43</v>
      </c>
      <c r="K24" s="43" t="s">
        <v>44</v>
      </c>
      <c r="L24" s="43" t="s">
        <v>45</v>
      </c>
      <c r="M24" s="43" t="s">
        <v>46</v>
      </c>
      <c r="N24" s="23"/>
      <c r="P24" s="22"/>
      <c r="Q24" s="96">
        <v>0.16</v>
      </c>
      <c r="R24" s="96">
        <v>348.71788886177131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68">
        <v>0</v>
      </c>
      <c r="I25" s="68">
        <v>1.0939974918451707E-2</v>
      </c>
      <c r="J25" s="68">
        <v>0.4555405556043291</v>
      </c>
      <c r="K25" s="68">
        <v>0</v>
      </c>
      <c r="L25" s="68">
        <v>41.64</v>
      </c>
      <c r="M25" s="68">
        <v>-0.678659915856758</v>
      </c>
      <c r="N25" s="34"/>
      <c r="P25" s="22"/>
      <c r="Q25" s="68">
        <v>0.17</v>
      </c>
      <c r="R25" s="68">
        <v>350.51655730420555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96">
        <v>16.8</v>
      </c>
      <c r="I26" s="96">
        <v>1.2314512004276398E-2</v>
      </c>
      <c r="J26" s="96">
        <v>0.54516344642931625</v>
      </c>
      <c r="K26" s="96">
        <v>2</v>
      </c>
      <c r="L26" s="96">
        <v>44.27</v>
      </c>
      <c r="M26" s="96">
        <v>1.9826292259582619</v>
      </c>
      <c r="N26" s="23"/>
      <c r="P26" s="22"/>
      <c r="Q26" s="96">
        <v>0.18</v>
      </c>
      <c r="R26" s="96">
        <v>352.24884822814681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68">
        <v>53.5</v>
      </c>
      <c r="I27" s="68">
        <v>1.5846091454448048E-2</v>
      </c>
      <c r="J27" s="68">
        <v>0.73256480793913326</v>
      </c>
      <c r="K27" s="68">
        <v>0</v>
      </c>
      <c r="L27" s="68">
        <v>46.23</v>
      </c>
      <c r="M27" s="68">
        <v>-0.86276300607282408</v>
      </c>
      <c r="N27" s="23"/>
      <c r="P27" s="22"/>
      <c r="Q27" s="68">
        <v>0.19</v>
      </c>
      <c r="R27" s="68">
        <v>353.90872085624216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96">
        <v>169.9</v>
      </c>
      <c r="I28" s="96">
        <v>3.3283049045911083E-2</v>
      </c>
      <c r="J28" s="96">
        <v>1.4844239874476344</v>
      </c>
      <c r="K28" s="96">
        <v>1</v>
      </c>
      <c r="L28" s="96">
        <v>44.6</v>
      </c>
      <c r="M28" s="96">
        <v>-0.40438681909613983</v>
      </c>
      <c r="N28" s="23"/>
      <c r="P28" s="22"/>
      <c r="Q28" s="96">
        <v>0.2</v>
      </c>
      <c r="R28" s="96">
        <v>355.50989005691378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602.29999999999995</v>
      </c>
      <c r="I29" s="68">
        <v>0.25163792128671791</v>
      </c>
      <c r="J29" s="68">
        <v>11.779171095431266</v>
      </c>
      <c r="K29" s="68">
        <v>12</v>
      </c>
      <c r="L29" s="68">
        <v>46.81</v>
      </c>
      <c r="M29" s="68">
        <v>7.4377686697668366E-2</v>
      </c>
      <c r="N29" s="23"/>
      <c r="P29" s="22"/>
      <c r="Q29" s="68">
        <v>0.21</v>
      </c>
      <c r="R29" s="68">
        <v>357.06607069858347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40"/>
      <c r="I30" s="40"/>
      <c r="J30" s="40"/>
      <c r="K30" s="40"/>
      <c r="L30" s="40"/>
      <c r="M30" s="40"/>
      <c r="N30" s="23"/>
      <c r="P30" s="22"/>
      <c r="Q30" s="96">
        <v>0.22</v>
      </c>
      <c r="R30" s="96">
        <v>358.59097764967333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83" t="s">
        <v>111</v>
      </c>
      <c r="I31" s="83"/>
      <c r="J31" s="40"/>
      <c r="K31" s="40"/>
      <c r="L31" s="40"/>
      <c r="M31" s="40"/>
      <c r="N31" s="23"/>
      <c r="P31" s="22"/>
      <c r="Q31" s="68">
        <v>0.23</v>
      </c>
      <c r="R31" s="68">
        <v>360.09832577860533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108" t="s">
        <v>31</v>
      </c>
      <c r="I32" s="108" t="s">
        <v>90</v>
      </c>
      <c r="J32" s="108" t="s">
        <v>52</v>
      </c>
      <c r="K32" s="108" t="s">
        <v>91</v>
      </c>
      <c r="L32" s="108" t="s">
        <v>92</v>
      </c>
      <c r="M32" s="108" t="s">
        <v>93</v>
      </c>
      <c r="N32" s="23"/>
      <c r="P32" s="22"/>
      <c r="Q32" s="96">
        <v>0.24</v>
      </c>
      <c r="R32" s="96">
        <v>361.59351834848411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68" t="s">
        <v>182</v>
      </c>
      <c r="I33" s="68">
        <v>-39.579616372405034</v>
      </c>
      <c r="J33" s="68">
        <v>5</v>
      </c>
      <c r="K33" s="68" t="s">
        <v>183</v>
      </c>
      <c r="L33" s="68" t="s">
        <v>183</v>
      </c>
      <c r="M33" s="68" t="s">
        <v>183</v>
      </c>
      <c r="N33" s="23"/>
      <c r="P33" s="22"/>
      <c r="Q33" s="68">
        <v>0.25</v>
      </c>
      <c r="R33" s="68">
        <v>363.05100419445023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96" t="s">
        <v>184</v>
      </c>
      <c r="I34" s="96">
        <v>-42.040234246597663</v>
      </c>
      <c r="J34" s="96">
        <v>2</v>
      </c>
      <c r="K34" s="96">
        <v>4.9212357483852571</v>
      </c>
      <c r="L34" s="96">
        <v>3</v>
      </c>
      <c r="M34" s="96">
        <v>0.1776563430206245</v>
      </c>
      <c r="N34" s="23"/>
      <c r="P34" s="22"/>
      <c r="Q34" s="96">
        <v>0.26</v>
      </c>
      <c r="R34" s="96">
        <v>364.47283697903345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68" t="s">
        <v>185</v>
      </c>
      <c r="I35" s="68">
        <v>-55.008881142490431</v>
      </c>
      <c r="J35" s="68">
        <v>1</v>
      </c>
      <c r="K35" s="68">
        <v>30.858529540170792</v>
      </c>
      <c r="L35" s="68">
        <v>4</v>
      </c>
      <c r="M35" s="68" t="s">
        <v>186</v>
      </c>
      <c r="N35" s="23"/>
      <c r="P35" s="22"/>
      <c r="Q35" s="68">
        <v>0.27</v>
      </c>
      <c r="R35" s="68">
        <v>365.86502087623705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40"/>
      <c r="I36" s="40"/>
      <c r="J36" s="40"/>
      <c r="K36" s="40"/>
      <c r="L36" s="40"/>
      <c r="M36" s="40"/>
      <c r="N36" s="23"/>
      <c r="P36" s="22"/>
      <c r="Q36" s="96">
        <v>0.28000000000000003</v>
      </c>
      <c r="R36" s="96">
        <v>367.23356006006452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45"/>
      <c r="H37" s="46"/>
      <c r="I37" s="45"/>
      <c r="J37" s="45"/>
      <c r="K37" s="45"/>
      <c r="L37" s="45"/>
      <c r="M37" s="45"/>
      <c r="N37" s="45"/>
      <c r="P37" s="22"/>
      <c r="Q37" s="68">
        <v>0.28999999999999998</v>
      </c>
      <c r="R37" s="68">
        <v>368.58445870451908</v>
      </c>
      <c r="S37" s="23"/>
    </row>
    <row r="38" spans="1:19" s="14" customFormat="1" ht="23.25" x14ac:dyDescent="0.35">
      <c r="A38" s="13"/>
      <c r="B38" s="13"/>
      <c r="C38" s="13"/>
      <c r="D38" s="13"/>
      <c r="E38" s="27"/>
      <c r="F38" s="13"/>
      <c r="H38" s="29"/>
      <c r="M38" s="13"/>
      <c r="N38" s="13"/>
      <c r="P38" s="22"/>
      <c r="Q38" s="96">
        <v>0.3</v>
      </c>
      <c r="R38" s="96">
        <v>369.92372098360414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H39" s="28"/>
      <c r="M39" s="13"/>
      <c r="N39" s="13"/>
      <c r="P39" s="22"/>
      <c r="Q39" s="68">
        <v>0.31</v>
      </c>
      <c r="R39" s="68">
        <v>371.25735107132294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I40" s="13"/>
      <c r="J40" s="13"/>
      <c r="K40" s="13"/>
      <c r="L40" s="13"/>
      <c r="M40" s="13"/>
      <c r="N40" s="13"/>
      <c r="P40" s="22"/>
      <c r="Q40" s="96">
        <v>0.32</v>
      </c>
      <c r="R40" s="96">
        <v>372.58758126189684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30"/>
      <c r="I41" s="13"/>
      <c r="J41" s="13"/>
      <c r="K41" s="13"/>
      <c r="L41" s="13"/>
      <c r="M41" s="13"/>
      <c r="N41" s="13"/>
      <c r="P41" s="22"/>
      <c r="Q41" s="68">
        <v>0.33</v>
      </c>
      <c r="R41" s="68">
        <v>373.89957195794995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P42" s="22"/>
      <c r="Q42" s="96">
        <v>0.34</v>
      </c>
      <c r="R42" s="96">
        <v>375.19382148605553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376.47358790654124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377.74212927973451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379.00270366596305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380.25856912555435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O47" s="13"/>
      <c r="P47" s="22"/>
      <c r="Q47" s="68">
        <v>0.39</v>
      </c>
      <c r="R47" s="68">
        <v>381.51298371883587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382.76920550613534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384.02808871182793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385.27907713586825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386.52265160459194</v>
      </c>
      <c r="S51" s="23"/>
    </row>
    <row r="52" spans="1:19" s="14" customFormat="1" x14ac:dyDescent="0.25">
      <c r="B52" s="13"/>
      <c r="P52" s="22"/>
      <c r="Q52" s="96">
        <v>0.44</v>
      </c>
      <c r="R52" s="96">
        <v>387.76138570884837</v>
      </c>
      <c r="S52" s="23"/>
    </row>
    <row r="53" spans="1:19" s="14" customFormat="1" x14ac:dyDescent="0.25">
      <c r="B53" s="13"/>
      <c r="P53" s="22"/>
      <c r="Q53" s="68">
        <v>0.45</v>
      </c>
      <c r="R53" s="68">
        <v>388.99785303948642</v>
      </c>
      <c r="S53" s="23"/>
    </row>
    <row r="54" spans="1:19" s="14" customFormat="1" x14ac:dyDescent="0.25">
      <c r="P54" s="22"/>
      <c r="Q54" s="96">
        <v>0.46</v>
      </c>
      <c r="R54" s="96">
        <v>390.23462718735522</v>
      </c>
      <c r="S54" s="23"/>
    </row>
    <row r="55" spans="1:19" s="14" customFormat="1" x14ac:dyDescent="0.25">
      <c r="P55" s="22"/>
      <c r="Q55" s="68">
        <v>0.47000000000000003</v>
      </c>
      <c r="R55" s="68">
        <v>391.47428174330395</v>
      </c>
      <c r="S55" s="23"/>
    </row>
    <row r="56" spans="1:19" s="14" customFormat="1" x14ac:dyDescent="0.25">
      <c r="P56" s="22"/>
      <c r="Q56" s="96">
        <v>0.48</v>
      </c>
      <c r="R56" s="96">
        <v>392.71939029818174</v>
      </c>
      <c r="S56" s="23"/>
    </row>
    <row r="57" spans="1:19" s="14" customFormat="1" x14ac:dyDescent="0.25">
      <c r="P57" s="22"/>
      <c r="Q57" s="68">
        <v>0.49</v>
      </c>
      <c r="R57" s="68">
        <v>393.97252644283759</v>
      </c>
      <c r="S57" s="23"/>
    </row>
    <row r="58" spans="1:19" s="14" customFormat="1" x14ac:dyDescent="0.25">
      <c r="P58" s="22"/>
      <c r="Q58" s="96">
        <v>0.5</v>
      </c>
      <c r="R58" s="96">
        <v>395.23626376812069</v>
      </c>
      <c r="S58" s="23"/>
    </row>
    <row r="59" spans="1:19" s="14" customFormat="1" x14ac:dyDescent="0.25">
      <c r="P59" s="22"/>
      <c r="Q59" s="68">
        <v>0.51</v>
      </c>
      <c r="R59" s="68">
        <v>396.50431591389196</v>
      </c>
      <c r="S59" s="23"/>
    </row>
    <row r="60" spans="1:19" s="14" customFormat="1" x14ac:dyDescent="0.25">
      <c r="P60" s="22"/>
      <c r="Q60" s="96">
        <v>0.52</v>
      </c>
      <c r="R60" s="96">
        <v>397.77080996768512</v>
      </c>
      <c r="S60" s="23"/>
    </row>
    <row r="61" spans="1:19" s="14" customFormat="1" x14ac:dyDescent="0.25">
      <c r="P61" s="22"/>
      <c r="Q61" s="68">
        <v>0.53</v>
      </c>
      <c r="R61" s="68">
        <v>399.03893969185805</v>
      </c>
      <c r="S61" s="23"/>
    </row>
    <row r="62" spans="1:19" s="14" customFormat="1" x14ac:dyDescent="0.25">
      <c r="P62" s="22"/>
      <c r="Q62" s="96">
        <v>0.54</v>
      </c>
      <c r="R62" s="96">
        <v>400.31189884876869</v>
      </c>
      <c r="S62" s="23"/>
    </row>
    <row r="63" spans="1:19" s="14" customFormat="1" x14ac:dyDescent="0.25">
      <c r="P63" s="22"/>
      <c r="Q63" s="68">
        <v>0.55000000000000004</v>
      </c>
      <c r="R63" s="68">
        <v>401.5928812007752</v>
      </c>
      <c r="S63" s="23"/>
    </row>
    <row r="64" spans="1:19" s="14" customFormat="1" x14ac:dyDescent="0.25">
      <c r="P64" s="22"/>
      <c r="Q64" s="96">
        <v>0.56000000000000005</v>
      </c>
      <c r="R64" s="96">
        <v>402.88508051023541</v>
      </c>
      <c r="S64" s="23"/>
    </row>
    <row r="65" spans="16:19" s="14" customFormat="1" x14ac:dyDescent="0.25">
      <c r="P65" s="22"/>
      <c r="Q65" s="68">
        <v>0.57000000000000006</v>
      </c>
      <c r="R65" s="68">
        <v>404.19169053950736</v>
      </c>
      <c r="S65" s="23"/>
    </row>
    <row r="66" spans="16:19" s="14" customFormat="1" x14ac:dyDescent="0.25">
      <c r="P66" s="22"/>
      <c r="Q66" s="96">
        <v>0.57999999999999996</v>
      </c>
      <c r="R66" s="96">
        <v>405.51590505094913</v>
      </c>
      <c r="S66" s="23"/>
    </row>
    <row r="67" spans="16:19" s="14" customFormat="1" x14ac:dyDescent="0.25">
      <c r="P67" s="22"/>
      <c r="Q67" s="68">
        <v>0.59</v>
      </c>
      <c r="R67" s="68">
        <v>406.86091780691862</v>
      </c>
      <c r="S67" s="23"/>
    </row>
    <row r="68" spans="16:19" s="14" customFormat="1" x14ac:dyDescent="0.25">
      <c r="P68" s="22"/>
      <c r="Q68" s="96">
        <v>0.6</v>
      </c>
      <c r="R68" s="96">
        <v>408.22196701292859</v>
      </c>
      <c r="S68" s="23"/>
    </row>
    <row r="69" spans="16:19" s="14" customFormat="1" x14ac:dyDescent="0.25">
      <c r="P69" s="22"/>
      <c r="Q69" s="68">
        <v>0.61</v>
      </c>
      <c r="R69" s="68">
        <v>409.58830403204456</v>
      </c>
      <c r="S69" s="23"/>
    </row>
    <row r="70" spans="16:19" s="14" customFormat="1" x14ac:dyDescent="0.25">
      <c r="P70" s="22"/>
      <c r="Q70" s="96">
        <v>0.62</v>
      </c>
      <c r="R70" s="96">
        <v>410.96442649555189</v>
      </c>
      <c r="S70" s="23"/>
    </row>
    <row r="71" spans="16:19" s="14" customFormat="1" x14ac:dyDescent="0.25">
      <c r="P71" s="22"/>
      <c r="Q71" s="68">
        <v>0.63</v>
      </c>
      <c r="R71" s="68">
        <v>412.35517901658875</v>
      </c>
      <c r="S71" s="23"/>
    </row>
    <row r="72" spans="16:19" s="14" customFormat="1" x14ac:dyDescent="0.25">
      <c r="P72" s="22"/>
      <c r="Q72" s="96">
        <v>0.64</v>
      </c>
      <c r="R72" s="96">
        <v>413.76540620829337</v>
      </c>
      <c r="S72" s="23"/>
    </row>
    <row r="73" spans="16:19" s="14" customFormat="1" x14ac:dyDescent="0.25">
      <c r="P73" s="22"/>
      <c r="Q73" s="68">
        <v>0.65</v>
      </c>
      <c r="R73" s="68">
        <v>415.19995268380376</v>
      </c>
      <c r="S73" s="23"/>
    </row>
    <row r="74" spans="16:19" s="14" customFormat="1" x14ac:dyDescent="0.25">
      <c r="P74" s="22"/>
      <c r="Q74" s="96">
        <v>0.66</v>
      </c>
      <c r="R74" s="96">
        <v>416.6636630562582</v>
      </c>
      <c r="S74" s="23"/>
    </row>
    <row r="75" spans="16:19" s="14" customFormat="1" x14ac:dyDescent="0.25">
      <c r="P75" s="22"/>
      <c r="Q75" s="68">
        <v>0.67</v>
      </c>
      <c r="R75" s="68">
        <v>418.1613819387947</v>
      </c>
      <c r="S75" s="23"/>
    </row>
    <row r="76" spans="16:19" s="14" customFormat="1" x14ac:dyDescent="0.25">
      <c r="P76" s="22"/>
      <c r="Q76" s="96">
        <v>0.68</v>
      </c>
      <c r="R76" s="96">
        <v>419.69673233096285</v>
      </c>
      <c r="S76" s="23"/>
    </row>
    <row r="77" spans="16:19" s="14" customFormat="1" x14ac:dyDescent="0.25">
      <c r="P77" s="22"/>
      <c r="Q77" s="68">
        <v>0.69000000000000006</v>
      </c>
      <c r="R77" s="68">
        <v>421.24945604574623</v>
      </c>
      <c r="S77" s="23"/>
    </row>
    <row r="78" spans="16:19" s="14" customFormat="1" x14ac:dyDescent="0.25">
      <c r="P78" s="22"/>
      <c r="Q78" s="96">
        <v>0.70000000000000007</v>
      </c>
      <c r="R78" s="96">
        <v>422.81821000750227</v>
      </c>
      <c r="S78" s="23"/>
    </row>
    <row r="79" spans="16:19" s="14" customFormat="1" x14ac:dyDescent="0.25">
      <c r="P79" s="22"/>
      <c r="Q79" s="68">
        <v>0.71</v>
      </c>
      <c r="R79" s="68">
        <v>424.41283075437553</v>
      </c>
      <c r="S79" s="23"/>
    </row>
    <row r="80" spans="16:19" s="14" customFormat="1" x14ac:dyDescent="0.25">
      <c r="P80" s="22"/>
      <c r="Q80" s="96">
        <v>0.72</v>
      </c>
      <c r="R80" s="96">
        <v>426.04315482451045</v>
      </c>
      <c r="S80" s="23"/>
    </row>
    <row r="81" spans="16:19" s="14" customFormat="1" x14ac:dyDescent="0.25">
      <c r="P81" s="22"/>
      <c r="Q81" s="68">
        <v>0.73</v>
      </c>
      <c r="R81" s="68">
        <v>427.71901875605153</v>
      </c>
      <c r="S81" s="23"/>
    </row>
    <row r="82" spans="16:19" s="14" customFormat="1" x14ac:dyDescent="0.25">
      <c r="P82" s="22"/>
      <c r="Q82" s="96">
        <v>0.74</v>
      </c>
      <c r="R82" s="96">
        <v>429.45025908714337</v>
      </c>
      <c r="S82" s="23"/>
    </row>
    <row r="83" spans="16:19" s="14" customFormat="1" x14ac:dyDescent="0.25">
      <c r="P83" s="22"/>
      <c r="Q83" s="68">
        <v>0.75</v>
      </c>
      <c r="R83" s="68">
        <v>431.24671235593024</v>
      </c>
      <c r="S83" s="23"/>
    </row>
    <row r="84" spans="16:19" s="14" customFormat="1" x14ac:dyDescent="0.25">
      <c r="P84" s="22"/>
      <c r="Q84" s="96">
        <v>0.76</v>
      </c>
      <c r="R84" s="96">
        <v>433.10302652783577</v>
      </c>
      <c r="S84" s="23"/>
    </row>
    <row r="85" spans="16:19" s="14" customFormat="1" x14ac:dyDescent="0.25">
      <c r="P85" s="22"/>
      <c r="Q85" s="68">
        <v>0.77</v>
      </c>
      <c r="R85" s="68">
        <v>434.98346188600095</v>
      </c>
      <c r="S85" s="23"/>
    </row>
    <row r="86" spans="16:19" s="14" customFormat="1" x14ac:dyDescent="0.25">
      <c r="P86" s="22"/>
      <c r="Q86" s="96">
        <v>0.78</v>
      </c>
      <c r="R86" s="96">
        <v>436.90652737979798</v>
      </c>
      <c r="S86" s="23"/>
    </row>
    <row r="87" spans="16:19" s="14" customFormat="1" x14ac:dyDescent="0.25">
      <c r="P87" s="22"/>
      <c r="Q87" s="68">
        <v>0.79</v>
      </c>
      <c r="R87" s="68">
        <v>438.89524790140359</v>
      </c>
      <c r="S87" s="23"/>
    </row>
    <row r="88" spans="16:19" s="14" customFormat="1" x14ac:dyDescent="0.25">
      <c r="P88" s="22"/>
      <c r="Q88" s="96">
        <v>0.8</v>
      </c>
      <c r="R88" s="96">
        <v>440.97264834299392</v>
      </c>
      <c r="S88" s="23"/>
    </row>
    <row r="89" spans="16:19" s="14" customFormat="1" x14ac:dyDescent="0.25">
      <c r="P89" s="22"/>
      <c r="Q89" s="68">
        <v>0.81</v>
      </c>
      <c r="R89" s="68">
        <v>443.16175359674548</v>
      </c>
      <c r="S89" s="23"/>
    </row>
    <row r="90" spans="16:19" s="14" customFormat="1" x14ac:dyDescent="0.25">
      <c r="P90" s="22"/>
      <c r="Q90" s="96">
        <v>0.82000000000000006</v>
      </c>
      <c r="R90" s="96">
        <v>445.48018807779783</v>
      </c>
      <c r="S90" s="23"/>
    </row>
    <row r="91" spans="16:19" s="14" customFormat="1" x14ac:dyDescent="0.25">
      <c r="P91" s="22"/>
      <c r="Q91" s="68">
        <v>0.83000000000000007</v>
      </c>
      <c r="R91" s="68">
        <v>447.85810160450518</v>
      </c>
      <c r="S91" s="23"/>
    </row>
    <row r="92" spans="16:19" s="14" customFormat="1" x14ac:dyDescent="0.25">
      <c r="P92" s="22"/>
      <c r="Q92" s="96">
        <v>0.84</v>
      </c>
      <c r="R92" s="96">
        <v>450.31290478205665</v>
      </c>
      <c r="S92" s="23"/>
    </row>
    <row r="93" spans="16:19" s="14" customFormat="1" x14ac:dyDescent="0.25">
      <c r="P93" s="22"/>
      <c r="Q93" s="68">
        <v>0.85</v>
      </c>
      <c r="R93" s="68">
        <v>452.90446947096154</v>
      </c>
      <c r="S93" s="23"/>
    </row>
    <row r="94" spans="16:19" s="14" customFormat="1" x14ac:dyDescent="0.25">
      <c r="P94" s="22"/>
      <c r="Q94" s="96">
        <v>0.86</v>
      </c>
      <c r="R94" s="96">
        <v>455.69266753172883</v>
      </c>
      <c r="S94" s="23"/>
    </row>
    <row r="95" spans="16:19" s="14" customFormat="1" x14ac:dyDescent="0.25">
      <c r="P95" s="22"/>
      <c r="Q95" s="68">
        <v>0.87</v>
      </c>
      <c r="R95" s="68">
        <v>458.7326238905971</v>
      </c>
      <c r="S95" s="23"/>
    </row>
    <row r="96" spans="16:19" s="14" customFormat="1" x14ac:dyDescent="0.25">
      <c r="P96" s="22"/>
      <c r="Q96" s="96">
        <v>0.88</v>
      </c>
      <c r="R96" s="96">
        <v>461.90697823635554</v>
      </c>
      <c r="S96" s="23"/>
    </row>
    <row r="97" spans="16:19" s="14" customFormat="1" x14ac:dyDescent="0.25">
      <c r="P97" s="22"/>
      <c r="Q97" s="68">
        <v>0.89</v>
      </c>
      <c r="R97" s="68">
        <v>465.26497104309578</v>
      </c>
      <c r="S97" s="23"/>
    </row>
    <row r="98" spans="16:19" s="14" customFormat="1" x14ac:dyDescent="0.25">
      <c r="P98" s="22"/>
      <c r="Q98" s="96">
        <v>0.9</v>
      </c>
      <c r="R98" s="96">
        <v>468.97551210828544</v>
      </c>
      <c r="S98" s="23"/>
    </row>
    <row r="99" spans="16:19" s="14" customFormat="1" x14ac:dyDescent="0.25">
      <c r="P99" s="22"/>
      <c r="Q99" s="68">
        <v>0.91</v>
      </c>
      <c r="R99" s="68">
        <v>473.17978652623049</v>
      </c>
      <c r="S99" s="23"/>
    </row>
    <row r="100" spans="16:19" s="14" customFormat="1" x14ac:dyDescent="0.25">
      <c r="P100" s="22"/>
      <c r="Q100" s="96">
        <v>0.92</v>
      </c>
      <c r="R100" s="96">
        <v>477.66593330654672</v>
      </c>
      <c r="S100" s="23"/>
    </row>
    <row r="101" spans="16:19" s="14" customFormat="1" x14ac:dyDescent="0.25">
      <c r="P101" s="22"/>
      <c r="Q101" s="68">
        <v>0.93</v>
      </c>
      <c r="R101" s="68">
        <v>482.74815875247924</v>
      </c>
      <c r="S101" s="23"/>
    </row>
    <row r="102" spans="16:19" s="14" customFormat="1" x14ac:dyDescent="0.25">
      <c r="P102" s="22"/>
      <c r="Q102" s="96">
        <v>0.94000000000000006</v>
      </c>
      <c r="R102" s="96">
        <v>488.80684165765553</v>
      </c>
      <c r="S102" s="23"/>
    </row>
    <row r="103" spans="16:19" s="14" customFormat="1" x14ac:dyDescent="0.25">
      <c r="P103" s="22"/>
      <c r="Q103" s="68">
        <v>0.95000000000000007</v>
      </c>
      <c r="R103" s="68">
        <v>495.67045274547286</v>
      </c>
      <c r="S103" s="23"/>
    </row>
    <row r="104" spans="16:19" s="14" customFormat="1" x14ac:dyDescent="0.25">
      <c r="P104" s="22"/>
      <c r="Q104" s="96">
        <v>0.96</v>
      </c>
      <c r="R104" s="96">
        <v>504.44210840788691</v>
      </c>
      <c r="S104" s="23"/>
    </row>
    <row r="105" spans="16:19" s="14" customFormat="1" x14ac:dyDescent="0.25">
      <c r="P105" s="22"/>
      <c r="Q105" s="68">
        <v>0.97</v>
      </c>
      <c r="R105" s="68">
        <v>515.6882543013628</v>
      </c>
      <c r="S105" s="23"/>
    </row>
    <row r="106" spans="16:19" s="14" customFormat="1" x14ac:dyDescent="0.25">
      <c r="P106" s="22"/>
      <c r="Q106" s="96">
        <v>0.98</v>
      </c>
      <c r="R106" s="96">
        <v>532.02286867720818</v>
      </c>
      <c r="S106" s="23"/>
    </row>
    <row r="107" spans="16:19" s="14" customFormat="1" x14ac:dyDescent="0.25">
      <c r="P107" s="22"/>
      <c r="Q107" s="68">
        <v>0.99</v>
      </c>
      <c r="R107" s="68">
        <v>561.4544861053937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3:I23"/>
    <mergeCell ref="H31:I31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659F0A18-F708-440B-8E82-7E4D57E9FAD7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Results"/>
  <dimension ref="A1:W151"/>
  <sheetViews>
    <sheetView tabSelected="1" workbookViewId="0">
      <selection activeCell="F2" sqref="F2"/>
    </sheetView>
  </sheetViews>
  <sheetFormatPr defaultRowHeight="15" x14ac:dyDescent="0.25"/>
  <cols>
    <col min="2" max="2" width="22.5703125" customWidth="1"/>
    <col min="3" max="3" width="12.85546875" customWidth="1"/>
    <col min="4" max="4" width="11.85546875" customWidth="1"/>
    <col min="5" max="5" width="20" customWidth="1"/>
    <col min="6" max="6" width="9.7109375" customWidth="1"/>
    <col min="7" max="7" width="9.42578125" customWidth="1"/>
    <col min="9" max="10" width="10.42578125" customWidth="1"/>
    <col min="11" max="11" width="12.42578125" customWidth="1"/>
    <col min="12" max="12" width="15.7109375" customWidth="1"/>
    <col min="13" max="13" width="16.28515625" customWidth="1"/>
    <col min="14" max="14" width="16.85546875" customWidth="1"/>
    <col min="15" max="15" width="32.5703125" customWidth="1"/>
    <col min="16" max="16" width="48.5703125" customWidth="1"/>
    <col min="19" max="19" width="54.7109375" customWidth="1"/>
  </cols>
  <sheetData>
    <row r="1" spans="1:23" s="1" customFormat="1" ht="69" customHeight="1" x14ac:dyDescent="0.25">
      <c r="A1" s="77"/>
      <c r="B1" s="77"/>
      <c r="C1" s="77"/>
      <c r="D1" s="77"/>
      <c r="G1" s="2"/>
      <c r="H1" s="2"/>
      <c r="I1" s="2"/>
      <c r="K1" s="65"/>
      <c r="L1" s="66"/>
      <c r="M1" s="52"/>
    </row>
    <row r="2" spans="1:23" s="3" customFormat="1" ht="22.5" customHeight="1" x14ac:dyDescent="0.35">
      <c r="E2" s="4"/>
      <c r="F2" s="69" t="str">
        <f>Hidden!D4</f>
        <v>BMDS 3.1.2</v>
      </c>
      <c r="G2" s="53"/>
      <c r="H2" s="5"/>
      <c r="I2" s="59"/>
      <c r="J2" s="59"/>
      <c r="K2" s="60"/>
      <c r="L2" s="60"/>
      <c r="M2" s="60"/>
      <c r="N2" s="60"/>
      <c r="Q2" s="4"/>
      <c r="R2" s="4"/>
      <c r="W2" s="4"/>
    </row>
    <row r="3" spans="1:23" s="14" customFormat="1" ht="14.45" customHeight="1" x14ac:dyDescent="0.35">
      <c r="E3" s="48"/>
      <c r="G3" s="49"/>
      <c r="H3" s="49"/>
      <c r="I3" s="61"/>
      <c r="J3" s="61"/>
      <c r="K3" s="58"/>
      <c r="L3" s="58"/>
      <c r="M3" s="58"/>
      <c r="N3" s="58"/>
      <c r="Q3" s="48"/>
      <c r="R3" s="48"/>
      <c r="W3" s="48"/>
    </row>
    <row r="4" spans="1:23" s="14" customFormat="1" ht="14.45" customHeight="1" x14ac:dyDescent="0.35">
      <c r="B4" s="123" t="s">
        <v>152</v>
      </c>
      <c r="C4" s="116"/>
      <c r="D4" s="117"/>
      <c r="E4" s="48"/>
      <c r="G4" s="74" t="s">
        <v>0</v>
      </c>
      <c r="H4" s="74"/>
      <c r="I4" s="74"/>
      <c r="J4" s="74"/>
      <c r="K4" s="58"/>
      <c r="L4" s="58"/>
      <c r="M4" s="58"/>
      <c r="N4" s="58"/>
      <c r="Q4" s="48"/>
      <c r="R4" s="48"/>
      <c r="W4" s="48"/>
    </row>
    <row r="5" spans="1:23" s="14" customFormat="1" ht="14.45" customHeight="1" x14ac:dyDescent="0.35">
      <c r="B5" s="118" t="s">
        <v>153</v>
      </c>
      <c r="C5" s="116"/>
      <c r="D5" s="117"/>
      <c r="E5" s="48"/>
      <c r="G5" s="49"/>
      <c r="H5" s="49"/>
      <c r="I5" s="61"/>
      <c r="J5" s="61"/>
      <c r="K5" s="58"/>
      <c r="L5" s="124" t="s">
        <v>227</v>
      </c>
      <c r="M5" s="124"/>
      <c r="N5" s="58"/>
      <c r="Q5" s="48"/>
      <c r="R5" s="48"/>
      <c r="W5" s="48"/>
    </row>
    <row r="6" spans="1:23" s="14" customFormat="1" ht="14.45" customHeight="1" x14ac:dyDescent="0.35">
      <c r="B6" s="119" t="s">
        <v>41</v>
      </c>
      <c r="C6" s="119" t="s">
        <v>154</v>
      </c>
      <c r="D6" s="119" t="s">
        <v>155</v>
      </c>
      <c r="E6" s="48"/>
      <c r="G6" s="129" t="s">
        <v>141</v>
      </c>
      <c r="H6" s="129"/>
      <c r="I6" s="129"/>
      <c r="J6" s="129"/>
      <c r="K6" s="58"/>
      <c r="L6" s="125" t="s">
        <v>228</v>
      </c>
      <c r="M6" s="126"/>
      <c r="N6" s="58"/>
      <c r="Q6" s="48"/>
      <c r="R6" s="48"/>
      <c r="W6" s="48"/>
    </row>
    <row r="7" spans="1:23" s="14" customFormat="1" ht="14.45" customHeight="1" x14ac:dyDescent="0.35">
      <c r="B7" s="120" t="s">
        <v>41</v>
      </c>
      <c r="C7" s="120" t="s">
        <v>154</v>
      </c>
      <c r="D7" s="120" t="s">
        <v>155</v>
      </c>
      <c r="E7" s="48"/>
      <c r="G7" s="129"/>
      <c r="H7" s="129"/>
      <c r="I7" s="129"/>
      <c r="J7" s="129"/>
      <c r="K7" s="58"/>
      <c r="L7" s="127" t="s">
        <v>229</v>
      </c>
      <c r="M7" s="128"/>
      <c r="N7" s="58"/>
      <c r="Q7" s="48"/>
      <c r="R7" s="48"/>
      <c r="W7" s="48"/>
    </row>
    <row r="8" spans="1:23" s="14" customFormat="1" ht="14.45" customHeight="1" x14ac:dyDescent="0.35">
      <c r="B8" s="121">
        <v>0</v>
      </c>
      <c r="C8" s="121">
        <v>41.64</v>
      </c>
      <c r="D8" s="121">
        <v>0</v>
      </c>
      <c r="E8" s="48"/>
      <c r="G8" s="129"/>
      <c r="H8" s="129"/>
      <c r="I8" s="129"/>
      <c r="J8" s="129"/>
      <c r="K8" s="58"/>
      <c r="L8" s="58"/>
      <c r="M8" s="58"/>
      <c r="N8" s="58"/>
      <c r="Q8" s="48"/>
      <c r="R8" s="48"/>
      <c r="W8" s="48"/>
    </row>
    <row r="9" spans="1:23" s="14" customFormat="1" ht="14.45" customHeight="1" x14ac:dyDescent="0.35">
      <c r="B9" s="122">
        <v>16.8</v>
      </c>
      <c r="C9" s="122">
        <v>44.27</v>
      </c>
      <c r="D9" s="122">
        <v>2</v>
      </c>
      <c r="E9" s="48"/>
      <c r="G9" s="129"/>
      <c r="H9" s="129"/>
      <c r="I9" s="129"/>
      <c r="J9" s="129"/>
      <c r="K9" s="58"/>
      <c r="L9" s="58"/>
      <c r="M9" s="58"/>
      <c r="N9" s="58"/>
      <c r="Q9" s="48"/>
      <c r="R9" s="48"/>
      <c r="W9" s="48"/>
    </row>
    <row r="10" spans="1:23" s="14" customFormat="1" ht="14.45" customHeight="1" x14ac:dyDescent="0.35">
      <c r="B10" s="121">
        <v>53.5</v>
      </c>
      <c r="C10" s="121">
        <v>46.23</v>
      </c>
      <c r="D10" s="121">
        <v>0</v>
      </c>
      <c r="E10" s="48"/>
      <c r="G10" s="129"/>
      <c r="H10" s="129"/>
      <c r="I10" s="129"/>
      <c r="J10" s="129"/>
      <c r="K10" s="58"/>
      <c r="L10" s="58"/>
      <c r="M10" s="58"/>
      <c r="N10" s="58"/>
      <c r="Q10" s="48"/>
      <c r="R10" s="48"/>
      <c r="W10" s="48"/>
    </row>
    <row r="11" spans="1:23" s="14" customFormat="1" ht="14.45" customHeight="1" x14ac:dyDescent="0.35">
      <c r="B11" s="122">
        <v>169.9</v>
      </c>
      <c r="C11" s="122">
        <v>44.6</v>
      </c>
      <c r="D11" s="122">
        <v>1</v>
      </c>
      <c r="E11" s="48"/>
      <c r="G11" s="49"/>
      <c r="H11" s="49"/>
      <c r="I11" s="61"/>
      <c r="J11" s="61"/>
      <c r="K11" s="58"/>
      <c r="L11" s="58"/>
      <c r="M11" s="58"/>
      <c r="N11" s="58"/>
      <c r="Q11" s="48"/>
      <c r="R11" s="48"/>
      <c r="W11" s="48"/>
    </row>
    <row r="12" spans="1:23" s="14" customFormat="1" ht="14.45" customHeight="1" x14ac:dyDescent="0.35">
      <c r="B12" s="121">
        <v>602.29999999999995</v>
      </c>
      <c r="C12" s="121">
        <v>46.81</v>
      </c>
      <c r="D12" s="121">
        <v>12</v>
      </c>
      <c r="E12" s="48"/>
      <c r="G12" s="49"/>
      <c r="H12" s="49"/>
      <c r="I12" s="61"/>
      <c r="J12" s="61"/>
      <c r="K12" s="58"/>
      <c r="L12" s="58"/>
      <c r="M12" s="58"/>
      <c r="N12" s="58"/>
      <c r="Q12" s="48"/>
      <c r="R12" s="48"/>
      <c r="W12" s="48"/>
    </row>
    <row r="13" spans="1:23" s="14" customFormat="1" ht="14.45" customHeight="1" x14ac:dyDescent="0.35">
      <c r="E13" s="48"/>
      <c r="G13" s="49"/>
      <c r="H13" s="49"/>
      <c r="I13" s="61"/>
      <c r="J13" s="61"/>
      <c r="K13" s="58"/>
      <c r="L13" s="58"/>
      <c r="M13" s="58"/>
      <c r="N13" s="58"/>
      <c r="Q13" s="48"/>
      <c r="R13" s="48"/>
      <c r="W13" s="48"/>
    </row>
    <row r="14" spans="1:23" s="14" customFormat="1" ht="14.45" customHeight="1" x14ac:dyDescent="0.35">
      <c r="E14" s="48"/>
      <c r="G14" s="49"/>
      <c r="H14" s="49"/>
      <c r="I14" s="61"/>
      <c r="J14" s="61"/>
      <c r="K14" s="58"/>
      <c r="L14" s="58"/>
      <c r="M14" s="58"/>
      <c r="N14" s="58"/>
      <c r="Q14" s="48"/>
      <c r="R14" s="48"/>
      <c r="S14" s="115" t="s">
        <v>226</v>
      </c>
      <c r="W14" s="48"/>
    </row>
    <row r="15" spans="1:23" s="14" customFormat="1" ht="14.45" customHeight="1" x14ac:dyDescent="0.35">
      <c r="B15" s="78" t="s">
        <v>213</v>
      </c>
      <c r="C15" s="79"/>
      <c r="D15" s="80" t="s">
        <v>134</v>
      </c>
      <c r="E15" s="81"/>
      <c r="G15" s="49"/>
      <c r="H15" s="49"/>
      <c r="I15" s="61"/>
      <c r="J15" s="61"/>
      <c r="K15" s="58"/>
      <c r="L15" s="58"/>
      <c r="M15" s="58"/>
      <c r="N15" s="58"/>
      <c r="Q15" s="48"/>
      <c r="R15" s="48"/>
      <c r="W15" s="48"/>
    </row>
    <row r="16" spans="1:23" s="14" customFormat="1" ht="51" customHeight="1" x14ac:dyDescent="0.25">
      <c r="B16" s="37" t="s">
        <v>31</v>
      </c>
      <c r="C16" s="38" t="s">
        <v>60</v>
      </c>
      <c r="D16" s="38" t="s">
        <v>128</v>
      </c>
      <c r="E16" s="37" t="s">
        <v>23</v>
      </c>
      <c r="F16" s="37" t="s">
        <v>17</v>
      </c>
      <c r="G16" s="37" t="s">
        <v>34</v>
      </c>
      <c r="H16" s="37" t="s">
        <v>35</v>
      </c>
      <c r="I16" s="37" t="s">
        <v>36</v>
      </c>
      <c r="J16" s="38" t="s">
        <v>93</v>
      </c>
      <c r="K16" s="37" t="s">
        <v>42</v>
      </c>
      <c r="L16" s="38" t="s">
        <v>107</v>
      </c>
      <c r="M16" s="38" t="s">
        <v>58</v>
      </c>
      <c r="N16" s="38" t="s">
        <v>59</v>
      </c>
      <c r="O16" s="38" t="s">
        <v>61</v>
      </c>
      <c r="P16" s="38" t="s">
        <v>62</v>
      </c>
    </row>
    <row r="17" spans="2:16" s="14" customFormat="1" ht="30" x14ac:dyDescent="0.25">
      <c r="B17" s="109" t="s">
        <v>71</v>
      </c>
      <c r="C17" s="68" t="s">
        <v>214</v>
      </c>
      <c r="D17" s="68" t="s">
        <v>215</v>
      </c>
      <c r="E17" s="68" t="s">
        <v>179</v>
      </c>
      <c r="F17" s="68">
        <v>0.1</v>
      </c>
      <c r="G17" s="68">
        <v>223.09972461334897</v>
      </c>
      <c r="H17" s="68">
        <v>177.19443784921179</v>
      </c>
      <c r="I17" s="68">
        <v>603.47033431583031</v>
      </c>
      <c r="J17" s="68">
        <v>4.4678098683997081E-2</v>
      </c>
      <c r="K17" s="68">
        <v>91.594775095929862</v>
      </c>
      <c r="L17" s="68" t="s">
        <v>183</v>
      </c>
      <c r="M17" s="68">
        <v>3.3922887023582445E-5</v>
      </c>
      <c r="N17" s="68">
        <v>-0.79995286060775694</v>
      </c>
      <c r="O17" s="68" t="s">
        <v>222</v>
      </c>
      <c r="P17" s="105" t="s">
        <v>221</v>
      </c>
    </row>
    <row r="18" spans="2:16" s="14" customFormat="1" x14ac:dyDescent="0.25">
      <c r="B18" s="110" t="s">
        <v>72</v>
      </c>
      <c r="C18" s="96" t="s">
        <v>214</v>
      </c>
      <c r="D18" s="96" t="s">
        <v>215</v>
      </c>
      <c r="E18" s="96" t="s">
        <v>179</v>
      </c>
      <c r="F18" s="96">
        <v>0.1</v>
      </c>
      <c r="G18" s="96">
        <v>416.24978281269205</v>
      </c>
      <c r="H18" s="96">
        <v>262.09844757931637</v>
      </c>
      <c r="I18" s="96">
        <v>565.7690068758277</v>
      </c>
      <c r="J18" s="96">
        <v>0.13608221694325429</v>
      </c>
      <c r="K18" s="96">
        <v>89.605494109349451</v>
      </c>
      <c r="L18" s="96" t="s">
        <v>183</v>
      </c>
      <c r="M18" s="96">
        <v>-2.237823301769009E-3</v>
      </c>
      <c r="N18" s="96">
        <v>-0.80487836165905879</v>
      </c>
      <c r="O18" s="96" t="s">
        <v>223</v>
      </c>
      <c r="P18" s="111"/>
    </row>
    <row r="19" spans="2:16" s="14" customFormat="1" x14ac:dyDescent="0.25">
      <c r="B19" s="109" t="s">
        <v>74</v>
      </c>
      <c r="C19" s="68" t="s">
        <v>214</v>
      </c>
      <c r="D19" s="68" t="s">
        <v>215</v>
      </c>
      <c r="E19" s="68" t="s">
        <v>179</v>
      </c>
      <c r="F19" s="68">
        <v>0.1</v>
      </c>
      <c r="G19" s="68">
        <v>428.02431707575425</v>
      </c>
      <c r="H19" s="68">
        <v>259.68826673284218</v>
      </c>
      <c r="I19" s="68">
        <v>608.32532393850261</v>
      </c>
      <c r="J19" s="68">
        <v>0.13696635090504616</v>
      </c>
      <c r="K19" s="68">
        <v>89.611967887874954</v>
      </c>
      <c r="L19" s="68" t="s">
        <v>183</v>
      </c>
      <c r="M19" s="68">
        <v>-2.0511781501019034E-3</v>
      </c>
      <c r="N19" s="68">
        <v>-0.80656060004885755</v>
      </c>
      <c r="O19" s="68" t="s">
        <v>223</v>
      </c>
      <c r="P19" s="105"/>
    </row>
    <row r="20" spans="2:16" s="14" customFormat="1" ht="30" x14ac:dyDescent="0.25">
      <c r="B20" s="112" t="s">
        <v>216</v>
      </c>
      <c r="C20" s="113" t="s">
        <v>214</v>
      </c>
      <c r="D20" s="113" t="s">
        <v>215</v>
      </c>
      <c r="E20" s="113" t="s">
        <v>179</v>
      </c>
      <c r="F20" s="113">
        <v>0.1</v>
      </c>
      <c r="G20" s="113">
        <v>434.41095575690264</v>
      </c>
      <c r="H20" s="113">
        <v>263.52268287636298</v>
      </c>
      <c r="I20" s="113">
        <v>542.79728647812931</v>
      </c>
      <c r="J20" s="113">
        <v>0.26294103286272241</v>
      </c>
      <c r="K20" s="113">
        <v>87.61396161867313</v>
      </c>
      <c r="L20" s="113" t="s">
        <v>183</v>
      </c>
      <c r="M20" s="113">
        <v>-9.387214770615437E-4</v>
      </c>
      <c r="N20" s="113">
        <v>-0.80549895189619558</v>
      </c>
      <c r="O20" s="113" t="s">
        <v>224</v>
      </c>
      <c r="P20" s="114" t="s">
        <v>225</v>
      </c>
    </row>
    <row r="21" spans="2:16" s="14" customFormat="1" x14ac:dyDescent="0.25">
      <c r="B21" s="109" t="s">
        <v>217</v>
      </c>
      <c r="C21" s="68" t="s">
        <v>214</v>
      </c>
      <c r="D21" s="68" t="s">
        <v>215</v>
      </c>
      <c r="E21" s="68" t="s">
        <v>179</v>
      </c>
      <c r="F21" s="68">
        <v>0.1</v>
      </c>
      <c r="G21" s="68">
        <v>434.3884824335575</v>
      </c>
      <c r="H21" s="68">
        <v>263.52124746447276</v>
      </c>
      <c r="I21" s="68">
        <v>524.61114781999436</v>
      </c>
      <c r="J21" s="68">
        <v>0.26292341176059342</v>
      </c>
      <c r="K21" s="68">
        <v>87.613961872801042</v>
      </c>
      <c r="L21" s="68" t="s">
        <v>183</v>
      </c>
      <c r="M21" s="68">
        <v>-1.4390194111432563E-3</v>
      </c>
      <c r="N21" s="68">
        <v>-0.80548184051652594</v>
      </c>
      <c r="O21" s="68" t="s">
        <v>223</v>
      </c>
      <c r="P21" s="105"/>
    </row>
    <row r="22" spans="2:16" s="14" customFormat="1" x14ac:dyDescent="0.25">
      <c r="B22" s="110" t="s">
        <v>218</v>
      </c>
      <c r="C22" s="96" t="s">
        <v>214</v>
      </c>
      <c r="D22" s="96" t="s">
        <v>215</v>
      </c>
      <c r="E22" s="96" t="s">
        <v>179</v>
      </c>
      <c r="F22" s="96">
        <v>0.1</v>
      </c>
      <c r="G22" s="96">
        <v>375.01866503953931</v>
      </c>
      <c r="H22" s="96">
        <v>248.13850121347002</v>
      </c>
      <c r="I22" s="96">
        <v>495.76512862120444</v>
      </c>
      <c r="J22" s="96">
        <v>0.18928867903537094</v>
      </c>
      <c r="K22" s="96">
        <v>88.017061047460075</v>
      </c>
      <c r="L22" s="96" t="s">
        <v>183</v>
      </c>
      <c r="M22" s="96">
        <v>-0.44407140502255926</v>
      </c>
      <c r="N22" s="96">
        <v>-0.75385639229530121</v>
      </c>
      <c r="O22" s="96" t="s">
        <v>223</v>
      </c>
      <c r="P22" s="111"/>
    </row>
    <row r="23" spans="2:16" s="14" customFormat="1" ht="30" x14ac:dyDescent="0.25">
      <c r="B23" s="109" t="s">
        <v>219</v>
      </c>
      <c r="C23" s="68" t="s">
        <v>214</v>
      </c>
      <c r="D23" s="68" t="s">
        <v>215</v>
      </c>
      <c r="E23" s="68" t="s">
        <v>179</v>
      </c>
      <c r="F23" s="68">
        <v>0.1</v>
      </c>
      <c r="G23" s="68">
        <v>273.03414930105208</v>
      </c>
      <c r="H23" s="68">
        <v>173.82015954931092</v>
      </c>
      <c r="I23" s="68">
        <v>476.46541716463469</v>
      </c>
      <c r="J23" s="68">
        <v>6.6965744747383704E-2</v>
      </c>
      <c r="K23" s="68">
        <v>90.969229634749126</v>
      </c>
      <c r="L23" s="68" t="s">
        <v>183</v>
      </c>
      <c r="M23" s="68">
        <v>-1.2400870073007193</v>
      </c>
      <c r="N23" s="68">
        <v>-0.52885063344403027</v>
      </c>
      <c r="O23" s="68" t="s">
        <v>222</v>
      </c>
      <c r="P23" s="105" t="s">
        <v>221</v>
      </c>
    </row>
    <row r="24" spans="2:16" s="14" customFormat="1" x14ac:dyDescent="0.25">
      <c r="B24" s="110" t="s">
        <v>79</v>
      </c>
      <c r="C24" s="96" t="s">
        <v>214</v>
      </c>
      <c r="D24" s="96" t="s">
        <v>215</v>
      </c>
      <c r="E24" s="96" t="s">
        <v>179</v>
      </c>
      <c r="F24" s="96">
        <v>0.1</v>
      </c>
      <c r="G24" s="96">
        <v>436.34765583787413</v>
      </c>
      <c r="H24" s="96">
        <v>263.02759985215965</v>
      </c>
      <c r="I24" s="96">
        <v>590.74538035459409</v>
      </c>
      <c r="J24" s="96">
        <v>0.1373297289050126</v>
      </c>
      <c r="K24" s="96">
        <v>89.613734348815356</v>
      </c>
      <c r="L24" s="96" t="s">
        <v>183</v>
      </c>
      <c r="M24" s="96">
        <v>-2.0081115247774749E-3</v>
      </c>
      <c r="N24" s="96">
        <v>-0.80722015647001921</v>
      </c>
      <c r="O24" s="96" t="s">
        <v>223</v>
      </c>
      <c r="P24" s="111"/>
    </row>
    <row r="25" spans="2:16" s="14" customFormat="1" x14ac:dyDescent="0.25">
      <c r="B25" s="109" t="s">
        <v>73</v>
      </c>
      <c r="C25" s="68" t="s">
        <v>214</v>
      </c>
      <c r="D25" s="68" t="s">
        <v>220</v>
      </c>
      <c r="E25" s="68" t="s">
        <v>179</v>
      </c>
      <c r="F25" s="68">
        <v>0.1</v>
      </c>
      <c r="G25" s="68">
        <v>421.46816727160081</v>
      </c>
      <c r="H25" s="68">
        <v>349.55816086832522</v>
      </c>
      <c r="I25" s="68">
        <v>509.15277361336581</v>
      </c>
      <c r="J25" s="68">
        <v>0.17609861281833994</v>
      </c>
      <c r="K25" s="68">
        <v>87.909636594439746</v>
      </c>
      <c r="L25" s="68" t="s">
        <v>183</v>
      </c>
      <c r="M25" s="68">
        <v>3.9294771467033786E-2</v>
      </c>
      <c r="N25" s="68">
        <v>-0.70405962382928178</v>
      </c>
      <c r="O25" s="68" t="s">
        <v>223</v>
      </c>
      <c r="P25" s="105"/>
    </row>
    <row r="26" spans="2:16" s="14" customFormat="1" x14ac:dyDescent="0.25">
      <c r="B26" s="110" t="s">
        <v>75</v>
      </c>
      <c r="C26" s="96" t="s">
        <v>214</v>
      </c>
      <c r="D26" s="96" t="s">
        <v>220</v>
      </c>
      <c r="E26" s="96" t="s">
        <v>179</v>
      </c>
      <c r="F26" s="96">
        <v>0.1</v>
      </c>
      <c r="G26" s="96">
        <v>393.91498259864824</v>
      </c>
      <c r="H26" s="96">
        <v>250.78979085870051</v>
      </c>
      <c r="I26" s="96">
        <v>594.35527136848964</v>
      </c>
      <c r="J26" s="96">
        <v>0.13416825287684042</v>
      </c>
      <c r="K26" s="96">
        <v>89.597178975923342</v>
      </c>
      <c r="L26" s="96" t="s">
        <v>183</v>
      </c>
      <c r="M26" s="96">
        <v>-7.2893192098717307E-4</v>
      </c>
      <c r="N26" s="96">
        <v>-0.80146305747457014</v>
      </c>
      <c r="O26" s="96" t="s">
        <v>223</v>
      </c>
      <c r="P26" s="111"/>
    </row>
    <row r="27" spans="2:16" s="14" customFormat="1" x14ac:dyDescent="0.25">
      <c r="B27" s="109" t="s">
        <v>77</v>
      </c>
      <c r="C27" s="68" t="s">
        <v>214</v>
      </c>
      <c r="D27" s="68" t="s">
        <v>220</v>
      </c>
      <c r="E27" s="68" t="s">
        <v>179</v>
      </c>
      <c r="F27" s="68">
        <v>0.1</v>
      </c>
      <c r="G27" s="68">
        <v>395.23626376812069</v>
      </c>
      <c r="H27" s="68">
        <v>321.39523591516104</v>
      </c>
      <c r="I27" s="68">
        <v>495.6704527454724</v>
      </c>
      <c r="J27" s="68">
        <v>0.1507900201134722</v>
      </c>
      <c r="K27" s="68">
        <v>88.080468493195326</v>
      </c>
      <c r="L27" s="68" t="s">
        <v>183</v>
      </c>
      <c r="M27" s="68">
        <v>7.4377686697668366E-2</v>
      </c>
      <c r="N27" s="68">
        <v>-0.678659915856758</v>
      </c>
      <c r="O27" s="68" t="s">
        <v>223</v>
      </c>
      <c r="P27" s="105"/>
    </row>
    <row r="28" spans="2:16" s="14" customFormat="1" x14ac:dyDescent="0.25"/>
    <row r="29" spans="2:16" s="14" customFormat="1" x14ac:dyDescent="0.25"/>
    <row r="30" spans="2:16" s="14" customFormat="1" x14ac:dyDescent="0.25"/>
    <row r="31" spans="2:16" s="14" customFormat="1" x14ac:dyDescent="0.25"/>
    <row r="32" spans="2:16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</sheetData>
  <mergeCells count="10">
    <mergeCell ref="L5:M5"/>
    <mergeCell ref="L6:M6"/>
    <mergeCell ref="L7:M7"/>
    <mergeCell ref="G4:J4"/>
    <mergeCell ref="G6:J10"/>
    <mergeCell ref="A1:D1"/>
    <mergeCell ref="B15:C15"/>
    <mergeCell ref="D15:E15"/>
    <mergeCell ref="B4:D4"/>
    <mergeCell ref="B5:D5"/>
  </mergeCells>
  <hyperlinks>
    <hyperlink ref="B17" location="'freq-dhl-rest-opt1'!A1" display="Dichotomous Hill" xr:uid="{5A4C85AB-B064-4A1A-9566-4F98DBB4E5B0}"/>
    <hyperlink ref="B18" location="'freq-gam-rest-opt1'!A1" display="Gamma" xr:uid="{E743238D-1EC8-49EC-B2BF-29C95D487176}"/>
    <hyperlink ref="B19" location="'freq-lnl-rest-opt1'!A1" display="Log-Logistic" xr:uid="{E6810A1F-D475-48AB-A12A-63EDB67B8EBA}"/>
    <hyperlink ref="B20" location="'freq-mst4-rest-opt1'!A1" display="Multistage Degree 4" xr:uid="{928642A1-CF86-4736-BC3A-548EEBE2013C}"/>
    <hyperlink ref="B21" location="'freq-mst3-rest-opt1'!A1" display="Multistage Degree 3" xr:uid="{DC836BBD-88A7-4693-9514-D183F2D573D8}"/>
    <hyperlink ref="B22" location="'freq-mst2-rest-opt1'!A1" display="Multistage Degree 2" xr:uid="{43F1CE20-D0FD-4103-905A-93975834E4A4}"/>
    <hyperlink ref="B23" location="'freq-mst1-rest-opt1'!A1" display="Multistage Degree 1" xr:uid="{CFF4F60A-C73C-418B-9AD4-9769CB54C294}"/>
    <hyperlink ref="B24" location="'freq-wei-rest-opt1'!A1" display="Weibull" xr:uid="{3A7661AF-9CC4-4B5C-9964-E6DE9B9CA200}"/>
    <hyperlink ref="B25" location="'freq-log-unrest-opt1'!A1" display="Logistic" xr:uid="{7242429E-DD73-41D5-88CE-109E2634E2EA}"/>
    <hyperlink ref="B26" location="'freq-lnp-unrest-opt1'!A1" display="Log-Probit" xr:uid="{17143C22-8EA3-45B8-9469-5C6C0570975C}"/>
    <hyperlink ref="B27" location="'freq-pro-unrest-opt1'!A1" display="Probit" xr:uid="{C3AD3266-2EE6-4261-9989-A8F566AEC8C8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381000</xdr:colOff>
                    <xdr:row>0</xdr:row>
                    <xdr:rowOff>171450</xdr:rowOff>
                  </from>
                  <to>
                    <xdr:col>11</xdr:col>
                    <xdr:colOff>466725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loadAnalysisBtn">
              <controlPr defaultSize="0" print="0" disabled="1" autoFill="0" autoPict="0">
                <anchor moveWithCells="1">
                  <from>
                    <xdr:col>10</xdr:col>
                    <xdr:colOff>381000</xdr:colOff>
                    <xdr:row>0</xdr:row>
                    <xdr:rowOff>314325</xdr:rowOff>
                  </from>
                  <to>
                    <xdr:col>11</xdr:col>
                    <xdr:colOff>752475</xdr:colOff>
                    <xdr:row>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200025</xdr:colOff>
                    <xdr:row>0</xdr:row>
                    <xdr:rowOff>200025</xdr:rowOff>
                  </from>
                  <to>
                    <xdr:col>12</xdr:col>
                    <xdr:colOff>923925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10"/>
  <sheetViews>
    <sheetView workbookViewId="0">
      <selection activeCell="D7" sqref="D7"/>
    </sheetView>
  </sheetViews>
  <sheetFormatPr defaultRowHeight="15" x14ac:dyDescent="0.25"/>
  <cols>
    <col min="1" max="1" width="12.42578125" customWidth="1"/>
    <col min="2" max="2" width="16.28515625" bestFit="1" customWidth="1"/>
  </cols>
  <sheetData>
    <row r="1" spans="1:2" s="54" customFormat="1" x14ac:dyDescent="0.25"/>
    <row r="2" spans="1:2" s="54" customFormat="1" x14ac:dyDescent="0.25">
      <c r="A2" s="78" t="s">
        <v>69</v>
      </c>
      <c r="B2" s="79"/>
    </row>
    <row r="3" spans="1:2" s="54" customFormat="1" x14ac:dyDescent="0.25">
      <c r="A3" s="55" t="s">
        <v>89</v>
      </c>
      <c r="B3" s="55" t="s">
        <v>70</v>
      </c>
    </row>
    <row r="4" spans="1:2" s="54" customFormat="1" x14ac:dyDescent="0.25">
      <c r="A4" s="18" t="s">
        <v>80</v>
      </c>
      <c r="B4" s="17" t="s">
        <v>71</v>
      </c>
    </row>
    <row r="5" spans="1:2" s="54" customFormat="1" x14ac:dyDescent="0.25">
      <c r="A5" s="16" t="s">
        <v>81</v>
      </c>
      <c r="B5" s="15" t="s">
        <v>72</v>
      </c>
    </row>
    <row r="6" spans="1:2" s="54" customFormat="1" x14ac:dyDescent="0.25">
      <c r="A6" s="18" t="s">
        <v>82</v>
      </c>
      <c r="B6" s="17" t="s">
        <v>73</v>
      </c>
    </row>
    <row r="7" spans="1:2" s="54" customFormat="1" x14ac:dyDescent="0.25">
      <c r="A7" s="16" t="s">
        <v>85</v>
      </c>
      <c r="B7" s="15" t="s">
        <v>74</v>
      </c>
    </row>
    <row r="8" spans="1:2" s="54" customFormat="1" x14ac:dyDescent="0.25">
      <c r="A8" s="18" t="s">
        <v>86</v>
      </c>
      <c r="B8" s="17" t="s">
        <v>75</v>
      </c>
    </row>
    <row r="9" spans="1:2" s="54" customFormat="1" x14ac:dyDescent="0.25">
      <c r="A9" s="16" t="s">
        <v>87</v>
      </c>
      <c r="B9" s="15" t="s">
        <v>76</v>
      </c>
    </row>
    <row r="10" spans="1:2" s="54" customFormat="1" x14ac:dyDescent="0.25">
      <c r="A10" s="18" t="s">
        <v>83</v>
      </c>
      <c r="B10" s="17" t="s">
        <v>77</v>
      </c>
    </row>
    <row r="11" spans="1:2" s="54" customFormat="1" x14ac:dyDescent="0.25">
      <c r="A11" s="16" t="s">
        <v>88</v>
      </c>
      <c r="B11" s="15" t="s">
        <v>78</v>
      </c>
    </row>
    <row r="12" spans="1:2" s="54" customFormat="1" x14ac:dyDescent="0.25">
      <c r="A12" s="18" t="s">
        <v>84</v>
      </c>
      <c r="B12" s="17" t="s">
        <v>79</v>
      </c>
    </row>
    <row r="13" spans="1:2" s="54" customFormat="1" x14ac:dyDescent="0.25"/>
    <row r="14" spans="1:2" s="54" customFormat="1" x14ac:dyDescent="0.25"/>
    <row r="15" spans="1:2" s="54" customFormat="1" x14ac:dyDescent="0.25"/>
    <row r="16" spans="1:2" s="54" customFormat="1" x14ac:dyDescent="0.25"/>
    <row r="17" s="54" customFormat="1" x14ac:dyDescent="0.25"/>
    <row r="18" s="54" customFormat="1" x14ac:dyDescent="0.25"/>
    <row r="19" s="54" customFormat="1" x14ac:dyDescent="0.25"/>
    <row r="20" s="54" customFormat="1" x14ac:dyDescent="0.25"/>
    <row r="21" s="54" customFormat="1" x14ac:dyDescent="0.25"/>
    <row r="22" s="54" customFormat="1" x14ac:dyDescent="0.25"/>
    <row r="23" s="54" customFormat="1" x14ac:dyDescent="0.25"/>
    <row r="24" s="54" customFormat="1" x14ac:dyDescent="0.25"/>
    <row r="25" s="54" customFormat="1" x14ac:dyDescent="0.25"/>
    <row r="26" s="54" customFormat="1" x14ac:dyDescent="0.25"/>
    <row r="27" s="54" customFormat="1" x14ac:dyDescent="0.25"/>
    <row r="28" s="54" customFormat="1" x14ac:dyDescent="0.25"/>
    <row r="29" s="54" customFormat="1" x14ac:dyDescent="0.25"/>
    <row r="30" s="54" customFormat="1" x14ac:dyDescent="0.25"/>
    <row r="31" s="54" customFormat="1" x14ac:dyDescent="0.25"/>
    <row r="32" s="54" customFormat="1" x14ac:dyDescent="0.25"/>
    <row r="33" s="54" customFormat="1" x14ac:dyDescent="0.25"/>
    <row r="34" s="54" customFormat="1" x14ac:dyDescent="0.25"/>
    <row r="35" s="54" customFormat="1" x14ac:dyDescent="0.25"/>
    <row r="36" s="54" customFormat="1" x14ac:dyDescent="0.25"/>
    <row r="37" s="54" customFormat="1" x14ac:dyDescent="0.25"/>
    <row r="38" s="54" customFormat="1" x14ac:dyDescent="0.25"/>
    <row r="39" s="54" customFormat="1" x14ac:dyDescent="0.25"/>
    <row r="40" s="54" customFormat="1" x14ac:dyDescent="0.25"/>
    <row r="41" s="54" customFormat="1" x14ac:dyDescent="0.25"/>
    <row r="42" s="54" customFormat="1" x14ac:dyDescent="0.25"/>
    <row r="43" s="54" customFormat="1" x14ac:dyDescent="0.25"/>
    <row r="44" s="54" customFormat="1" x14ac:dyDescent="0.25"/>
    <row r="45" s="54" customFormat="1" x14ac:dyDescent="0.25"/>
    <row r="46" s="54" customFormat="1" x14ac:dyDescent="0.25"/>
    <row r="47" s="54" customFormat="1" x14ac:dyDescent="0.25"/>
    <row r="48" s="54" customFormat="1" x14ac:dyDescent="0.25"/>
    <row r="49" s="54" customFormat="1" x14ac:dyDescent="0.25"/>
    <row r="50" s="54" customFormat="1" x14ac:dyDescent="0.25"/>
    <row r="51" s="54" customFormat="1" x14ac:dyDescent="0.25"/>
    <row r="52" s="54" customFormat="1" x14ac:dyDescent="0.25"/>
    <row r="53" s="54" customFormat="1" x14ac:dyDescent="0.25"/>
    <row r="54" s="54" customFormat="1" x14ac:dyDescent="0.25"/>
    <row r="55" s="54" customFormat="1" x14ac:dyDescent="0.25"/>
    <row r="56" s="54" customFormat="1" x14ac:dyDescent="0.25"/>
    <row r="57" s="54" customFormat="1" x14ac:dyDescent="0.25"/>
    <row r="58" s="54" customFormat="1" x14ac:dyDescent="0.25"/>
    <row r="59" s="54" customFormat="1" x14ac:dyDescent="0.25"/>
    <row r="60" s="54" customFormat="1" x14ac:dyDescent="0.25"/>
    <row r="61" s="54" customFormat="1" x14ac:dyDescent="0.25"/>
    <row r="62" s="54" customFormat="1" x14ac:dyDescent="0.25"/>
    <row r="63" s="54" customFormat="1" x14ac:dyDescent="0.25"/>
    <row r="64" s="54" customFormat="1" x14ac:dyDescent="0.25"/>
    <row r="65" s="54" customFormat="1" x14ac:dyDescent="0.25"/>
    <row r="66" s="54" customFormat="1" x14ac:dyDescent="0.25"/>
    <row r="67" s="54" customFormat="1" x14ac:dyDescent="0.25"/>
    <row r="68" s="54" customFormat="1" x14ac:dyDescent="0.25"/>
    <row r="69" s="54" customFormat="1" x14ac:dyDescent="0.25"/>
    <row r="70" s="54" customFormat="1" x14ac:dyDescent="0.25"/>
    <row r="71" s="54" customFormat="1" x14ac:dyDescent="0.25"/>
    <row r="72" s="54" customFormat="1" x14ac:dyDescent="0.25"/>
    <row r="73" s="54" customFormat="1" x14ac:dyDescent="0.25"/>
    <row r="74" s="54" customFormat="1" x14ac:dyDescent="0.25"/>
    <row r="75" s="54" customFormat="1" x14ac:dyDescent="0.25"/>
    <row r="76" s="54" customFormat="1" x14ac:dyDescent="0.25"/>
    <row r="77" s="54" customFormat="1" x14ac:dyDescent="0.25"/>
    <row r="78" s="54" customFormat="1" x14ac:dyDescent="0.25"/>
    <row r="79" s="54" customFormat="1" x14ac:dyDescent="0.25"/>
    <row r="80" s="54" customFormat="1" x14ac:dyDescent="0.25"/>
    <row r="81" s="54" customFormat="1" x14ac:dyDescent="0.25"/>
    <row r="82" s="54" customFormat="1" x14ac:dyDescent="0.25"/>
    <row r="83" s="54" customFormat="1" x14ac:dyDescent="0.25"/>
    <row r="84" s="54" customFormat="1" x14ac:dyDescent="0.25"/>
    <row r="85" s="54" customFormat="1" x14ac:dyDescent="0.25"/>
    <row r="86" s="54" customFormat="1" x14ac:dyDescent="0.25"/>
    <row r="87" s="54" customFormat="1" x14ac:dyDescent="0.25"/>
    <row r="88" s="54" customFormat="1" x14ac:dyDescent="0.25"/>
    <row r="89" s="54" customFormat="1" x14ac:dyDescent="0.25"/>
    <row r="90" s="54" customFormat="1" x14ac:dyDescent="0.25"/>
    <row r="91" s="54" customFormat="1" x14ac:dyDescent="0.25"/>
    <row r="92" s="54" customFormat="1" x14ac:dyDescent="0.25"/>
    <row r="93" s="54" customFormat="1" x14ac:dyDescent="0.25"/>
    <row r="94" s="54" customFormat="1" x14ac:dyDescent="0.25"/>
    <row r="95" s="54" customFormat="1" x14ac:dyDescent="0.25"/>
    <row r="96" s="54" customFormat="1" x14ac:dyDescent="0.25"/>
    <row r="97" s="54" customFormat="1" x14ac:dyDescent="0.25"/>
    <row r="98" s="54" customFormat="1" x14ac:dyDescent="0.25"/>
    <row r="99" s="54" customFormat="1" x14ac:dyDescent="0.25"/>
    <row r="100" s="54" customFormat="1" x14ac:dyDescent="0.25"/>
    <row r="101" s="54" customFormat="1" x14ac:dyDescent="0.25"/>
    <row r="102" s="54" customFormat="1" x14ac:dyDescent="0.25"/>
    <row r="103" s="54" customFormat="1" x14ac:dyDescent="0.25"/>
    <row r="104" s="54" customFormat="1" x14ac:dyDescent="0.25"/>
    <row r="105" s="54" customFormat="1" x14ac:dyDescent="0.25"/>
    <row r="106" s="54" customFormat="1" x14ac:dyDescent="0.25"/>
    <row r="107" s="54" customFormat="1" x14ac:dyDescent="0.25"/>
    <row r="108" s="54" customFormat="1" x14ac:dyDescent="0.25"/>
    <row r="109" s="54" customFormat="1" x14ac:dyDescent="0.25"/>
    <row r="110" s="54" customFormat="1" x14ac:dyDescent="0.25"/>
  </sheetData>
  <mergeCells count="1"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81C28-E2AC-4D22-A4D1-9A6B36002B25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181</v>
      </c>
      <c r="E9" s="23"/>
      <c r="G9" s="22"/>
      <c r="H9" s="104" t="s">
        <v>34</v>
      </c>
      <c r="I9" s="105">
        <v>223.09972461334897</v>
      </c>
      <c r="J9" s="21"/>
      <c r="K9" s="21"/>
      <c r="L9" s="21"/>
      <c r="M9" s="21"/>
      <c r="N9" s="23"/>
      <c r="P9" s="22"/>
      <c r="Q9" s="68">
        <v>0.01</v>
      </c>
      <c r="R9" s="68">
        <v>169.21611663227483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177.19443784921179</v>
      </c>
      <c r="J10" s="21"/>
      <c r="K10" s="21"/>
      <c r="L10" s="21"/>
      <c r="M10" s="21"/>
      <c r="N10" s="23"/>
      <c r="P10" s="22"/>
      <c r="Q10" s="96">
        <v>0.02</v>
      </c>
      <c r="R10" s="96">
        <v>172.53603960709739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603.47033431583031</v>
      </c>
      <c r="J11" s="21"/>
      <c r="K11" s="21"/>
      <c r="L11" s="21"/>
      <c r="M11" s="21"/>
      <c r="N11" s="23"/>
      <c r="P11" s="22"/>
      <c r="Q11" s="68">
        <v>0.03</v>
      </c>
      <c r="R11" s="68">
        <v>174.18376441710708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91.594775095929862</v>
      </c>
      <c r="J12" s="21"/>
      <c r="K12" s="21"/>
      <c r="L12" s="21"/>
      <c r="M12" s="21"/>
      <c r="N12" s="23"/>
      <c r="P12" s="22"/>
      <c r="Q12" s="96">
        <v>0.04</v>
      </c>
      <c r="R12" s="96">
        <v>175.87857104545347</v>
      </c>
      <c r="S12" s="23"/>
    </row>
    <row r="13" spans="2:23" s="14" customFormat="1" x14ac:dyDescent="0.25">
      <c r="B13" s="63"/>
      <c r="C13" s="72" t="s">
        <v>131</v>
      </c>
      <c r="D13" s="56" t="s">
        <v>180</v>
      </c>
      <c r="E13" s="64"/>
      <c r="G13" s="22"/>
      <c r="H13" s="11" t="s">
        <v>108</v>
      </c>
      <c r="I13" s="68">
        <v>4.4678098683997081E-2</v>
      </c>
      <c r="J13" s="21"/>
      <c r="K13" s="21"/>
      <c r="L13" s="21"/>
      <c r="M13" s="21"/>
      <c r="N13" s="23"/>
      <c r="P13" s="22"/>
      <c r="Q13" s="68">
        <v>0.05</v>
      </c>
      <c r="R13" s="68">
        <v>177.19443784921177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1</v>
      </c>
      <c r="J14" s="21"/>
      <c r="K14" s="21"/>
      <c r="L14" s="21"/>
      <c r="M14" s="21"/>
      <c r="N14" s="23"/>
      <c r="P14" s="22"/>
      <c r="Q14" s="96">
        <v>0.06</v>
      </c>
      <c r="R14" s="96">
        <v>178.15036516807618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4.0307490967376927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178.89537563495716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179.57849188276515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180.34702670050137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4</v>
      </c>
      <c r="J18" s="107"/>
      <c r="K18" s="21"/>
      <c r="L18" s="21"/>
      <c r="M18" s="21"/>
      <c r="N18" s="23"/>
      <c r="P18" s="22"/>
      <c r="Q18" s="96">
        <v>0.1</v>
      </c>
      <c r="R18" s="96">
        <v>181.13269818257783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181.83850075094924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187</v>
      </c>
      <c r="I20" s="68">
        <v>1.51354238580982E-2</v>
      </c>
      <c r="J20" s="21"/>
      <c r="K20" s="21"/>
      <c r="L20" s="21"/>
      <c r="M20" s="21"/>
      <c r="N20" s="23"/>
      <c r="P20" s="22"/>
      <c r="Q20" s="96">
        <v>0.12</v>
      </c>
      <c r="R20" s="96">
        <v>182.47805397318768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188</v>
      </c>
      <c r="I21" s="96">
        <v>0.244925990232191</v>
      </c>
      <c r="J21" s="21"/>
      <c r="K21" s="21"/>
      <c r="L21" s="21"/>
      <c r="M21" s="21"/>
      <c r="N21" s="23"/>
      <c r="P21" s="22"/>
      <c r="Q21" s="68">
        <v>0.13</v>
      </c>
      <c r="R21" s="68">
        <v>183.06497741686536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189</v>
      </c>
      <c r="I22" s="68">
        <v>-61.872164252106998</v>
      </c>
      <c r="J22" s="21"/>
      <c r="K22" s="21"/>
      <c r="L22" s="21"/>
      <c r="M22" s="21"/>
      <c r="N22" s="23"/>
      <c r="P22" s="22"/>
      <c r="Q22" s="96">
        <v>0.14000000000000001</v>
      </c>
      <c r="R22" s="96">
        <v>183.61289064955437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96" t="s">
        <v>190</v>
      </c>
      <c r="I23" s="96">
        <v>11.373048424815099</v>
      </c>
      <c r="J23" s="21"/>
      <c r="K23" s="21"/>
      <c r="L23" s="21"/>
      <c r="M23" s="21"/>
      <c r="N23" s="23"/>
      <c r="P23" s="22"/>
      <c r="Q23" s="68">
        <v>0.15</v>
      </c>
      <c r="R23" s="68">
        <v>184.13541323882683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40"/>
      <c r="I24" s="40"/>
      <c r="J24" s="40"/>
      <c r="K24" s="21"/>
      <c r="L24" s="21"/>
      <c r="M24" s="21"/>
      <c r="N24" s="23"/>
      <c r="P24" s="22"/>
      <c r="Q24" s="96">
        <v>0.16</v>
      </c>
      <c r="R24" s="96">
        <v>184.64616475225489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83" t="s">
        <v>53</v>
      </c>
      <c r="I25" s="83"/>
      <c r="J25" s="41"/>
      <c r="K25" s="41"/>
      <c r="L25" s="41"/>
      <c r="M25" s="41"/>
      <c r="N25" s="23"/>
      <c r="P25" s="22"/>
      <c r="Q25" s="68">
        <v>0.17</v>
      </c>
      <c r="R25" s="68">
        <v>185.15876475741067</v>
      </c>
      <c r="S25" s="23"/>
    </row>
    <row r="26" spans="2:19" s="14" customFormat="1" ht="30" x14ac:dyDescent="0.25">
      <c r="B26" s="45"/>
      <c r="C26" s="47"/>
      <c r="D26" s="47"/>
      <c r="E26" s="47"/>
      <c r="F26" s="13"/>
      <c r="G26" s="22"/>
      <c r="H26" s="42" t="s">
        <v>41</v>
      </c>
      <c r="I26" s="42" t="s">
        <v>47</v>
      </c>
      <c r="J26" s="43" t="s">
        <v>43</v>
      </c>
      <c r="K26" s="43" t="s">
        <v>44</v>
      </c>
      <c r="L26" s="43" t="s">
        <v>45</v>
      </c>
      <c r="M26" s="43" t="s">
        <v>46</v>
      </c>
      <c r="N26" s="23"/>
      <c r="P26" s="22"/>
      <c r="Q26" s="96">
        <v>0.18</v>
      </c>
      <c r="R26" s="96">
        <v>185.68683282186629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68">
        <v>0</v>
      </c>
      <c r="I27" s="68">
        <v>1.5135423858098202E-2</v>
      </c>
      <c r="J27" s="68">
        <v>0.63023904945120912</v>
      </c>
      <c r="K27" s="68">
        <v>0</v>
      </c>
      <c r="L27" s="68">
        <v>41.64</v>
      </c>
      <c r="M27" s="68">
        <v>-0.79995286060775694</v>
      </c>
      <c r="N27" s="34"/>
      <c r="P27" s="22"/>
      <c r="Q27" s="68">
        <v>0.19</v>
      </c>
      <c r="R27" s="68">
        <v>186.22858848050484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96">
        <v>16.8</v>
      </c>
      <c r="I28" s="96">
        <v>1.5135423858126202E-2</v>
      </c>
      <c r="J28" s="96">
        <v>0.67004521419924701</v>
      </c>
      <c r="K28" s="96">
        <v>2</v>
      </c>
      <c r="L28" s="96">
        <v>44.27</v>
      </c>
      <c r="M28" s="96">
        <v>1.637180500384207</v>
      </c>
      <c r="N28" s="23"/>
      <c r="P28" s="22"/>
      <c r="Q28" s="96">
        <v>0.2</v>
      </c>
      <c r="R28" s="96">
        <v>186.75179548020381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53.5</v>
      </c>
      <c r="I29" s="68">
        <v>1.5135438592180897E-2</v>
      </c>
      <c r="J29" s="68">
        <v>0.69971132611652287</v>
      </c>
      <c r="K29" s="68">
        <v>0</v>
      </c>
      <c r="L29" s="68">
        <v>46.23</v>
      </c>
      <c r="M29" s="68">
        <v>-0.84289057308983983</v>
      </c>
      <c r="N29" s="23"/>
      <c r="P29" s="22"/>
      <c r="Q29" s="68">
        <v>0.21</v>
      </c>
      <c r="R29" s="68">
        <v>187.25781959137734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96">
        <v>169.9</v>
      </c>
      <c r="I30" s="96">
        <v>2.2420772648429343E-2</v>
      </c>
      <c r="J30" s="96">
        <v>0.99996646011994872</v>
      </c>
      <c r="K30" s="96">
        <v>1</v>
      </c>
      <c r="L30" s="96">
        <v>44.6</v>
      </c>
      <c r="M30" s="96">
        <v>3.3922887023582445E-5</v>
      </c>
      <c r="N30" s="23"/>
      <c r="P30" s="22"/>
      <c r="Q30" s="96">
        <v>0.22</v>
      </c>
      <c r="R30" s="96">
        <v>187.7500848776869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68">
        <v>602.29999999999995</v>
      </c>
      <c r="I31" s="68">
        <v>0.25635000834283278</v>
      </c>
      <c r="J31" s="68">
        <v>11.999743890528004</v>
      </c>
      <c r="K31" s="68">
        <v>12</v>
      </c>
      <c r="L31" s="68">
        <v>46.81</v>
      </c>
      <c r="M31" s="68">
        <v>8.5734449493671372E-5</v>
      </c>
      <c r="N31" s="23"/>
      <c r="P31" s="22"/>
      <c r="Q31" s="68">
        <v>0.23</v>
      </c>
      <c r="R31" s="68">
        <v>188.23201540279396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40"/>
      <c r="I32" s="40"/>
      <c r="J32" s="40"/>
      <c r="K32" s="40"/>
      <c r="L32" s="40"/>
      <c r="M32" s="40"/>
      <c r="N32" s="23"/>
      <c r="P32" s="22"/>
      <c r="Q32" s="96">
        <v>0.24</v>
      </c>
      <c r="R32" s="96">
        <v>188.70703523035991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83" t="s">
        <v>111</v>
      </c>
      <c r="I33" s="83"/>
      <c r="J33" s="40"/>
      <c r="K33" s="40"/>
      <c r="L33" s="40"/>
      <c r="M33" s="40"/>
      <c r="N33" s="23"/>
      <c r="P33" s="22"/>
      <c r="Q33" s="68">
        <v>0.25</v>
      </c>
      <c r="R33" s="68">
        <v>189.1785684240462</v>
      </c>
      <c r="S33" s="23"/>
    </row>
    <row r="34" spans="1:19" s="14" customFormat="1" x14ac:dyDescent="0.25">
      <c r="A34" s="13"/>
      <c r="B34" s="13"/>
      <c r="C34" s="13"/>
      <c r="D34" s="13"/>
      <c r="E34" s="13"/>
      <c r="F34" s="13"/>
      <c r="G34" s="22"/>
      <c r="H34" s="108" t="s">
        <v>31</v>
      </c>
      <c r="I34" s="108" t="s">
        <v>90</v>
      </c>
      <c r="J34" s="108" t="s">
        <v>52</v>
      </c>
      <c r="K34" s="108" t="s">
        <v>91</v>
      </c>
      <c r="L34" s="108" t="s">
        <v>92</v>
      </c>
      <c r="M34" s="108" t="s">
        <v>93</v>
      </c>
      <c r="N34" s="23"/>
      <c r="P34" s="22"/>
      <c r="Q34" s="96">
        <v>0.26</v>
      </c>
      <c r="R34" s="96">
        <v>189.65003904751424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68" t="s">
        <v>182</v>
      </c>
      <c r="I35" s="68">
        <v>-39.579616372405034</v>
      </c>
      <c r="J35" s="68">
        <v>5</v>
      </c>
      <c r="K35" s="68" t="s">
        <v>183</v>
      </c>
      <c r="L35" s="68" t="s">
        <v>183</v>
      </c>
      <c r="M35" s="68" t="s">
        <v>183</v>
      </c>
      <c r="N35" s="23"/>
      <c r="P35" s="22"/>
      <c r="Q35" s="68">
        <v>0.27</v>
      </c>
      <c r="R35" s="68">
        <v>190.12487116442549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96" t="s">
        <v>184</v>
      </c>
      <c r="I36" s="96">
        <v>-41.797387547964931</v>
      </c>
      <c r="J36" s="96">
        <v>4</v>
      </c>
      <c r="K36" s="96">
        <v>4.4355423511197927</v>
      </c>
      <c r="L36" s="96">
        <v>1</v>
      </c>
      <c r="M36" s="96">
        <v>3.5198035054064825E-2</v>
      </c>
      <c r="N36" s="23"/>
      <c r="P36" s="22"/>
      <c r="Q36" s="96">
        <v>0.28000000000000003</v>
      </c>
      <c r="R36" s="96">
        <v>190.60648883844138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68" t="s">
        <v>185</v>
      </c>
      <c r="I37" s="68">
        <v>-55.008881142490431</v>
      </c>
      <c r="J37" s="68">
        <v>1</v>
      </c>
      <c r="K37" s="68">
        <v>30.858529540170792</v>
      </c>
      <c r="L37" s="68">
        <v>4</v>
      </c>
      <c r="M37" s="68" t="s">
        <v>186</v>
      </c>
      <c r="N37" s="23"/>
      <c r="P37" s="22"/>
      <c r="Q37" s="68">
        <v>0.28999999999999998</v>
      </c>
      <c r="R37" s="68">
        <v>191.09831613322334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22"/>
      <c r="H38" s="40"/>
      <c r="I38" s="40"/>
      <c r="J38" s="40"/>
      <c r="K38" s="40"/>
      <c r="L38" s="40"/>
      <c r="M38" s="40"/>
      <c r="N38" s="23"/>
      <c r="P38" s="22"/>
      <c r="Q38" s="96">
        <v>0.3</v>
      </c>
      <c r="R38" s="96">
        <v>191.60373508921575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G39" s="45"/>
      <c r="H39" s="46"/>
      <c r="I39" s="45"/>
      <c r="J39" s="45"/>
      <c r="K39" s="45"/>
      <c r="L39" s="45"/>
      <c r="M39" s="45"/>
      <c r="N39" s="45"/>
      <c r="P39" s="22"/>
      <c r="Q39" s="68">
        <v>0.31</v>
      </c>
      <c r="R39" s="68">
        <v>192.09900899836566</v>
      </c>
      <c r="S39" s="23"/>
    </row>
    <row r="40" spans="1:19" s="14" customFormat="1" ht="23.25" x14ac:dyDescent="0.35">
      <c r="A40" s="13"/>
      <c r="B40" s="13"/>
      <c r="C40" s="13"/>
      <c r="D40" s="13"/>
      <c r="E40" s="13"/>
      <c r="F40" s="13"/>
      <c r="H40" s="29"/>
      <c r="M40" s="13"/>
      <c r="N40" s="13"/>
      <c r="P40" s="22"/>
      <c r="Q40" s="96">
        <v>0.32</v>
      </c>
      <c r="R40" s="96">
        <v>192.5693345067377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M41" s="13"/>
      <c r="N41" s="13"/>
      <c r="P41" s="22"/>
      <c r="Q41" s="68">
        <v>0.33</v>
      </c>
      <c r="R41" s="68">
        <v>193.02540530412372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I42" s="13"/>
      <c r="J42" s="13"/>
      <c r="K42" s="13"/>
      <c r="L42" s="13"/>
      <c r="M42" s="13"/>
      <c r="N42" s="13"/>
      <c r="P42" s="22"/>
      <c r="Q42" s="96">
        <v>0.34</v>
      </c>
      <c r="R42" s="96">
        <v>193.47791508031557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30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193.93755752510509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194.41502632828411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194.92101517964454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195.46621776897817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196.06132778607687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196.71703892073253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197.44404486273697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198.15100385787454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198.76580633290794</v>
      </c>
      <c r="S51" s="23"/>
    </row>
    <row r="52" spans="1:19" s="14" customFormat="1" x14ac:dyDescent="0.25">
      <c r="B52" s="13"/>
      <c r="P52" s="22"/>
      <c r="Q52" s="96">
        <v>0.44</v>
      </c>
      <c r="R52" s="96">
        <v>199.39205055134974</v>
      </c>
      <c r="S52" s="23"/>
    </row>
    <row r="53" spans="1:19" s="14" customFormat="1" x14ac:dyDescent="0.25">
      <c r="B53" s="13"/>
      <c r="P53" s="22"/>
      <c r="Q53" s="68">
        <v>0.45</v>
      </c>
      <c r="R53" s="68">
        <v>200.13429951288526</v>
      </c>
      <c r="S53" s="23"/>
    </row>
    <row r="54" spans="1:19" s="14" customFormat="1" x14ac:dyDescent="0.25">
      <c r="P54" s="22"/>
      <c r="Q54" s="96">
        <v>0.46</v>
      </c>
      <c r="R54" s="96">
        <v>201.09711621719978</v>
      </c>
      <c r="S54" s="23"/>
    </row>
    <row r="55" spans="1:19" s="14" customFormat="1" x14ac:dyDescent="0.25">
      <c r="P55" s="22"/>
      <c r="Q55" s="68">
        <v>0.47000000000000003</v>
      </c>
      <c r="R55" s="68">
        <v>202.38506366397846</v>
      </c>
      <c r="S55" s="23"/>
    </row>
    <row r="56" spans="1:19" s="14" customFormat="1" x14ac:dyDescent="0.25">
      <c r="P56" s="22"/>
      <c r="Q56" s="96">
        <v>0.48</v>
      </c>
      <c r="R56" s="96">
        <v>204.29192277540392</v>
      </c>
      <c r="S56" s="23"/>
    </row>
    <row r="57" spans="1:19" s="14" customFormat="1" x14ac:dyDescent="0.25">
      <c r="P57" s="22"/>
      <c r="Q57" s="68">
        <v>0.49</v>
      </c>
      <c r="R57" s="68">
        <v>218.53477520523879</v>
      </c>
      <c r="S57" s="23"/>
    </row>
    <row r="58" spans="1:19" s="14" customFormat="1" x14ac:dyDescent="0.25">
      <c r="P58" s="22"/>
      <c r="Q58" s="96">
        <v>0.5</v>
      </c>
      <c r="R58" s="96">
        <v>223.09972461334911</v>
      </c>
      <c r="S58" s="23"/>
    </row>
    <row r="59" spans="1:19" s="14" customFormat="1" x14ac:dyDescent="0.25">
      <c r="P59" s="22"/>
      <c r="Q59" s="68">
        <v>0.51</v>
      </c>
      <c r="R59" s="68">
        <v>284.04313022175234</v>
      </c>
      <c r="S59" s="23"/>
    </row>
    <row r="60" spans="1:19" s="14" customFormat="1" x14ac:dyDescent="0.25">
      <c r="P60" s="22"/>
      <c r="Q60" s="96">
        <v>0.52</v>
      </c>
      <c r="R60" s="96">
        <v>319.94327185394872</v>
      </c>
      <c r="S60" s="23"/>
    </row>
    <row r="61" spans="1:19" s="14" customFormat="1" x14ac:dyDescent="0.25">
      <c r="P61" s="22"/>
      <c r="Q61" s="68">
        <v>0.53</v>
      </c>
      <c r="R61" s="68">
        <v>355.24047239147581</v>
      </c>
      <c r="S61" s="23"/>
    </row>
    <row r="62" spans="1:19" s="14" customFormat="1" x14ac:dyDescent="0.25">
      <c r="P62" s="22"/>
      <c r="Q62" s="96">
        <v>0.54</v>
      </c>
      <c r="R62" s="96">
        <v>389.12092701567161</v>
      </c>
      <c r="S62" s="23"/>
    </row>
    <row r="63" spans="1:19" s="14" customFormat="1" x14ac:dyDescent="0.25">
      <c r="P63" s="22"/>
      <c r="Q63" s="68">
        <v>0.55000000000000004</v>
      </c>
      <c r="R63" s="68">
        <v>419.81544230206566</v>
      </c>
      <c r="S63" s="23"/>
    </row>
    <row r="64" spans="1:19" s="14" customFormat="1" x14ac:dyDescent="0.25">
      <c r="P64" s="22"/>
      <c r="Q64" s="96">
        <v>0.56000000000000005</v>
      </c>
      <c r="R64" s="96">
        <v>435.42224653483282</v>
      </c>
      <c r="S64" s="23"/>
    </row>
    <row r="65" spans="16:19" s="14" customFormat="1" x14ac:dyDescent="0.25">
      <c r="P65" s="22"/>
      <c r="Q65" s="68">
        <v>0.57000000000000006</v>
      </c>
      <c r="R65" s="68">
        <v>444.42437663823381</v>
      </c>
      <c r="S65" s="23"/>
    </row>
    <row r="66" spans="16:19" s="14" customFormat="1" x14ac:dyDescent="0.25">
      <c r="P66" s="22"/>
      <c r="Q66" s="96">
        <v>0.57999999999999996</v>
      </c>
      <c r="R66" s="96">
        <v>451.38360229727527</v>
      </c>
      <c r="S66" s="23"/>
    </row>
    <row r="67" spans="16:19" s="14" customFormat="1" x14ac:dyDescent="0.25">
      <c r="P67" s="22"/>
      <c r="Q67" s="68">
        <v>0.59</v>
      </c>
      <c r="R67" s="68">
        <v>458.85746883746754</v>
      </c>
      <c r="S67" s="23"/>
    </row>
    <row r="68" spans="16:19" s="14" customFormat="1" x14ac:dyDescent="0.25">
      <c r="P68" s="22"/>
      <c r="Q68" s="96">
        <v>0.6</v>
      </c>
      <c r="R68" s="96">
        <v>467.41549198311247</v>
      </c>
      <c r="S68" s="23"/>
    </row>
    <row r="69" spans="16:19" s="14" customFormat="1" x14ac:dyDescent="0.25">
      <c r="P69" s="22"/>
      <c r="Q69" s="68">
        <v>0.61</v>
      </c>
      <c r="R69" s="68">
        <v>478.22076696665198</v>
      </c>
      <c r="S69" s="23"/>
    </row>
    <row r="70" spans="16:19" s="14" customFormat="1" x14ac:dyDescent="0.25">
      <c r="P70" s="22"/>
      <c r="Q70" s="96">
        <v>0.62</v>
      </c>
      <c r="R70" s="96">
        <v>498.11285689302758</v>
      </c>
      <c r="S70" s="23"/>
    </row>
    <row r="71" spans="16:19" s="14" customFormat="1" x14ac:dyDescent="0.25">
      <c r="P71" s="22"/>
      <c r="Q71" s="68">
        <v>0.63</v>
      </c>
      <c r="R71" s="68">
        <v>559.23198202941626</v>
      </c>
      <c r="S71" s="23"/>
    </row>
    <row r="72" spans="16:19" s="14" customFormat="1" x14ac:dyDescent="0.25">
      <c r="P72" s="22"/>
      <c r="Q72" s="96">
        <v>0.64</v>
      </c>
      <c r="R72" s="96">
        <v>561.39196988156334</v>
      </c>
      <c r="S72" s="23"/>
    </row>
    <row r="73" spans="16:19" s="14" customFormat="1" x14ac:dyDescent="0.25">
      <c r="P73" s="22"/>
      <c r="Q73" s="68">
        <v>0.65</v>
      </c>
      <c r="R73" s="68">
        <v>563.21030272172163</v>
      </c>
      <c r="S73" s="23"/>
    </row>
    <row r="74" spans="16:19" s="14" customFormat="1" x14ac:dyDescent="0.25">
      <c r="P74" s="22"/>
      <c r="Q74" s="96">
        <v>0.66</v>
      </c>
      <c r="R74" s="96">
        <v>564.7389945648622</v>
      </c>
      <c r="S74" s="23"/>
    </row>
    <row r="75" spans="16:19" s="14" customFormat="1" x14ac:dyDescent="0.25">
      <c r="P75" s="22"/>
      <c r="Q75" s="68">
        <v>0.67</v>
      </c>
      <c r="R75" s="68">
        <v>566.0300594259561</v>
      </c>
      <c r="S75" s="23"/>
    </row>
    <row r="76" spans="16:19" s="14" customFormat="1" x14ac:dyDescent="0.25">
      <c r="P76" s="22"/>
      <c r="Q76" s="96">
        <v>0.68</v>
      </c>
      <c r="R76" s="96">
        <v>567.13551131997463</v>
      </c>
      <c r="S76" s="23"/>
    </row>
    <row r="77" spans="16:19" s="14" customFormat="1" x14ac:dyDescent="0.25">
      <c r="P77" s="22"/>
      <c r="Q77" s="68">
        <v>0.69000000000000006</v>
      </c>
      <c r="R77" s="68">
        <v>568.10736426188896</v>
      </c>
      <c r="S77" s="23"/>
    </row>
    <row r="78" spans="16:19" s="14" customFormat="1" x14ac:dyDescent="0.25">
      <c r="P78" s="22"/>
      <c r="Q78" s="96">
        <v>0.70000000000000007</v>
      </c>
      <c r="R78" s="96">
        <v>568.99763226667017</v>
      </c>
      <c r="S78" s="23"/>
    </row>
    <row r="79" spans="16:19" s="14" customFormat="1" x14ac:dyDescent="0.25">
      <c r="P79" s="22"/>
      <c r="Q79" s="68">
        <v>0.71</v>
      </c>
      <c r="R79" s="68">
        <v>569.85832934928931</v>
      </c>
      <c r="S79" s="23"/>
    </row>
    <row r="80" spans="16:19" s="14" customFormat="1" x14ac:dyDescent="0.25">
      <c r="P80" s="22"/>
      <c r="Q80" s="96">
        <v>0.72</v>
      </c>
      <c r="R80" s="96">
        <v>570.74146952471756</v>
      </c>
      <c r="S80" s="23"/>
    </row>
    <row r="81" spans="16:19" s="14" customFormat="1" x14ac:dyDescent="0.25">
      <c r="P81" s="22"/>
      <c r="Q81" s="68">
        <v>0.73</v>
      </c>
      <c r="R81" s="68">
        <v>571.6990668079261</v>
      </c>
      <c r="S81" s="23"/>
    </row>
    <row r="82" spans="16:19" s="14" customFormat="1" x14ac:dyDescent="0.25">
      <c r="P82" s="22"/>
      <c r="Q82" s="96">
        <v>0.74</v>
      </c>
      <c r="R82" s="96">
        <v>572.78313521388623</v>
      </c>
      <c r="S82" s="23"/>
    </row>
    <row r="83" spans="16:19" s="14" customFormat="1" x14ac:dyDescent="0.25">
      <c r="P83" s="22"/>
      <c r="Q83" s="68">
        <v>0.75</v>
      </c>
      <c r="R83" s="68">
        <v>574.04568875756877</v>
      </c>
      <c r="S83" s="23"/>
    </row>
    <row r="84" spans="16:19" s="14" customFormat="1" x14ac:dyDescent="0.25">
      <c r="P84" s="22"/>
      <c r="Q84" s="96">
        <v>0.76</v>
      </c>
      <c r="R84" s="96">
        <v>575.49410287042622</v>
      </c>
      <c r="S84" s="23"/>
    </row>
    <row r="85" spans="16:19" s="14" customFormat="1" x14ac:dyDescent="0.25">
      <c r="P85" s="22"/>
      <c r="Q85" s="68">
        <v>0.77</v>
      </c>
      <c r="R85" s="68">
        <v>577.01041955251378</v>
      </c>
      <c r="S85" s="23"/>
    </row>
    <row r="86" spans="16:19" s="14" customFormat="1" x14ac:dyDescent="0.25">
      <c r="P86" s="22"/>
      <c r="Q86" s="96">
        <v>0.78</v>
      </c>
      <c r="R86" s="96">
        <v>578.57364683434139</v>
      </c>
      <c r="S86" s="23"/>
    </row>
    <row r="87" spans="16:19" s="14" customFormat="1" x14ac:dyDescent="0.25">
      <c r="P87" s="22"/>
      <c r="Q87" s="68">
        <v>0.79</v>
      </c>
      <c r="R87" s="68">
        <v>580.17184281396669</v>
      </c>
      <c r="S87" s="23"/>
    </row>
    <row r="88" spans="16:19" s="14" customFormat="1" x14ac:dyDescent="0.25">
      <c r="P88" s="22"/>
      <c r="Q88" s="96">
        <v>0.8</v>
      </c>
      <c r="R88" s="96">
        <v>581.79306558944779</v>
      </c>
      <c r="S88" s="23"/>
    </row>
    <row r="89" spans="16:19" s="14" customFormat="1" x14ac:dyDescent="0.25">
      <c r="P89" s="22"/>
      <c r="Q89" s="68">
        <v>0.81</v>
      </c>
      <c r="R89" s="68">
        <v>583.42537325884223</v>
      </c>
      <c r="S89" s="23"/>
    </row>
    <row r="90" spans="16:19" s="14" customFormat="1" x14ac:dyDescent="0.25">
      <c r="P90" s="22"/>
      <c r="Q90" s="96">
        <v>0.82000000000000006</v>
      </c>
      <c r="R90" s="96">
        <v>585.0568239202081</v>
      </c>
      <c r="S90" s="23"/>
    </row>
    <row r="91" spans="16:19" s="14" customFormat="1" x14ac:dyDescent="0.25">
      <c r="P91" s="22"/>
      <c r="Q91" s="68">
        <v>0.83000000000000007</v>
      </c>
      <c r="R91" s="68">
        <v>586.67547567160307</v>
      </c>
      <c r="S91" s="23"/>
    </row>
    <row r="92" spans="16:19" s="14" customFormat="1" x14ac:dyDescent="0.25">
      <c r="P92" s="22"/>
      <c r="Q92" s="96">
        <v>0.84</v>
      </c>
      <c r="R92" s="96">
        <v>588.26938661108488</v>
      </c>
      <c r="S92" s="23"/>
    </row>
    <row r="93" spans="16:19" s="14" customFormat="1" x14ac:dyDescent="0.25">
      <c r="P93" s="22"/>
      <c r="Q93" s="68">
        <v>0.85</v>
      </c>
      <c r="R93" s="68">
        <v>589.82661483671166</v>
      </c>
      <c r="S93" s="23"/>
    </row>
    <row r="94" spans="16:19" s="14" customFormat="1" x14ac:dyDescent="0.25">
      <c r="P94" s="22"/>
      <c r="Q94" s="96">
        <v>0.86</v>
      </c>
      <c r="R94" s="96">
        <v>591.33521844654092</v>
      </c>
      <c r="S94" s="23"/>
    </row>
    <row r="95" spans="16:19" s="14" customFormat="1" x14ac:dyDescent="0.25">
      <c r="P95" s="22"/>
      <c r="Q95" s="68">
        <v>0.87</v>
      </c>
      <c r="R95" s="68">
        <v>592.79050875426105</v>
      </c>
      <c r="S95" s="23"/>
    </row>
    <row r="96" spans="16:19" s="14" customFormat="1" x14ac:dyDescent="0.25">
      <c r="P96" s="22"/>
      <c r="Q96" s="96">
        <v>0.88</v>
      </c>
      <c r="R96" s="96">
        <v>594.20784018323855</v>
      </c>
      <c r="S96" s="23"/>
    </row>
    <row r="97" spans="16:19" s="14" customFormat="1" x14ac:dyDescent="0.25">
      <c r="P97" s="22"/>
      <c r="Q97" s="68">
        <v>0.89</v>
      </c>
      <c r="R97" s="68">
        <v>595.59256077393331</v>
      </c>
      <c r="S97" s="23"/>
    </row>
    <row r="98" spans="16:19" s="14" customFormat="1" x14ac:dyDescent="0.25">
      <c r="P98" s="22"/>
      <c r="Q98" s="96">
        <v>0.9</v>
      </c>
      <c r="R98" s="96">
        <v>596.94921119780372</v>
      </c>
      <c r="S98" s="23"/>
    </row>
    <row r="99" spans="16:19" s="14" customFormat="1" x14ac:dyDescent="0.25">
      <c r="P99" s="22"/>
      <c r="Q99" s="68">
        <v>0.91</v>
      </c>
      <c r="R99" s="68">
        <v>598.28233212630789</v>
      </c>
      <c r="S99" s="23"/>
    </row>
    <row r="100" spans="16:19" s="14" customFormat="1" x14ac:dyDescent="0.25">
      <c r="P100" s="22"/>
      <c r="Q100" s="96">
        <v>0.92</v>
      </c>
      <c r="R100" s="96">
        <v>599.59646423090442</v>
      </c>
      <c r="S100" s="23"/>
    </row>
    <row r="101" spans="16:19" s="14" customFormat="1" x14ac:dyDescent="0.25">
      <c r="P101" s="22"/>
      <c r="Q101" s="68">
        <v>0.93</v>
      </c>
      <c r="R101" s="68">
        <v>600.89614818305131</v>
      </c>
      <c r="S101" s="23"/>
    </row>
    <row r="102" spans="16:19" s="14" customFormat="1" x14ac:dyDescent="0.25">
      <c r="P102" s="22"/>
      <c r="Q102" s="96">
        <v>0.94000000000000006</v>
      </c>
      <c r="R102" s="96">
        <v>602.18592465420727</v>
      </c>
      <c r="S102" s="23"/>
    </row>
    <row r="103" spans="16:19" s="14" customFormat="1" x14ac:dyDescent="0.25">
      <c r="P103" s="22"/>
      <c r="Q103" s="68">
        <v>0.95000000000000007</v>
      </c>
      <c r="R103" s="68">
        <v>603.47033431583031</v>
      </c>
      <c r="S103" s="23"/>
    </row>
    <row r="104" spans="16:19" s="14" customFormat="1" x14ac:dyDescent="0.25">
      <c r="P104" s="22"/>
      <c r="Q104" s="96">
        <v>0.96</v>
      </c>
      <c r="R104" s="96">
        <v>604.75391783937891</v>
      </c>
      <c r="S104" s="23"/>
    </row>
    <row r="105" spans="16:19" s="14" customFormat="1" x14ac:dyDescent="0.25">
      <c r="P105" s="22"/>
      <c r="Q105" s="68">
        <v>0.97</v>
      </c>
      <c r="R105" s="68">
        <v>606.04121589631154</v>
      </c>
      <c r="S105" s="23"/>
    </row>
    <row r="106" spans="16:19" s="14" customFormat="1" x14ac:dyDescent="0.25">
      <c r="P106" s="22"/>
      <c r="Q106" s="96">
        <v>0.98</v>
      </c>
      <c r="R106" s="96">
        <v>607.33676915808621</v>
      </c>
      <c r="S106" s="23"/>
    </row>
    <row r="107" spans="16:19" s="14" customFormat="1" x14ac:dyDescent="0.25">
      <c r="P107" s="22"/>
      <c r="Q107" s="68">
        <v>0.99</v>
      </c>
      <c r="R107" s="68">
        <v>608.6451182961614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H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G232" s="14"/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5:I25"/>
    <mergeCell ref="H33:I33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7A64AA0E-2881-4F0D-996A-065AD33C4F6B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FDDB6-D211-4CBC-B368-F2B7057DECD1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192</v>
      </c>
      <c r="E9" s="23"/>
      <c r="G9" s="22"/>
      <c r="H9" s="104" t="s">
        <v>34</v>
      </c>
      <c r="I9" s="105">
        <v>416.24978281269205</v>
      </c>
      <c r="J9" s="21"/>
      <c r="K9" s="21"/>
      <c r="L9" s="21"/>
      <c r="M9" s="21"/>
      <c r="N9" s="23"/>
      <c r="P9" s="22"/>
      <c r="Q9" s="68">
        <v>0.01</v>
      </c>
      <c r="R9" s="68">
        <v>183.51985320501086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262.09844757931637</v>
      </c>
      <c r="J10" s="21"/>
      <c r="K10" s="21"/>
      <c r="L10" s="21"/>
      <c r="M10" s="21"/>
      <c r="N10" s="23"/>
      <c r="P10" s="22"/>
      <c r="Q10" s="96">
        <v>0.02</v>
      </c>
      <c r="R10" s="96">
        <v>209.77059212803721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565.7690068758277</v>
      </c>
      <c r="J11" s="21"/>
      <c r="K11" s="21"/>
      <c r="L11" s="21"/>
      <c r="M11" s="21"/>
      <c r="N11" s="23"/>
      <c r="P11" s="22"/>
      <c r="Q11" s="68">
        <v>0.03</v>
      </c>
      <c r="R11" s="68">
        <v>234.99806383733278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89.605494109349451</v>
      </c>
      <c r="J12" s="21"/>
      <c r="K12" s="21"/>
      <c r="L12" s="21"/>
      <c r="M12" s="21"/>
      <c r="N12" s="23"/>
      <c r="P12" s="22"/>
      <c r="Q12" s="96">
        <v>0.04</v>
      </c>
      <c r="R12" s="96">
        <v>250.78810368891592</v>
      </c>
      <c r="S12" s="23"/>
    </row>
    <row r="13" spans="2:23" s="14" customFormat="1" x14ac:dyDescent="0.25">
      <c r="B13" s="63"/>
      <c r="C13" s="72" t="s">
        <v>131</v>
      </c>
      <c r="D13" s="56" t="s">
        <v>191</v>
      </c>
      <c r="E13" s="64"/>
      <c r="G13" s="22"/>
      <c r="H13" s="11" t="s">
        <v>108</v>
      </c>
      <c r="I13" s="68">
        <v>0.13608221694325429</v>
      </c>
      <c r="J13" s="21"/>
      <c r="K13" s="21"/>
      <c r="L13" s="21"/>
      <c r="M13" s="21"/>
      <c r="N13" s="23"/>
      <c r="P13" s="22"/>
      <c r="Q13" s="68">
        <v>0.05</v>
      </c>
      <c r="R13" s="68">
        <v>262.09844757931631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271.1118543278929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3.9889920791142259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278.68627674666141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285.28544892443551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291.17307728091868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296.48959839842212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301.40589757325279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187</v>
      </c>
      <c r="I20" s="68">
        <v>1.5319518397465899E-2</v>
      </c>
      <c r="J20" s="21"/>
      <c r="K20" s="21"/>
      <c r="L20" s="21"/>
      <c r="M20" s="21"/>
      <c r="N20" s="23"/>
      <c r="P20" s="22"/>
      <c r="Q20" s="96">
        <v>0.12</v>
      </c>
      <c r="R20" s="96">
        <v>305.94615653919203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189</v>
      </c>
      <c r="I21" s="96">
        <v>3.9121499595420302</v>
      </c>
      <c r="J21" s="21"/>
      <c r="K21" s="21"/>
      <c r="L21" s="21"/>
      <c r="M21" s="21"/>
      <c r="N21" s="23"/>
      <c r="P21" s="22"/>
      <c r="Q21" s="68">
        <v>0.13</v>
      </c>
      <c r="R21" s="68">
        <v>310.22955061005041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190</v>
      </c>
      <c r="I22" s="68">
        <v>4.0510180400010996E-3</v>
      </c>
      <c r="J22" s="21"/>
      <c r="K22" s="21"/>
      <c r="L22" s="21"/>
      <c r="M22" s="21"/>
      <c r="N22" s="23"/>
      <c r="P22" s="22"/>
      <c r="Q22" s="96">
        <v>0.14000000000000001</v>
      </c>
      <c r="R22" s="96">
        <v>314.2461963804983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318.08815812687175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321.73713919461187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325.2364094094209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1.5319518397465856E-2</v>
      </c>
      <c r="J26" s="68">
        <v>0.6379047460704782</v>
      </c>
      <c r="K26" s="68">
        <v>0</v>
      </c>
      <c r="L26" s="68">
        <v>41.64</v>
      </c>
      <c r="M26" s="68">
        <v>-0.80487836165905879</v>
      </c>
      <c r="N26" s="34"/>
      <c r="P26" s="22"/>
      <c r="Q26" s="96">
        <v>0.18</v>
      </c>
      <c r="R26" s="96">
        <v>328.62445097262804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16.8</v>
      </c>
      <c r="I27" s="96">
        <v>1.5320722565934697E-2</v>
      </c>
      <c r="J27" s="96">
        <v>0.67824838799392906</v>
      </c>
      <c r="K27" s="96">
        <v>2</v>
      </c>
      <c r="L27" s="96">
        <v>44.27</v>
      </c>
      <c r="M27" s="96">
        <v>1.6173650886059607</v>
      </c>
      <c r="N27" s="23"/>
      <c r="P27" s="22"/>
      <c r="Q27" s="68">
        <v>0.19</v>
      </c>
      <c r="R27" s="68">
        <v>331.87872051124259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53.5</v>
      </c>
      <c r="I28" s="68">
        <v>1.5418945586932244E-2</v>
      </c>
      <c r="J28" s="68">
        <v>0.71281785448387758</v>
      </c>
      <c r="K28" s="68">
        <v>0</v>
      </c>
      <c r="L28" s="68">
        <v>46.23</v>
      </c>
      <c r="M28" s="68">
        <v>-0.85087065775022352</v>
      </c>
      <c r="N28" s="23"/>
      <c r="P28" s="22"/>
      <c r="Q28" s="96">
        <v>0.2</v>
      </c>
      <c r="R28" s="96">
        <v>335.03503289685773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169.9</v>
      </c>
      <c r="I29" s="96">
        <v>2.163389925395183E-2</v>
      </c>
      <c r="J29" s="96">
        <v>0.96487190672625167</v>
      </c>
      <c r="K29" s="96">
        <v>1</v>
      </c>
      <c r="L29" s="96">
        <v>44.6</v>
      </c>
      <c r="M29" s="96">
        <v>3.6155056803439098E-2</v>
      </c>
      <c r="N29" s="23"/>
      <c r="P29" s="22"/>
      <c r="Q29" s="68">
        <v>0.21</v>
      </c>
      <c r="R29" s="68">
        <v>338.12088160419944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602.29999999999995</v>
      </c>
      <c r="I30" s="68">
        <v>0.25649831626569675</v>
      </c>
      <c r="J30" s="68">
        <v>12.006686184397266</v>
      </c>
      <c r="K30" s="68">
        <v>12</v>
      </c>
      <c r="L30" s="68">
        <v>46.81</v>
      </c>
      <c r="M30" s="68">
        <v>-2.237823301769009E-3</v>
      </c>
      <c r="N30" s="23"/>
      <c r="P30" s="22"/>
      <c r="Q30" s="96">
        <v>0.22</v>
      </c>
      <c r="R30" s="96">
        <v>341.11548124104371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344.03680063302949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346.9084659728901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349.72450859512395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-39.579616372405034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352.48118097131544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-41.802747054674725</v>
      </c>
      <c r="J35" s="96">
        <v>3</v>
      </c>
      <c r="K35" s="96">
        <v>4.4462613645393816</v>
      </c>
      <c r="L35" s="96">
        <v>2</v>
      </c>
      <c r="M35" s="96">
        <v>0.10826961990688344</v>
      </c>
      <c r="N35" s="23"/>
      <c r="P35" s="22"/>
      <c r="Q35" s="68">
        <v>0.27</v>
      </c>
      <c r="R35" s="68">
        <v>355.1961520839003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-55.008881142490431</v>
      </c>
      <c r="J36" s="68">
        <v>1</v>
      </c>
      <c r="K36" s="68">
        <v>30.858529540170792</v>
      </c>
      <c r="L36" s="68">
        <v>4</v>
      </c>
      <c r="M36" s="68" t="s">
        <v>186</v>
      </c>
      <c r="N36" s="23"/>
      <c r="P36" s="22"/>
      <c r="Q36" s="96">
        <v>0.28000000000000003</v>
      </c>
      <c r="R36" s="96">
        <v>357.88653836294941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360.54261368472055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363.16332860417606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365.76151986961293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368.35002422932786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370.92645207903365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373.48305853665647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376.0302793744068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378.57860904394158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381.13423876523586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383.68141683015426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386.22938344504843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388.79247987120681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391.38504736991814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394.00430775050489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396.63895346093074</v>
      </c>
      <c r="S51" s="23"/>
    </row>
    <row r="52" spans="1:19" s="14" customFormat="1" x14ac:dyDescent="0.25">
      <c r="B52" s="13"/>
      <c r="P52" s="22"/>
      <c r="Q52" s="96">
        <v>0.44</v>
      </c>
      <c r="R52" s="96">
        <v>399.30209772728085</v>
      </c>
      <c r="S52" s="23"/>
    </row>
    <row r="53" spans="1:19" s="14" customFormat="1" x14ac:dyDescent="0.25">
      <c r="B53" s="13"/>
      <c r="P53" s="22"/>
      <c r="Q53" s="68">
        <v>0.45</v>
      </c>
      <c r="R53" s="68">
        <v>402.00706872344375</v>
      </c>
      <c r="S53" s="23"/>
    </row>
    <row r="54" spans="1:19" s="14" customFormat="1" x14ac:dyDescent="0.25">
      <c r="P54" s="22"/>
      <c r="Q54" s="96">
        <v>0.46</v>
      </c>
      <c r="R54" s="96">
        <v>404.76244409275364</v>
      </c>
      <c r="S54" s="23"/>
    </row>
    <row r="55" spans="1:19" s="14" customFormat="1" x14ac:dyDescent="0.25">
      <c r="P55" s="22"/>
      <c r="Q55" s="68">
        <v>0.47000000000000003</v>
      </c>
      <c r="R55" s="68">
        <v>407.53609846796439</v>
      </c>
      <c r="S55" s="23"/>
    </row>
    <row r="56" spans="1:19" s="14" customFormat="1" x14ac:dyDescent="0.25">
      <c r="P56" s="22"/>
      <c r="Q56" s="96">
        <v>0.48</v>
      </c>
      <c r="R56" s="96">
        <v>410.34973056395</v>
      </c>
      <c r="S56" s="23"/>
    </row>
    <row r="57" spans="1:19" s="14" customFormat="1" x14ac:dyDescent="0.25">
      <c r="P57" s="22"/>
      <c r="Q57" s="68">
        <v>0.49</v>
      </c>
      <c r="R57" s="68">
        <v>413.24155410432201</v>
      </c>
      <c r="S57" s="23"/>
    </row>
    <row r="58" spans="1:19" s="14" customFormat="1" x14ac:dyDescent="0.25">
      <c r="P58" s="22"/>
      <c r="Q58" s="96">
        <v>0.5</v>
      </c>
      <c r="R58" s="96">
        <v>416.2497828126921</v>
      </c>
      <c r="S58" s="23"/>
    </row>
    <row r="59" spans="1:19" s="14" customFormat="1" x14ac:dyDescent="0.25">
      <c r="P59" s="22"/>
      <c r="Q59" s="68">
        <v>0.51</v>
      </c>
      <c r="R59" s="68">
        <v>419.32459729438824</v>
      </c>
      <c r="S59" s="23"/>
    </row>
    <row r="60" spans="1:19" s="14" customFormat="1" x14ac:dyDescent="0.25">
      <c r="P60" s="22"/>
      <c r="Q60" s="96">
        <v>0.52</v>
      </c>
      <c r="R60" s="96">
        <v>422.46711871786061</v>
      </c>
      <c r="S60" s="23"/>
    </row>
    <row r="61" spans="1:19" s="14" customFormat="1" x14ac:dyDescent="0.25">
      <c r="P61" s="22"/>
      <c r="Q61" s="68">
        <v>0.53</v>
      </c>
      <c r="R61" s="68">
        <v>425.79197165140386</v>
      </c>
      <c r="S61" s="23"/>
    </row>
    <row r="62" spans="1:19" s="14" customFormat="1" x14ac:dyDescent="0.25">
      <c r="P62" s="22"/>
      <c r="Q62" s="96">
        <v>0.54</v>
      </c>
      <c r="R62" s="96">
        <v>429.40603810532139</v>
      </c>
      <c r="S62" s="23"/>
    </row>
    <row r="63" spans="1:19" s="14" customFormat="1" x14ac:dyDescent="0.25">
      <c r="P63" s="22"/>
      <c r="Q63" s="68">
        <v>0.55000000000000004</v>
      </c>
      <c r="R63" s="68">
        <v>433.16342859180423</v>
      </c>
      <c r="S63" s="23"/>
    </row>
    <row r="64" spans="1:19" s="14" customFormat="1" x14ac:dyDescent="0.25">
      <c r="P64" s="22"/>
      <c r="Q64" s="96">
        <v>0.56000000000000005</v>
      </c>
      <c r="R64" s="96">
        <v>437.21225242121631</v>
      </c>
      <c r="S64" s="23"/>
    </row>
    <row r="65" spans="16:19" s="14" customFormat="1" x14ac:dyDescent="0.25">
      <c r="P65" s="22"/>
      <c r="Q65" s="68">
        <v>0.57000000000000006</v>
      </c>
      <c r="R65" s="68">
        <v>441.88486241763218</v>
      </c>
      <c r="S65" s="23"/>
    </row>
    <row r="66" spans="16:19" s="14" customFormat="1" x14ac:dyDescent="0.25">
      <c r="P66" s="22"/>
      <c r="Q66" s="96">
        <v>0.57999999999999996</v>
      </c>
      <c r="R66" s="96">
        <v>446.86917705196203</v>
      </c>
      <c r="S66" s="23"/>
    </row>
    <row r="67" spans="16:19" s="14" customFormat="1" x14ac:dyDescent="0.25">
      <c r="P67" s="22"/>
      <c r="Q67" s="68">
        <v>0.59</v>
      </c>
      <c r="R67" s="68">
        <v>452.93087317545223</v>
      </c>
      <c r="S67" s="23"/>
    </row>
    <row r="68" spans="16:19" s="14" customFormat="1" x14ac:dyDescent="0.25">
      <c r="P68" s="22"/>
      <c r="Q68" s="96">
        <v>0.6</v>
      </c>
      <c r="R68" s="96">
        <v>460.27163986353986</v>
      </c>
      <c r="S68" s="23"/>
    </row>
    <row r="69" spans="16:19" s="14" customFormat="1" x14ac:dyDescent="0.25">
      <c r="P69" s="22"/>
      <c r="Q69" s="68">
        <v>0.61</v>
      </c>
      <c r="R69" s="68">
        <v>473.59427174684487</v>
      </c>
      <c r="S69" s="23"/>
    </row>
    <row r="70" spans="16:19" s="14" customFormat="1" x14ac:dyDescent="0.25">
      <c r="P70" s="22"/>
      <c r="Q70" s="96">
        <v>0.62</v>
      </c>
      <c r="R70" s="96">
        <v>491.2963168592874</v>
      </c>
      <c r="S70" s="23"/>
    </row>
    <row r="71" spans="16:19" s="14" customFormat="1" x14ac:dyDescent="0.25">
      <c r="P71" s="22"/>
      <c r="Q71" s="68">
        <v>0.63</v>
      </c>
      <c r="R71" s="68">
        <v>516.0811622760034</v>
      </c>
      <c r="S71" s="23"/>
    </row>
    <row r="72" spans="16:19" s="14" customFormat="1" x14ac:dyDescent="0.25">
      <c r="P72" s="22"/>
      <c r="Q72" s="96">
        <v>0.64</v>
      </c>
      <c r="R72" s="96">
        <v>519.87567050205109</v>
      </c>
      <c r="S72" s="23"/>
    </row>
    <row r="73" spans="16:19" s="14" customFormat="1" x14ac:dyDescent="0.25">
      <c r="P73" s="22"/>
      <c r="Q73" s="68">
        <v>0.65</v>
      </c>
      <c r="R73" s="68">
        <v>522.56319220163857</v>
      </c>
      <c r="S73" s="23"/>
    </row>
    <row r="74" spans="16:19" s="14" customFormat="1" x14ac:dyDescent="0.25">
      <c r="P74" s="22"/>
      <c r="Q74" s="96">
        <v>0.66</v>
      </c>
      <c r="R74" s="96">
        <v>524.61363078695615</v>
      </c>
      <c r="S74" s="23"/>
    </row>
    <row r="75" spans="16:19" s="14" customFormat="1" x14ac:dyDescent="0.25">
      <c r="P75" s="22"/>
      <c r="Q75" s="68">
        <v>0.67</v>
      </c>
      <c r="R75" s="68">
        <v>526.49688967019404</v>
      </c>
      <c r="S75" s="23"/>
    </row>
    <row r="76" spans="16:19" s="14" customFormat="1" x14ac:dyDescent="0.25">
      <c r="P76" s="22"/>
      <c r="Q76" s="96">
        <v>0.68</v>
      </c>
      <c r="R76" s="96">
        <v>528.51643884020405</v>
      </c>
      <c r="S76" s="23"/>
    </row>
    <row r="77" spans="16:19" s="14" customFormat="1" x14ac:dyDescent="0.25">
      <c r="P77" s="22"/>
      <c r="Q77" s="68">
        <v>0.69000000000000006</v>
      </c>
      <c r="R77" s="68">
        <v>530.28985403398815</v>
      </c>
      <c r="S77" s="23"/>
    </row>
    <row r="78" spans="16:19" s="14" customFormat="1" x14ac:dyDescent="0.25">
      <c r="P78" s="22"/>
      <c r="Q78" s="96">
        <v>0.70000000000000007</v>
      </c>
      <c r="R78" s="96">
        <v>531.79606172801346</v>
      </c>
      <c r="S78" s="23"/>
    </row>
    <row r="79" spans="16:19" s="14" customFormat="1" x14ac:dyDescent="0.25">
      <c r="P79" s="22"/>
      <c r="Q79" s="68">
        <v>0.71</v>
      </c>
      <c r="R79" s="68">
        <v>533.07235001748927</v>
      </c>
      <c r="S79" s="23"/>
    </row>
    <row r="80" spans="16:19" s="14" customFormat="1" x14ac:dyDescent="0.25">
      <c r="P80" s="22"/>
      <c r="Q80" s="96">
        <v>0.72</v>
      </c>
      <c r="R80" s="96">
        <v>534.15600699762524</v>
      </c>
      <c r="S80" s="23"/>
    </row>
    <row r="81" spans="16:19" s="14" customFormat="1" x14ac:dyDescent="0.25">
      <c r="P81" s="22"/>
      <c r="Q81" s="68">
        <v>0.73</v>
      </c>
      <c r="R81" s="68">
        <v>535.08432076363113</v>
      </c>
      <c r="S81" s="23"/>
    </row>
    <row r="82" spans="16:19" s="14" customFormat="1" x14ac:dyDescent="0.25">
      <c r="P82" s="22"/>
      <c r="Q82" s="96">
        <v>0.74</v>
      </c>
      <c r="R82" s="96">
        <v>535.89457941071635</v>
      </c>
      <c r="S82" s="23"/>
    </row>
    <row r="83" spans="16:19" s="14" customFormat="1" x14ac:dyDescent="0.25">
      <c r="P83" s="22"/>
      <c r="Q83" s="68">
        <v>0.75</v>
      </c>
      <c r="R83" s="68">
        <v>536.62407103409055</v>
      </c>
      <c r="S83" s="23"/>
    </row>
    <row r="84" spans="16:19" s="14" customFormat="1" x14ac:dyDescent="0.25">
      <c r="P84" s="22"/>
      <c r="Q84" s="96">
        <v>0.76</v>
      </c>
      <c r="R84" s="96">
        <v>537.31008372896338</v>
      </c>
      <c r="S84" s="23"/>
    </row>
    <row r="85" spans="16:19" s="14" customFormat="1" x14ac:dyDescent="0.25">
      <c r="P85" s="22"/>
      <c r="Q85" s="68">
        <v>0.77</v>
      </c>
      <c r="R85" s="68">
        <v>537.98990559054448</v>
      </c>
      <c r="S85" s="23"/>
    </row>
    <row r="86" spans="16:19" s="14" customFormat="1" x14ac:dyDescent="0.25">
      <c r="P86" s="22"/>
      <c r="Q86" s="96">
        <v>0.78</v>
      </c>
      <c r="R86" s="96">
        <v>538.70082471404328</v>
      </c>
      <c r="S86" s="23"/>
    </row>
    <row r="87" spans="16:19" s="14" customFormat="1" x14ac:dyDescent="0.25">
      <c r="P87" s="22"/>
      <c r="Q87" s="68">
        <v>0.79</v>
      </c>
      <c r="R87" s="68">
        <v>539.48012919466942</v>
      </c>
      <c r="S87" s="23"/>
    </row>
    <row r="88" spans="16:19" s="14" customFormat="1" x14ac:dyDescent="0.25">
      <c r="P88" s="22"/>
      <c r="Q88" s="96">
        <v>0.8</v>
      </c>
      <c r="R88" s="96">
        <v>540.36510712763254</v>
      </c>
      <c r="S88" s="23"/>
    </row>
    <row r="89" spans="16:19" s="14" customFormat="1" x14ac:dyDescent="0.25">
      <c r="P89" s="22"/>
      <c r="Q89" s="68">
        <v>0.81</v>
      </c>
      <c r="R89" s="68">
        <v>541.39304660814219</v>
      </c>
      <c r="S89" s="23"/>
    </row>
    <row r="90" spans="16:19" s="14" customFormat="1" x14ac:dyDescent="0.25">
      <c r="P90" s="22"/>
      <c r="Q90" s="96">
        <v>0.82000000000000006</v>
      </c>
      <c r="R90" s="96">
        <v>542.60123573140811</v>
      </c>
      <c r="S90" s="23"/>
    </row>
    <row r="91" spans="16:19" s="14" customFormat="1" x14ac:dyDescent="0.25">
      <c r="P91" s="22"/>
      <c r="Q91" s="68">
        <v>0.83000000000000007</v>
      </c>
      <c r="R91" s="68">
        <v>543.95291448329976</v>
      </c>
      <c r="S91" s="23"/>
    </row>
    <row r="92" spans="16:19" s="14" customFormat="1" x14ac:dyDescent="0.25">
      <c r="P92" s="22"/>
      <c r="Q92" s="96">
        <v>0.84</v>
      </c>
      <c r="R92" s="96">
        <v>545.21461265914559</v>
      </c>
      <c r="S92" s="23"/>
    </row>
    <row r="93" spans="16:19" s="14" customFormat="1" x14ac:dyDescent="0.25">
      <c r="P93" s="22"/>
      <c r="Q93" s="68">
        <v>0.85</v>
      </c>
      <c r="R93" s="68">
        <v>546.41848619471989</v>
      </c>
      <c r="S93" s="23"/>
    </row>
    <row r="94" spans="16:19" s="14" customFormat="1" x14ac:dyDescent="0.25">
      <c r="P94" s="22"/>
      <c r="Q94" s="96">
        <v>0.86</v>
      </c>
      <c r="R94" s="96">
        <v>547.62440470571539</v>
      </c>
      <c r="S94" s="23"/>
    </row>
    <row r="95" spans="16:19" s="14" customFormat="1" x14ac:dyDescent="0.25">
      <c r="P95" s="22"/>
      <c r="Q95" s="68">
        <v>0.87</v>
      </c>
      <c r="R95" s="68">
        <v>548.89223780782481</v>
      </c>
      <c r="S95" s="23"/>
    </row>
    <row r="96" spans="16:19" s="14" customFormat="1" x14ac:dyDescent="0.25">
      <c r="P96" s="22"/>
      <c r="Q96" s="96">
        <v>0.88</v>
      </c>
      <c r="R96" s="96">
        <v>550.28185511674144</v>
      </c>
      <c r="S96" s="23"/>
    </row>
    <row r="97" spans="16:19" s="14" customFormat="1" x14ac:dyDescent="0.25">
      <c r="P97" s="22"/>
      <c r="Q97" s="68">
        <v>0.89</v>
      </c>
      <c r="R97" s="68">
        <v>551.85312624815788</v>
      </c>
      <c r="S97" s="23"/>
    </row>
    <row r="98" spans="16:19" s="14" customFormat="1" x14ac:dyDescent="0.25">
      <c r="P98" s="22"/>
      <c r="Q98" s="96">
        <v>0.9</v>
      </c>
      <c r="R98" s="96">
        <v>553.66592081776719</v>
      </c>
      <c r="S98" s="23"/>
    </row>
    <row r="99" spans="16:19" s="14" customFormat="1" x14ac:dyDescent="0.25">
      <c r="P99" s="22"/>
      <c r="Q99" s="68">
        <v>0.91</v>
      </c>
      <c r="R99" s="68">
        <v>555.7801084412622</v>
      </c>
      <c r="S99" s="23"/>
    </row>
    <row r="100" spans="16:19" s="14" customFormat="1" x14ac:dyDescent="0.25">
      <c r="P100" s="22"/>
      <c r="Q100" s="96">
        <v>0.92</v>
      </c>
      <c r="R100" s="96">
        <v>558.25555873433575</v>
      </c>
      <c r="S100" s="23"/>
    </row>
    <row r="101" spans="16:19" s="14" customFormat="1" x14ac:dyDescent="0.25">
      <c r="P101" s="22"/>
      <c r="Q101" s="68">
        <v>0.93</v>
      </c>
      <c r="R101" s="68">
        <v>560.9393788216089</v>
      </c>
      <c r="S101" s="23"/>
    </row>
    <row r="102" spans="16:19" s="14" customFormat="1" x14ac:dyDescent="0.25">
      <c r="P102" s="22"/>
      <c r="Q102" s="96">
        <v>0.94000000000000006</v>
      </c>
      <c r="R102" s="96">
        <v>563.24425735437831</v>
      </c>
      <c r="S102" s="23"/>
    </row>
    <row r="103" spans="16:19" s="14" customFormat="1" x14ac:dyDescent="0.25">
      <c r="P103" s="22"/>
      <c r="Q103" s="68">
        <v>0.95000000000000007</v>
      </c>
      <c r="R103" s="68">
        <v>565.76900687582781</v>
      </c>
      <c r="S103" s="23"/>
    </row>
    <row r="104" spans="16:19" s="14" customFormat="1" x14ac:dyDescent="0.25">
      <c r="P104" s="22"/>
      <c r="Q104" s="96">
        <v>0.96</v>
      </c>
      <c r="R104" s="96">
        <v>569.23924067016765</v>
      </c>
      <c r="S104" s="23"/>
    </row>
    <row r="105" spans="16:19" s="14" customFormat="1" x14ac:dyDescent="0.25">
      <c r="P105" s="22"/>
      <c r="Q105" s="68">
        <v>0.97</v>
      </c>
      <c r="R105" s="68">
        <v>574.38057202160769</v>
      </c>
      <c r="S105" s="23"/>
    </row>
    <row r="106" spans="16:19" s="14" customFormat="1" x14ac:dyDescent="0.25">
      <c r="P106" s="22"/>
      <c r="Q106" s="96">
        <v>0.98</v>
      </c>
      <c r="R106" s="96">
        <v>580.64785656600611</v>
      </c>
      <c r="S106" s="23"/>
    </row>
    <row r="107" spans="16:19" s="14" customFormat="1" x14ac:dyDescent="0.25">
      <c r="P107" s="22"/>
      <c r="Q107" s="68">
        <v>0.99</v>
      </c>
      <c r="R107" s="68">
        <v>590.8449765803631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BB30A0F4-2FB8-4B2B-8FA8-831D40509005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55992-60EA-4D25-B20D-2D9D8F816307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194</v>
      </c>
      <c r="E9" s="23"/>
      <c r="G9" s="22"/>
      <c r="H9" s="104" t="s">
        <v>34</v>
      </c>
      <c r="I9" s="105">
        <v>428.02431707575425</v>
      </c>
      <c r="J9" s="21"/>
      <c r="K9" s="21"/>
      <c r="L9" s="21"/>
      <c r="M9" s="21"/>
      <c r="N9" s="23"/>
      <c r="P9" s="22"/>
      <c r="Q9" s="68">
        <v>0.01</v>
      </c>
      <c r="R9" s="68">
        <v>177.42239731320728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259.68826673284218</v>
      </c>
      <c r="J10" s="21"/>
      <c r="K10" s="21"/>
      <c r="L10" s="21"/>
      <c r="M10" s="21"/>
      <c r="N10" s="23"/>
      <c r="P10" s="22"/>
      <c r="Q10" s="96">
        <v>0.02</v>
      </c>
      <c r="R10" s="96">
        <v>211.91403822970216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608.32532393850261</v>
      </c>
      <c r="J11" s="21"/>
      <c r="K11" s="21"/>
      <c r="L11" s="21"/>
      <c r="M11" s="21"/>
      <c r="N11" s="23"/>
      <c r="P11" s="22"/>
      <c r="Q11" s="68">
        <v>0.03</v>
      </c>
      <c r="R11" s="68">
        <v>234.23652567033105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89.611967887874954</v>
      </c>
      <c r="J12" s="21"/>
      <c r="K12" s="21"/>
      <c r="L12" s="21"/>
      <c r="M12" s="21"/>
      <c r="N12" s="23"/>
      <c r="P12" s="22"/>
      <c r="Q12" s="96">
        <v>0.04</v>
      </c>
      <c r="R12" s="96">
        <v>248.67927511055268</v>
      </c>
      <c r="S12" s="23"/>
    </row>
    <row r="13" spans="2:23" s="14" customFormat="1" x14ac:dyDescent="0.25">
      <c r="B13" s="63"/>
      <c r="C13" s="72" t="s">
        <v>131</v>
      </c>
      <c r="D13" s="56" t="s">
        <v>193</v>
      </c>
      <c r="E13" s="64"/>
      <c r="G13" s="22"/>
      <c r="H13" s="11" t="s">
        <v>108</v>
      </c>
      <c r="I13" s="68">
        <v>0.13696635090504616</v>
      </c>
      <c r="J13" s="21"/>
      <c r="K13" s="21"/>
      <c r="L13" s="21"/>
      <c r="M13" s="21"/>
      <c r="N13" s="23"/>
      <c r="P13" s="22"/>
      <c r="Q13" s="68">
        <v>0.05</v>
      </c>
      <c r="R13" s="68">
        <v>259.68826673284212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268.73204966551418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3.9760399943076181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276.49508570091751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283.34932225549915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289.51799499906247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295.14762812479307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300.37853966569389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187</v>
      </c>
      <c r="I20" s="68">
        <v>1.5382636436595799E-2</v>
      </c>
      <c r="J20" s="21"/>
      <c r="K20" s="21"/>
      <c r="L20" s="21"/>
      <c r="M20" s="21"/>
      <c r="N20" s="23"/>
      <c r="P20" s="22"/>
      <c r="Q20" s="96">
        <v>0.12</v>
      </c>
      <c r="R20" s="96">
        <v>305.2422014561991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189</v>
      </c>
      <c r="I21" s="96">
        <v>-21.196749704717199</v>
      </c>
      <c r="J21" s="21"/>
      <c r="K21" s="21"/>
      <c r="L21" s="21"/>
      <c r="M21" s="21"/>
      <c r="N21" s="23"/>
      <c r="P21" s="22"/>
      <c r="Q21" s="68">
        <v>0.13</v>
      </c>
      <c r="R21" s="68">
        <v>309.83924665124664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190</v>
      </c>
      <c r="I22" s="68">
        <v>3.1356594617402198</v>
      </c>
      <c r="J22" s="21"/>
      <c r="K22" s="21"/>
      <c r="L22" s="21"/>
      <c r="M22" s="21"/>
      <c r="N22" s="23"/>
      <c r="P22" s="22"/>
      <c r="Q22" s="96">
        <v>0.14000000000000001</v>
      </c>
      <c r="R22" s="96">
        <v>314.17507326801007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318.32974487984154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322.28885564646231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326.11182184716455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1.5382636436595798E-2</v>
      </c>
      <c r="J26" s="68">
        <v>0.64053298121984903</v>
      </c>
      <c r="K26" s="68">
        <v>0</v>
      </c>
      <c r="L26" s="68">
        <v>41.64</v>
      </c>
      <c r="M26" s="68">
        <v>-0.80656060004885755</v>
      </c>
      <c r="N26" s="34"/>
      <c r="P26" s="22"/>
      <c r="Q26" s="96">
        <v>0.18</v>
      </c>
      <c r="R26" s="96">
        <v>329.79756837591202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16.8</v>
      </c>
      <c r="I27" s="96">
        <v>1.538690013838085E-2</v>
      </c>
      <c r="J27" s="96">
        <v>0.68117806912612033</v>
      </c>
      <c r="K27" s="96">
        <v>2</v>
      </c>
      <c r="L27" s="96">
        <v>44.27</v>
      </c>
      <c r="M27" s="96">
        <v>1.6103601950067703</v>
      </c>
      <c r="N27" s="23"/>
      <c r="P27" s="22"/>
      <c r="Q27" s="68">
        <v>0.19</v>
      </c>
      <c r="R27" s="68">
        <v>333.35910547895492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53.5</v>
      </c>
      <c r="I28" s="68">
        <v>1.5543735822732684E-2</v>
      </c>
      <c r="J28" s="68">
        <v>0.71858690708493189</v>
      </c>
      <c r="K28" s="68">
        <v>0</v>
      </c>
      <c r="L28" s="68">
        <v>46.23</v>
      </c>
      <c r="M28" s="68">
        <v>-0.85436104167605598</v>
      </c>
      <c r="N28" s="23"/>
      <c r="P28" s="22"/>
      <c r="Q28" s="96">
        <v>0.2</v>
      </c>
      <c r="R28" s="96">
        <v>336.83286222796312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169.9</v>
      </c>
      <c r="I29" s="96">
        <v>2.1382048842777609E-2</v>
      </c>
      <c r="J29" s="96">
        <v>0.95363937838788138</v>
      </c>
      <c r="K29" s="96">
        <v>1</v>
      </c>
      <c r="L29" s="96">
        <v>44.6</v>
      </c>
      <c r="M29" s="96">
        <v>4.798998050221033E-2</v>
      </c>
      <c r="N29" s="23"/>
      <c r="P29" s="22"/>
      <c r="Q29" s="68">
        <v>0.21</v>
      </c>
      <c r="R29" s="68">
        <v>340.20331629924146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602.29999999999995</v>
      </c>
      <c r="I30" s="68">
        <v>0.25648640101351411</v>
      </c>
      <c r="J30" s="68">
        <v>12.006128431442596</v>
      </c>
      <c r="K30" s="68">
        <v>12</v>
      </c>
      <c r="L30" s="68">
        <v>46.81</v>
      </c>
      <c r="M30" s="68">
        <v>-2.0511781501019034E-3</v>
      </c>
      <c r="N30" s="23"/>
      <c r="P30" s="22"/>
      <c r="Q30" s="96">
        <v>0.22</v>
      </c>
      <c r="R30" s="96">
        <v>343.48905792419924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346.71921614390669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349.88325908466322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352.98632457524565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-39.579616372405034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356.04681222270432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-41.805983943937477</v>
      </c>
      <c r="J35" s="96">
        <v>3</v>
      </c>
      <c r="K35" s="96">
        <v>4.4527351430648849</v>
      </c>
      <c r="L35" s="96">
        <v>2</v>
      </c>
      <c r="M35" s="96">
        <v>0.10791972972011543</v>
      </c>
      <c r="N35" s="23"/>
      <c r="P35" s="22"/>
      <c r="Q35" s="68">
        <v>0.27</v>
      </c>
      <c r="R35" s="68">
        <v>359.06825565289444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-55.008881142490431</v>
      </c>
      <c r="J36" s="68">
        <v>1</v>
      </c>
      <c r="K36" s="68">
        <v>30.858529540170792</v>
      </c>
      <c r="L36" s="68">
        <v>4</v>
      </c>
      <c r="M36" s="68" t="s">
        <v>186</v>
      </c>
      <c r="N36" s="23"/>
      <c r="P36" s="22"/>
      <c r="Q36" s="96">
        <v>0.28000000000000003</v>
      </c>
      <c r="R36" s="96">
        <v>362.04130935518572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364.98197032306348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367.9065037727965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370.80836422975489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373.68602812629587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376.55161534890794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379.41671105371842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382.27065908427812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385.11574989634312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387.96720655122209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390.84015786182016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393.72631977307827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396.6226973007993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399.54445440667291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402.506755052389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405.50392347785066</v>
      </c>
      <c r="S51" s="23"/>
    </row>
    <row r="52" spans="1:19" s="14" customFormat="1" x14ac:dyDescent="0.25">
      <c r="B52" s="13"/>
      <c r="P52" s="22"/>
      <c r="Q52" s="96">
        <v>0.44</v>
      </c>
      <c r="R52" s="96">
        <v>408.527703224839</v>
      </c>
      <c r="S52" s="23"/>
    </row>
    <row r="53" spans="1:19" s="14" customFormat="1" x14ac:dyDescent="0.25">
      <c r="B53" s="13"/>
      <c r="P53" s="22"/>
      <c r="Q53" s="68">
        <v>0.45</v>
      </c>
      <c r="R53" s="68">
        <v>411.5999396744657</v>
      </c>
      <c r="S53" s="23"/>
    </row>
    <row r="54" spans="1:19" s="14" customFormat="1" x14ac:dyDescent="0.25">
      <c r="P54" s="22"/>
      <c r="Q54" s="96">
        <v>0.46</v>
      </c>
      <c r="R54" s="96">
        <v>414.74261763709495</v>
      </c>
      <c r="S54" s="23"/>
    </row>
    <row r="55" spans="1:19" s="14" customFormat="1" x14ac:dyDescent="0.25">
      <c r="P55" s="22"/>
      <c r="Q55" s="68">
        <v>0.47000000000000003</v>
      </c>
      <c r="R55" s="68">
        <v>417.93623216578527</v>
      </c>
      <c r="S55" s="23"/>
    </row>
    <row r="56" spans="1:19" s="14" customFormat="1" x14ac:dyDescent="0.25">
      <c r="P56" s="22"/>
      <c r="Q56" s="96">
        <v>0.48</v>
      </c>
      <c r="R56" s="96">
        <v>421.16459316388534</v>
      </c>
      <c r="S56" s="23"/>
    </row>
    <row r="57" spans="1:19" s="14" customFormat="1" x14ac:dyDescent="0.25">
      <c r="P57" s="22"/>
      <c r="Q57" s="68">
        <v>0.49</v>
      </c>
      <c r="R57" s="68">
        <v>424.50208203156973</v>
      </c>
      <c r="S57" s="23"/>
    </row>
    <row r="58" spans="1:19" s="14" customFormat="1" x14ac:dyDescent="0.25">
      <c r="P58" s="22"/>
      <c r="Q58" s="96">
        <v>0.5</v>
      </c>
      <c r="R58" s="96">
        <v>428.02431707575431</v>
      </c>
      <c r="S58" s="23"/>
    </row>
    <row r="59" spans="1:19" s="14" customFormat="1" x14ac:dyDescent="0.25">
      <c r="P59" s="22"/>
      <c r="Q59" s="68">
        <v>0.51</v>
      </c>
      <c r="R59" s="68">
        <v>431.7180921880319</v>
      </c>
      <c r="S59" s="23"/>
    </row>
    <row r="60" spans="1:19" s="14" customFormat="1" x14ac:dyDescent="0.25">
      <c r="P60" s="22"/>
      <c r="Q60" s="96">
        <v>0.52</v>
      </c>
      <c r="R60" s="96">
        <v>435.56799547840563</v>
      </c>
      <c r="S60" s="23"/>
    </row>
    <row r="61" spans="1:19" s="14" customFormat="1" x14ac:dyDescent="0.25">
      <c r="P61" s="22"/>
      <c r="Q61" s="68">
        <v>0.53</v>
      </c>
      <c r="R61" s="68">
        <v>439.64633658140741</v>
      </c>
      <c r="S61" s="23"/>
    </row>
    <row r="62" spans="1:19" s="14" customFormat="1" x14ac:dyDescent="0.25">
      <c r="P62" s="22"/>
      <c r="Q62" s="96">
        <v>0.54</v>
      </c>
      <c r="R62" s="96">
        <v>443.9248854936742</v>
      </c>
      <c r="S62" s="23"/>
    </row>
    <row r="63" spans="1:19" s="14" customFormat="1" x14ac:dyDescent="0.25">
      <c r="P63" s="22"/>
      <c r="Q63" s="68">
        <v>0.55000000000000004</v>
      </c>
      <c r="R63" s="68">
        <v>448.36826800349354</v>
      </c>
      <c r="S63" s="23"/>
    </row>
    <row r="64" spans="1:19" s="14" customFormat="1" x14ac:dyDescent="0.25">
      <c r="P64" s="22"/>
      <c r="Q64" s="96">
        <v>0.56000000000000005</v>
      </c>
      <c r="R64" s="96">
        <v>453.37536094608294</v>
      </c>
      <c r="S64" s="23"/>
    </row>
    <row r="65" spans="16:19" s="14" customFormat="1" x14ac:dyDescent="0.25">
      <c r="P65" s="22"/>
      <c r="Q65" s="68">
        <v>0.57000000000000006</v>
      </c>
      <c r="R65" s="68">
        <v>458.95322982069854</v>
      </c>
      <c r="S65" s="23"/>
    </row>
    <row r="66" spans="16:19" s="14" customFormat="1" x14ac:dyDescent="0.25">
      <c r="P66" s="22"/>
      <c r="Q66" s="96">
        <v>0.57999999999999996</v>
      </c>
      <c r="R66" s="96">
        <v>465.37196905018106</v>
      </c>
      <c r="S66" s="23"/>
    </row>
    <row r="67" spans="16:19" s="14" customFormat="1" x14ac:dyDescent="0.25">
      <c r="P67" s="22"/>
      <c r="Q67" s="68">
        <v>0.59</v>
      </c>
      <c r="R67" s="68">
        <v>473.07153838599947</v>
      </c>
      <c r="S67" s="23"/>
    </row>
    <row r="68" spans="16:19" s="14" customFormat="1" x14ac:dyDescent="0.25">
      <c r="P68" s="22"/>
      <c r="Q68" s="96">
        <v>0.6</v>
      </c>
      <c r="R68" s="96">
        <v>483.87214864608251</v>
      </c>
      <c r="S68" s="23"/>
    </row>
    <row r="69" spans="16:19" s="14" customFormat="1" x14ac:dyDescent="0.25">
      <c r="P69" s="22"/>
      <c r="Q69" s="68">
        <v>0.61</v>
      </c>
      <c r="R69" s="68">
        <v>503.51534081691028</v>
      </c>
      <c r="S69" s="23"/>
    </row>
    <row r="70" spans="16:19" s="14" customFormat="1" x14ac:dyDescent="0.25">
      <c r="P70" s="22"/>
      <c r="Q70" s="96">
        <v>0.62</v>
      </c>
      <c r="R70" s="96">
        <v>593.08756570614833</v>
      </c>
      <c r="S70" s="23"/>
    </row>
    <row r="71" spans="16:19" s="14" customFormat="1" x14ac:dyDescent="0.25">
      <c r="P71" s="22"/>
      <c r="Q71" s="68">
        <v>0.63</v>
      </c>
      <c r="R71" s="68">
        <v>593.9601441496867</v>
      </c>
      <c r="S71" s="23"/>
    </row>
    <row r="72" spans="16:19" s="14" customFormat="1" x14ac:dyDescent="0.25">
      <c r="P72" s="22"/>
      <c r="Q72" s="96">
        <v>0.64</v>
      </c>
      <c r="R72" s="96">
        <v>594.78748218465478</v>
      </c>
      <c r="S72" s="23"/>
    </row>
    <row r="73" spans="16:19" s="14" customFormat="1" x14ac:dyDescent="0.25">
      <c r="P73" s="22"/>
      <c r="Q73" s="68">
        <v>0.65</v>
      </c>
      <c r="R73" s="68">
        <v>595.57147306715967</v>
      </c>
      <c r="S73" s="23"/>
    </row>
    <row r="74" spans="16:19" s="14" customFormat="1" x14ac:dyDescent="0.25">
      <c r="P74" s="22"/>
      <c r="Q74" s="96">
        <v>0.66</v>
      </c>
      <c r="R74" s="96">
        <v>596.31401005330849</v>
      </c>
      <c r="S74" s="23"/>
    </row>
    <row r="75" spans="16:19" s="14" customFormat="1" x14ac:dyDescent="0.25">
      <c r="P75" s="22"/>
      <c r="Q75" s="68">
        <v>0.67</v>
      </c>
      <c r="R75" s="68">
        <v>597.01698639920858</v>
      </c>
      <c r="S75" s="23"/>
    </row>
    <row r="76" spans="16:19" s="14" customFormat="1" x14ac:dyDescent="0.25">
      <c r="P76" s="22"/>
      <c r="Q76" s="96">
        <v>0.68</v>
      </c>
      <c r="R76" s="96">
        <v>597.68229536096692</v>
      </c>
      <c r="S76" s="23"/>
    </row>
    <row r="77" spans="16:19" s="14" customFormat="1" x14ac:dyDescent="0.25">
      <c r="P77" s="22"/>
      <c r="Q77" s="68">
        <v>0.69000000000000006</v>
      </c>
      <c r="R77" s="68">
        <v>598.31183019469086</v>
      </c>
      <c r="S77" s="23"/>
    </row>
    <row r="78" spans="16:19" s="14" customFormat="1" x14ac:dyDescent="0.25">
      <c r="P78" s="22"/>
      <c r="Q78" s="96">
        <v>0.70000000000000007</v>
      </c>
      <c r="R78" s="96">
        <v>598.90748415648739</v>
      </c>
      <c r="S78" s="23"/>
    </row>
    <row r="79" spans="16:19" s="14" customFormat="1" x14ac:dyDescent="0.25">
      <c r="P79" s="22"/>
      <c r="Q79" s="68">
        <v>0.71</v>
      </c>
      <c r="R79" s="68">
        <v>599.47115050246384</v>
      </c>
      <c r="S79" s="23"/>
    </row>
    <row r="80" spans="16:19" s="14" customFormat="1" x14ac:dyDescent="0.25">
      <c r="P80" s="22"/>
      <c r="Q80" s="96">
        <v>0.72</v>
      </c>
      <c r="R80" s="96">
        <v>600.00472248872723</v>
      </c>
      <c r="S80" s="23"/>
    </row>
    <row r="81" spans="16:19" s="14" customFormat="1" x14ac:dyDescent="0.25">
      <c r="P81" s="22"/>
      <c r="Q81" s="68">
        <v>0.73</v>
      </c>
      <c r="R81" s="68">
        <v>600.51009337138498</v>
      </c>
      <c r="S81" s="23"/>
    </row>
    <row r="82" spans="16:19" s="14" customFormat="1" x14ac:dyDescent="0.25">
      <c r="P82" s="22"/>
      <c r="Q82" s="96">
        <v>0.74</v>
      </c>
      <c r="R82" s="96">
        <v>600.989156406544</v>
      </c>
      <c r="S82" s="23"/>
    </row>
    <row r="83" spans="16:19" s="14" customFormat="1" x14ac:dyDescent="0.25">
      <c r="P83" s="22"/>
      <c r="Q83" s="68">
        <v>0.75</v>
      </c>
      <c r="R83" s="68">
        <v>601.44380485031149</v>
      </c>
      <c r="S83" s="23"/>
    </row>
    <row r="84" spans="16:19" s="14" customFormat="1" x14ac:dyDescent="0.25">
      <c r="P84" s="22"/>
      <c r="Q84" s="96">
        <v>0.76</v>
      </c>
      <c r="R84" s="96">
        <v>601.87593195879481</v>
      </c>
      <c r="S84" s="23"/>
    </row>
    <row r="85" spans="16:19" s="14" customFormat="1" x14ac:dyDescent="0.25">
      <c r="P85" s="22"/>
      <c r="Q85" s="68">
        <v>0.77</v>
      </c>
      <c r="R85" s="68">
        <v>602.28743098810105</v>
      </c>
      <c r="S85" s="23"/>
    </row>
    <row r="86" spans="16:19" s="14" customFormat="1" x14ac:dyDescent="0.25">
      <c r="P86" s="22"/>
      <c r="Q86" s="96">
        <v>0.78</v>
      </c>
      <c r="R86" s="96">
        <v>602.68019519433722</v>
      </c>
      <c r="S86" s="23"/>
    </row>
    <row r="87" spans="16:19" s="14" customFormat="1" x14ac:dyDescent="0.25">
      <c r="P87" s="22"/>
      <c r="Q87" s="68">
        <v>0.79</v>
      </c>
      <c r="R87" s="68">
        <v>603.05611783361076</v>
      </c>
      <c r="S87" s="23"/>
    </row>
    <row r="88" spans="16:19" s="14" customFormat="1" x14ac:dyDescent="0.25">
      <c r="P88" s="22"/>
      <c r="Q88" s="96">
        <v>0.8</v>
      </c>
      <c r="R88" s="96">
        <v>603.41709216202855</v>
      </c>
      <c r="S88" s="23"/>
    </row>
    <row r="89" spans="16:19" s="14" customFormat="1" x14ac:dyDescent="0.25">
      <c r="P89" s="22"/>
      <c r="Q89" s="68">
        <v>0.81</v>
      </c>
      <c r="R89" s="68">
        <v>603.76501143569794</v>
      </c>
      <c r="S89" s="23"/>
    </row>
    <row r="90" spans="16:19" s="14" customFormat="1" x14ac:dyDescent="0.25">
      <c r="P90" s="22"/>
      <c r="Q90" s="96">
        <v>0.82000000000000006</v>
      </c>
      <c r="R90" s="96">
        <v>604.10176891072626</v>
      </c>
      <c r="S90" s="23"/>
    </row>
    <row r="91" spans="16:19" s="14" customFormat="1" x14ac:dyDescent="0.25">
      <c r="P91" s="22"/>
      <c r="Q91" s="68">
        <v>0.83000000000000007</v>
      </c>
      <c r="R91" s="68">
        <v>604.4292578432204</v>
      </c>
      <c r="S91" s="23"/>
    </row>
    <row r="92" spans="16:19" s="14" customFormat="1" x14ac:dyDescent="0.25">
      <c r="P92" s="22"/>
      <c r="Q92" s="96">
        <v>0.84</v>
      </c>
      <c r="R92" s="96">
        <v>604.74937148928757</v>
      </c>
      <c r="S92" s="23"/>
    </row>
    <row r="93" spans="16:19" s="14" customFormat="1" x14ac:dyDescent="0.25">
      <c r="P93" s="22"/>
      <c r="Q93" s="68">
        <v>0.85</v>
      </c>
      <c r="R93" s="68">
        <v>605.064003105035</v>
      </c>
      <c r="S93" s="23"/>
    </row>
    <row r="94" spans="16:19" s="14" customFormat="1" x14ac:dyDescent="0.25">
      <c r="P94" s="22"/>
      <c r="Q94" s="96">
        <v>0.86</v>
      </c>
      <c r="R94" s="96">
        <v>605.37504594657003</v>
      </c>
      <c r="S94" s="23"/>
    </row>
    <row r="95" spans="16:19" s="14" customFormat="1" x14ac:dyDescent="0.25">
      <c r="P95" s="22"/>
      <c r="Q95" s="68">
        <v>0.87</v>
      </c>
      <c r="R95" s="68">
        <v>605.68439326999953</v>
      </c>
      <c r="S95" s="23"/>
    </row>
    <row r="96" spans="16:19" s="14" customFormat="1" x14ac:dyDescent="0.25">
      <c r="P96" s="22"/>
      <c r="Q96" s="96">
        <v>0.88</v>
      </c>
      <c r="R96" s="96">
        <v>605.99393833143097</v>
      </c>
      <c r="S96" s="23"/>
    </row>
    <row r="97" spans="16:19" s="14" customFormat="1" x14ac:dyDescent="0.25">
      <c r="P97" s="22"/>
      <c r="Q97" s="68">
        <v>0.89</v>
      </c>
      <c r="R97" s="68">
        <v>606.3055743869711</v>
      </c>
      <c r="S97" s="23"/>
    </row>
    <row r="98" spans="16:19" s="14" customFormat="1" x14ac:dyDescent="0.25">
      <c r="P98" s="22"/>
      <c r="Q98" s="96">
        <v>0.9</v>
      </c>
      <c r="R98" s="96">
        <v>606.62119469272761</v>
      </c>
      <c r="S98" s="23"/>
    </row>
    <row r="99" spans="16:19" s="14" customFormat="1" x14ac:dyDescent="0.25">
      <c r="P99" s="22"/>
      <c r="Q99" s="68">
        <v>0.91</v>
      </c>
      <c r="R99" s="68">
        <v>606.94269250480738</v>
      </c>
      <c r="S99" s="23"/>
    </row>
    <row r="100" spans="16:19" s="14" customFormat="1" x14ac:dyDescent="0.25">
      <c r="P100" s="22"/>
      <c r="Q100" s="96">
        <v>0.92</v>
      </c>
      <c r="R100" s="96">
        <v>607.27196107931752</v>
      </c>
      <c r="S100" s="23"/>
    </row>
    <row r="101" spans="16:19" s="14" customFormat="1" x14ac:dyDescent="0.25">
      <c r="P101" s="22"/>
      <c r="Q101" s="68">
        <v>0.93</v>
      </c>
      <c r="R101" s="68">
        <v>607.61089367236525</v>
      </c>
      <c r="S101" s="23"/>
    </row>
    <row r="102" spans="16:19" s="14" customFormat="1" x14ac:dyDescent="0.25">
      <c r="P102" s="22"/>
      <c r="Q102" s="96">
        <v>0.94000000000000006</v>
      </c>
      <c r="R102" s="96">
        <v>607.96138354005791</v>
      </c>
      <c r="S102" s="23"/>
    </row>
    <row r="103" spans="16:19" s="14" customFormat="1" x14ac:dyDescent="0.25">
      <c r="P103" s="22"/>
      <c r="Q103" s="68">
        <v>0.95000000000000007</v>
      </c>
      <c r="R103" s="68">
        <v>608.32532393850261</v>
      </c>
      <c r="S103" s="23"/>
    </row>
    <row r="104" spans="16:19" s="14" customFormat="1" x14ac:dyDescent="0.25">
      <c r="P104" s="22"/>
      <c r="Q104" s="96">
        <v>0.96</v>
      </c>
      <c r="R104" s="96">
        <v>608.70460812380645</v>
      </c>
      <c r="S104" s="23"/>
    </row>
    <row r="105" spans="16:19" s="14" customFormat="1" x14ac:dyDescent="0.25">
      <c r="P105" s="22"/>
      <c r="Q105" s="68">
        <v>0.97</v>
      </c>
      <c r="R105" s="68">
        <v>609.10112935207667</v>
      </c>
      <c r="S105" s="23"/>
    </row>
    <row r="106" spans="16:19" s="14" customFormat="1" x14ac:dyDescent="0.25">
      <c r="P106" s="22"/>
      <c r="Q106" s="96">
        <v>0.98</v>
      </c>
      <c r="R106" s="96">
        <v>609.51678087942014</v>
      </c>
      <c r="S106" s="23"/>
    </row>
    <row r="107" spans="16:19" s="14" customFormat="1" x14ac:dyDescent="0.25">
      <c r="P107" s="22"/>
      <c r="Q107" s="68">
        <v>0.99</v>
      </c>
      <c r="R107" s="68">
        <v>609.95345596194454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C6497382-28AE-4ACE-9862-5D2747BC1C0B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5731C-7D51-4A5E-93FC-6DFB31F64B6D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196</v>
      </c>
      <c r="E9" s="23"/>
      <c r="G9" s="22"/>
      <c r="H9" s="104" t="s">
        <v>34</v>
      </c>
      <c r="I9" s="105">
        <v>434.41095575690264</v>
      </c>
      <c r="J9" s="21"/>
      <c r="K9" s="21"/>
      <c r="L9" s="21"/>
      <c r="M9" s="21"/>
      <c r="N9" s="23"/>
      <c r="P9" s="22"/>
      <c r="Q9" s="68">
        <v>0.01</v>
      </c>
      <c r="R9" s="68">
        <v>183.37482719771876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263.52268287636298</v>
      </c>
      <c r="J10" s="21"/>
      <c r="K10" s="21"/>
      <c r="L10" s="21"/>
      <c r="M10" s="21"/>
      <c r="N10" s="23"/>
      <c r="P10" s="22"/>
      <c r="Q10" s="96">
        <v>0.02</v>
      </c>
      <c r="R10" s="96">
        <v>209.50470353918703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542.79728647812931</v>
      </c>
      <c r="J11" s="21"/>
      <c r="K11" s="21"/>
      <c r="L11" s="21"/>
      <c r="M11" s="21"/>
      <c r="N11" s="23"/>
      <c r="P11" s="22"/>
      <c r="Q11" s="68">
        <v>0.03</v>
      </c>
      <c r="R11" s="68">
        <v>232.46056252941148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87.61396161867313</v>
      </c>
      <c r="J12" s="21"/>
      <c r="K12" s="21"/>
      <c r="L12" s="21"/>
      <c r="M12" s="21"/>
      <c r="N12" s="23"/>
      <c r="P12" s="22"/>
      <c r="Q12" s="96">
        <v>0.04</v>
      </c>
      <c r="R12" s="96">
        <v>249.77282140410566</v>
      </c>
      <c r="S12" s="23"/>
    </row>
    <row r="13" spans="2:23" s="14" customFormat="1" x14ac:dyDescent="0.25">
      <c r="B13" s="63"/>
      <c r="C13" s="72" t="s">
        <v>131</v>
      </c>
      <c r="D13" s="56" t="s">
        <v>195</v>
      </c>
      <c r="E13" s="64"/>
      <c r="G13" s="22"/>
      <c r="H13" s="11" t="s">
        <v>108</v>
      </c>
      <c r="I13" s="68">
        <v>0.26294103286272241</v>
      </c>
      <c r="J13" s="21"/>
      <c r="K13" s="21"/>
      <c r="L13" s="21"/>
      <c r="M13" s="21"/>
      <c r="N13" s="23"/>
      <c r="P13" s="22"/>
      <c r="Q13" s="68">
        <v>0.05</v>
      </c>
      <c r="R13" s="68">
        <v>263.52268287636292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274.83966152238577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3.9863576277105275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284.3650900355604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3.7947397509958199E-4</v>
      </c>
      <c r="J16" s="21"/>
      <c r="K16" s="21"/>
      <c r="L16" s="21"/>
      <c r="M16" s="21"/>
      <c r="N16" s="23"/>
      <c r="P16" s="22"/>
      <c r="Q16" s="96">
        <v>0.08</v>
      </c>
      <c r="R16" s="96">
        <v>292.56461522272662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299.71909630938796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306.06527267286179</v>
      </c>
      <c r="S18" s="23"/>
    </row>
    <row r="19" spans="2:19" s="14" customFormat="1" x14ac:dyDescent="0.2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5</v>
      </c>
      <c r="J19" s="107"/>
      <c r="K19" s="21"/>
      <c r="L19" s="21"/>
      <c r="M19" s="21"/>
      <c r="N19" s="23"/>
      <c r="P19" s="22"/>
      <c r="Q19" s="68">
        <v>0.11</v>
      </c>
      <c r="R19" s="68">
        <v>311.73990437223966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316.84521956564492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101" t="s">
        <v>187</v>
      </c>
      <c r="I21" s="68">
        <v>1.53427887122056E-2</v>
      </c>
      <c r="J21" s="21"/>
      <c r="K21" s="21"/>
      <c r="L21" s="21"/>
      <c r="M21" s="21"/>
      <c r="N21" s="23"/>
      <c r="P21" s="22"/>
      <c r="Q21" s="68">
        <v>0.13</v>
      </c>
      <c r="R21" s="68">
        <v>321.51827886752716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96" t="s">
        <v>197</v>
      </c>
      <c r="I22" s="96" t="s">
        <v>198</v>
      </c>
      <c r="J22" s="21"/>
      <c r="K22" s="21"/>
      <c r="L22" s="21"/>
      <c r="M22" s="21"/>
      <c r="N22" s="23"/>
      <c r="P22" s="22"/>
      <c r="Q22" s="96">
        <v>0.14000000000000001</v>
      </c>
      <c r="R22" s="96">
        <v>325.78133605436398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68" t="s">
        <v>199</v>
      </c>
      <c r="I23" s="68" t="s">
        <v>198</v>
      </c>
      <c r="J23" s="21"/>
      <c r="K23" s="21"/>
      <c r="L23" s="21"/>
      <c r="M23" s="21"/>
      <c r="N23" s="23"/>
      <c r="P23" s="22"/>
      <c r="Q23" s="68">
        <v>0.15</v>
      </c>
      <c r="R23" s="68">
        <v>329.72448077555356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96" t="s">
        <v>200</v>
      </c>
      <c r="I24" s="96">
        <v>1.2852142936854999E-9</v>
      </c>
      <c r="J24" s="21"/>
      <c r="K24" s="21"/>
      <c r="L24" s="21"/>
      <c r="M24" s="21"/>
      <c r="N24" s="23"/>
      <c r="P24" s="22"/>
      <c r="Q24" s="96">
        <v>0.16</v>
      </c>
      <c r="R24" s="96">
        <v>333.41931315915821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68" t="s">
        <v>201</v>
      </c>
      <c r="I25" s="68" t="s">
        <v>198</v>
      </c>
      <c r="J25" s="21"/>
      <c r="K25" s="21"/>
      <c r="L25" s="21"/>
      <c r="M25" s="21"/>
      <c r="N25" s="23"/>
      <c r="P25" s="22"/>
      <c r="Q25" s="68">
        <v>0.17</v>
      </c>
      <c r="R25" s="68">
        <v>336.83900193045304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40"/>
      <c r="I26" s="40"/>
      <c r="J26" s="40"/>
      <c r="K26" s="21"/>
      <c r="L26" s="21"/>
      <c r="M26" s="21"/>
      <c r="N26" s="23"/>
      <c r="P26" s="22"/>
      <c r="Q26" s="96">
        <v>0.18</v>
      </c>
      <c r="R26" s="96">
        <v>340.08565474353418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83" t="s">
        <v>53</v>
      </c>
      <c r="I27" s="83"/>
      <c r="J27" s="41"/>
      <c r="K27" s="41"/>
      <c r="L27" s="41"/>
      <c r="M27" s="41"/>
      <c r="N27" s="23"/>
      <c r="P27" s="22"/>
      <c r="Q27" s="68">
        <v>0.19</v>
      </c>
      <c r="R27" s="68">
        <v>343.11505144167592</v>
      </c>
      <c r="S27" s="23"/>
    </row>
    <row r="28" spans="2:19" s="14" customFormat="1" ht="30" x14ac:dyDescent="0.25">
      <c r="B28" s="13"/>
      <c r="C28" s="35"/>
      <c r="D28" s="35"/>
      <c r="E28" s="35"/>
      <c r="F28" s="13"/>
      <c r="G28" s="22"/>
      <c r="H28" s="42" t="s">
        <v>41</v>
      </c>
      <c r="I28" s="42" t="s">
        <v>47</v>
      </c>
      <c r="J28" s="43" t="s">
        <v>43</v>
      </c>
      <c r="K28" s="43" t="s">
        <v>44</v>
      </c>
      <c r="L28" s="43" t="s">
        <v>45</v>
      </c>
      <c r="M28" s="43" t="s">
        <v>46</v>
      </c>
      <c r="N28" s="23"/>
      <c r="P28" s="22"/>
      <c r="Q28" s="96">
        <v>0.2</v>
      </c>
      <c r="R28" s="96">
        <v>345.8979133701456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0</v>
      </c>
      <c r="I29" s="68">
        <v>1.5342788712205587E-2</v>
      </c>
      <c r="J29" s="68">
        <v>0.6388737219762407</v>
      </c>
      <c r="K29" s="68">
        <v>0</v>
      </c>
      <c r="L29" s="68">
        <v>41.64</v>
      </c>
      <c r="M29" s="68">
        <v>-0.80549895189619558</v>
      </c>
      <c r="N29" s="34"/>
      <c r="P29" s="22"/>
      <c r="Q29" s="68">
        <v>0.21</v>
      </c>
      <c r="R29" s="68">
        <v>348.70212405804614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96">
        <v>16.8</v>
      </c>
      <c r="I30" s="96">
        <v>1.5348789207986553E-2</v>
      </c>
      <c r="J30" s="96">
        <v>0.67949089823756481</v>
      </c>
      <c r="K30" s="96">
        <v>2</v>
      </c>
      <c r="L30" s="96">
        <v>44.27</v>
      </c>
      <c r="M30" s="96">
        <v>1.6143896606627188</v>
      </c>
      <c r="N30" s="23"/>
      <c r="P30" s="22"/>
      <c r="Q30" s="96">
        <v>0.22</v>
      </c>
      <c r="R30" s="96">
        <v>351.78573640611222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68">
        <v>53.5</v>
      </c>
      <c r="I31" s="68">
        <v>1.5536555448310188E-2</v>
      </c>
      <c r="J31" s="68">
        <v>0.71825495837537989</v>
      </c>
      <c r="K31" s="68">
        <v>0</v>
      </c>
      <c r="L31" s="68">
        <v>46.23</v>
      </c>
      <c r="M31" s="68">
        <v>-0.85416056932346152</v>
      </c>
      <c r="N31" s="23"/>
      <c r="P31" s="22"/>
      <c r="Q31" s="68">
        <v>0.23</v>
      </c>
      <c r="R31" s="68">
        <v>355.07643947048626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96">
        <v>169.9</v>
      </c>
      <c r="I32" s="96">
        <v>2.1529683960113056E-2</v>
      </c>
      <c r="J32" s="96">
        <v>0.96022390462104235</v>
      </c>
      <c r="K32" s="96">
        <v>1</v>
      </c>
      <c r="L32" s="96">
        <v>44.6</v>
      </c>
      <c r="M32" s="96">
        <v>4.1035720597772329E-2</v>
      </c>
      <c r="N32" s="23"/>
      <c r="P32" s="22"/>
      <c r="Q32" s="96">
        <v>0.24</v>
      </c>
      <c r="R32" s="96">
        <v>358.5522207790973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68">
        <v>602.29999999999995</v>
      </c>
      <c r="I33" s="68">
        <v>0.25641539033702282</v>
      </c>
      <c r="J33" s="68">
        <v>12.002804421676039</v>
      </c>
      <c r="K33" s="68">
        <v>12</v>
      </c>
      <c r="L33" s="68">
        <v>46.81</v>
      </c>
      <c r="M33" s="68">
        <v>-9.387214770615437E-4</v>
      </c>
      <c r="N33" s="23"/>
      <c r="P33" s="22"/>
      <c r="Q33" s="68">
        <v>0.25</v>
      </c>
      <c r="R33" s="68">
        <v>362.29736653662331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40"/>
      <c r="I34" s="40"/>
      <c r="J34" s="40"/>
      <c r="K34" s="40"/>
      <c r="L34" s="40"/>
      <c r="M34" s="40"/>
      <c r="N34" s="23"/>
      <c r="P34" s="22"/>
      <c r="Q34" s="96">
        <v>0.26</v>
      </c>
      <c r="R34" s="96">
        <v>366.45693139870991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83" t="s">
        <v>111</v>
      </c>
      <c r="I35" s="83"/>
      <c r="J35" s="40"/>
      <c r="K35" s="40"/>
      <c r="L35" s="40"/>
      <c r="M35" s="40"/>
      <c r="N35" s="23"/>
      <c r="P35" s="22"/>
      <c r="Q35" s="68">
        <v>0.27</v>
      </c>
      <c r="R35" s="68">
        <v>370.77146933180808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108" t="s">
        <v>31</v>
      </c>
      <c r="I36" s="108" t="s">
        <v>90</v>
      </c>
      <c r="J36" s="108" t="s">
        <v>52</v>
      </c>
      <c r="K36" s="108" t="s">
        <v>91</v>
      </c>
      <c r="L36" s="108" t="s">
        <v>92</v>
      </c>
      <c r="M36" s="108" t="s">
        <v>93</v>
      </c>
      <c r="N36" s="23"/>
      <c r="P36" s="22"/>
      <c r="Q36" s="96">
        <v>0.28000000000000003</v>
      </c>
      <c r="R36" s="96">
        <v>374.84724615370078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68" t="s">
        <v>182</v>
      </c>
      <c r="I37" s="68">
        <v>-39.579616372405034</v>
      </c>
      <c r="J37" s="68">
        <v>5</v>
      </c>
      <c r="K37" s="68" t="s">
        <v>183</v>
      </c>
      <c r="L37" s="68" t="s">
        <v>183</v>
      </c>
      <c r="M37" s="68" t="s">
        <v>183</v>
      </c>
      <c r="N37" s="23"/>
      <c r="P37" s="22"/>
      <c r="Q37" s="68">
        <v>0.28999999999999998</v>
      </c>
      <c r="R37" s="68">
        <v>378.73575426099393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22"/>
      <c r="H38" s="96" t="s">
        <v>184</v>
      </c>
      <c r="I38" s="96">
        <v>-41.806980809336565</v>
      </c>
      <c r="J38" s="96">
        <v>2</v>
      </c>
      <c r="K38" s="96">
        <v>4.4547288738630613</v>
      </c>
      <c r="L38" s="96">
        <v>3</v>
      </c>
      <c r="M38" s="96">
        <v>0.21636408938497365</v>
      </c>
      <c r="N38" s="23"/>
      <c r="P38" s="22"/>
      <c r="Q38" s="96">
        <v>0.3</v>
      </c>
      <c r="R38" s="96">
        <v>382.49618455745241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G39" s="22"/>
      <c r="H39" s="68" t="s">
        <v>185</v>
      </c>
      <c r="I39" s="68">
        <v>-55.008881142490431</v>
      </c>
      <c r="J39" s="68">
        <v>1</v>
      </c>
      <c r="K39" s="68">
        <v>30.858529540170792</v>
      </c>
      <c r="L39" s="68">
        <v>4</v>
      </c>
      <c r="M39" s="68" t="s">
        <v>186</v>
      </c>
      <c r="N39" s="23"/>
      <c r="P39" s="22"/>
      <c r="Q39" s="68">
        <v>0.31</v>
      </c>
      <c r="R39" s="68">
        <v>386.14107918771799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G40" s="22"/>
      <c r="H40" s="40"/>
      <c r="I40" s="40"/>
      <c r="J40" s="40"/>
      <c r="K40" s="40"/>
      <c r="L40" s="40"/>
      <c r="M40" s="40"/>
      <c r="N40" s="23"/>
      <c r="P40" s="22"/>
      <c r="Q40" s="96">
        <v>0.32</v>
      </c>
      <c r="R40" s="96">
        <v>389.6616294092799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G41" s="45"/>
      <c r="H41" s="46"/>
      <c r="I41" s="45"/>
      <c r="J41" s="45"/>
      <c r="K41" s="45"/>
      <c r="L41" s="45"/>
      <c r="M41" s="45"/>
      <c r="N41" s="45"/>
      <c r="P41" s="22"/>
      <c r="Q41" s="68">
        <v>0.33</v>
      </c>
      <c r="R41" s="68">
        <v>393.06666073911799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9"/>
      <c r="M42" s="13"/>
      <c r="N42" s="13"/>
      <c r="P42" s="22"/>
      <c r="Q42" s="96">
        <v>0.34</v>
      </c>
      <c r="R42" s="96">
        <v>396.37005375292995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M43" s="13"/>
      <c r="N43" s="13"/>
      <c r="P43" s="22"/>
      <c r="Q43" s="68">
        <v>0.35000000000000003</v>
      </c>
      <c r="R43" s="68">
        <v>399.57082922620162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I44" s="13"/>
      <c r="J44" s="13"/>
      <c r="K44" s="13"/>
      <c r="L44" s="13"/>
      <c r="M44" s="13"/>
      <c r="N44" s="13"/>
      <c r="P44" s="22"/>
      <c r="Q44" s="96">
        <v>0.36</v>
      </c>
      <c r="R44" s="96">
        <v>402.66416155872258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30"/>
      <c r="I45" s="13"/>
      <c r="J45" s="13"/>
      <c r="K45" s="13"/>
      <c r="L45" s="13"/>
      <c r="M45" s="13"/>
      <c r="N45" s="13"/>
      <c r="P45" s="22"/>
      <c r="Q45" s="68">
        <v>0.37</v>
      </c>
      <c r="R45" s="68">
        <v>405.66105291408689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408.57252149278912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411.42028082939544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414.20082356555042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H49" s="28"/>
      <c r="O49" s="13"/>
      <c r="P49" s="22"/>
      <c r="Q49" s="68">
        <v>0.41000000000000003</v>
      </c>
      <c r="R49" s="68">
        <v>416.88092701540614</v>
      </c>
      <c r="S49" s="23"/>
    </row>
    <row r="50" spans="1:19" s="14" customFormat="1" x14ac:dyDescent="0.25">
      <c r="B50" s="13"/>
      <c r="C50" s="13"/>
      <c r="D50" s="13"/>
      <c r="E50" s="13"/>
      <c r="H50" s="28"/>
      <c r="O50" s="13"/>
      <c r="P50" s="22"/>
      <c r="Q50" s="96">
        <v>0.42</v>
      </c>
      <c r="R50" s="96">
        <v>419.42730451000034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421.79674694470395</v>
      </c>
      <c r="S51" s="23"/>
    </row>
    <row r="52" spans="1:19" s="14" customFormat="1" x14ac:dyDescent="0.25">
      <c r="B52" s="13"/>
      <c r="P52" s="22"/>
      <c r="Q52" s="96">
        <v>0.44</v>
      </c>
      <c r="R52" s="96">
        <v>423.65277604755005</v>
      </c>
      <c r="S52" s="23"/>
    </row>
    <row r="53" spans="1:19" s="14" customFormat="1" x14ac:dyDescent="0.25">
      <c r="B53" s="13"/>
      <c r="P53" s="22"/>
      <c r="Q53" s="68">
        <v>0.45</v>
      </c>
      <c r="R53" s="68">
        <v>425.04123632411506</v>
      </c>
      <c r="S53" s="23"/>
    </row>
    <row r="54" spans="1:19" s="14" customFormat="1" x14ac:dyDescent="0.25">
      <c r="P54" s="22"/>
      <c r="Q54" s="96">
        <v>0.46</v>
      </c>
      <c r="R54" s="96">
        <v>426.23186921566122</v>
      </c>
      <c r="S54" s="23"/>
    </row>
    <row r="55" spans="1:19" s="14" customFormat="1" x14ac:dyDescent="0.25">
      <c r="P55" s="22"/>
      <c r="Q55" s="68">
        <v>0.47000000000000003</v>
      </c>
      <c r="R55" s="68">
        <v>427.49441616345075</v>
      </c>
      <c r="S55" s="23"/>
    </row>
    <row r="56" spans="1:19" s="14" customFormat="1" x14ac:dyDescent="0.25">
      <c r="P56" s="22"/>
      <c r="Q56" s="96">
        <v>0.48</v>
      </c>
      <c r="R56" s="96">
        <v>429.09861860874605</v>
      </c>
      <c r="S56" s="23"/>
    </row>
    <row r="57" spans="1:19" s="14" customFormat="1" x14ac:dyDescent="0.25">
      <c r="P57" s="22"/>
      <c r="Q57" s="68">
        <v>0.49</v>
      </c>
      <c r="R57" s="68">
        <v>431.31421799280935</v>
      </c>
      <c r="S57" s="23"/>
    </row>
    <row r="58" spans="1:19" s="14" customFormat="1" x14ac:dyDescent="0.25">
      <c r="P58" s="22"/>
      <c r="Q58" s="96">
        <v>0.5</v>
      </c>
      <c r="R58" s="96">
        <v>434.41095575690275</v>
      </c>
      <c r="S58" s="23"/>
    </row>
    <row r="59" spans="1:19" s="14" customFormat="1" x14ac:dyDescent="0.25">
      <c r="P59" s="22"/>
      <c r="Q59" s="68">
        <v>0.51</v>
      </c>
      <c r="R59" s="68">
        <v>439.06885047329041</v>
      </c>
      <c r="S59" s="23"/>
    </row>
    <row r="60" spans="1:19" s="14" customFormat="1" x14ac:dyDescent="0.25">
      <c r="P60" s="22"/>
      <c r="Q60" s="96">
        <v>0.52</v>
      </c>
      <c r="R60" s="96">
        <v>444.68552819962412</v>
      </c>
      <c r="S60" s="23"/>
    </row>
    <row r="61" spans="1:19" s="14" customFormat="1" x14ac:dyDescent="0.25">
      <c r="P61" s="22"/>
      <c r="Q61" s="68">
        <v>0.53</v>
      </c>
      <c r="R61" s="68">
        <v>449.78670106413711</v>
      </c>
      <c r="S61" s="23"/>
    </row>
    <row r="62" spans="1:19" s="14" customFormat="1" x14ac:dyDescent="0.25">
      <c r="P62" s="22"/>
      <c r="Q62" s="96">
        <v>0.54</v>
      </c>
      <c r="R62" s="96">
        <v>454.53608714560698</v>
      </c>
      <c r="S62" s="23"/>
    </row>
    <row r="63" spans="1:19" s="14" customFormat="1" x14ac:dyDescent="0.25">
      <c r="P63" s="22"/>
      <c r="Q63" s="68">
        <v>0.55000000000000004</v>
      </c>
      <c r="R63" s="68">
        <v>459.17568855751171</v>
      </c>
      <c r="S63" s="23"/>
    </row>
    <row r="64" spans="1:19" s="14" customFormat="1" x14ac:dyDescent="0.25">
      <c r="P64" s="22"/>
      <c r="Q64" s="96">
        <v>0.56000000000000005</v>
      </c>
      <c r="R64" s="96">
        <v>463.96675089577212</v>
      </c>
      <c r="S64" s="23"/>
    </row>
    <row r="65" spans="16:19" s="14" customFormat="1" x14ac:dyDescent="0.25">
      <c r="P65" s="22"/>
      <c r="Q65" s="68">
        <v>0.57000000000000006</v>
      </c>
      <c r="R65" s="68">
        <v>469.03632177934833</v>
      </c>
      <c r="S65" s="23"/>
    </row>
    <row r="66" spans="16:19" s="14" customFormat="1" x14ac:dyDescent="0.25">
      <c r="P66" s="22"/>
      <c r="Q66" s="96">
        <v>0.57999999999999996</v>
      </c>
      <c r="R66" s="96">
        <v>473.36467137774986</v>
      </c>
      <c r="S66" s="23"/>
    </row>
    <row r="67" spans="16:19" s="14" customFormat="1" x14ac:dyDescent="0.25">
      <c r="P67" s="22"/>
      <c r="Q67" s="68">
        <v>0.59</v>
      </c>
      <c r="R67" s="68">
        <v>476.19340865911926</v>
      </c>
      <c r="S67" s="23"/>
    </row>
    <row r="68" spans="16:19" s="14" customFormat="1" x14ac:dyDescent="0.25">
      <c r="P68" s="22"/>
      <c r="Q68" s="96">
        <v>0.6</v>
      </c>
      <c r="R68" s="96">
        <v>478.40258588277953</v>
      </c>
      <c r="S68" s="23"/>
    </row>
    <row r="69" spans="16:19" s="14" customFormat="1" x14ac:dyDescent="0.25">
      <c r="P69" s="22"/>
      <c r="Q69" s="68">
        <v>0.61</v>
      </c>
      <c r="R69" s="68">
        <v>480.20813866528874</v>
      </c>
      <c r="S69" s="23"/>
    </row>
    <row r="70" spans="16:19" s="14" customFormat="1" x14ac:dyDescent="0.25">
      <c r="P70" s="22"/>
      <c r="Q70" s="96">
        <v>0.62</v>
      </c>
      <c r="R70" s="96">
        <v>481.68508668585707</v>
      </c>
      <c r="S70" s="23"/>
    </row>
    <row r="71" spans="16:19" s="14" customFormat="1" x14ac:dyDescent="0.25">
      <c r="P71" s="22"/>
      <c r="Q71" s="68">
        <v>0.63</v>
      </c>
      <c r="R71" s="68">
        <v>482.90844962369459</v>
      </c>
      <c r="S71" s="23"/>
    </row>
    <row r="72" spans="16:19" s="14" customFormat="1" x14ac:dyDescent="0.25">
      <c r="P72" s="22"/>
      <c r="Q72" s="96">
        <v>0.64</v>
      </c>
      <c r="R72" s="96">
        <v>483.95324715801144</v>
      </c>
      <c r="S72" s="23"/>
    </row>
    <row r="73" spans="16:19" s="14" customFormat="1" x14ac:dyDescent="0.25">
      <c r="P73" s="22"/>
      <c r="Q73" s="68">
        <v>0.65</v>
      </c>
      <c r="R73" s="68">
        <v>484.89449896801756</v>
      </c>
      <c r="S73" s="23"/>
    </row>
    <row r="74" spans="16:19" s="14" customFormat="1" x14ac:dyDescent="0.25">
      <c r="P74" s="22"/>
      <c r="Q74" s="96">
        <v>0.66</v>
      </c>
      <c r="R74" s="96">
        <v>485.8072247329232</v>
      </c>
      <c r="S74" s="23"/>
    </row>
    <row r="75" spans="16:19" s="14" customFormat="1" x14ac:dyDescent="0.25">
      <c r="P75" s="22"/>
      <c r="Q75" s="68">
        <v>0.67</v>
      </c>
      <c r="R75" s="68">
        <v>486.76644413193844</v>
      </c>
      <c r="S75" s="23"/>
    </row>
    <row r="76" spans="16:19" s="14" customFormat="1" x14ac:dyDescent="0.25">
      <c r="P76" s="22"/>
      <c r="Q76" s="96">
        <v>0.68</v>
      </c>
      <c r="R76" s="96">
        <v>487.84717684427341</v>
      </c>
      <c r="S76" s="23"/>
    </row>
    <row r="77" spans="16:19" s="14" customFormat="1" x14ac:dyDescent="0.25">
      <c r="P77" s="22"/>
      <c r="Q77" s="68">
        <v>0.69000000000000006</v>
      </c>
      <c r="R77" s="68">
        <v>489.12139652978959</v>
      </c>
      <c r="S77" s="23"/>
    </row>
    <row r="78" spans="16:19" s="14" customFormat="1" x14ac:dyDescent="0.25">
      <c r="P78" s="22"/>
      <c r="Q78" s="96">
        <v>0.70000000000000007</v>
      </c>
      <c r="R78" s="96">
        <v>490.4539218890327</v>
      </c>
      <c r="S78" s="23"/>
    </row>
    <row r="79" spans="16:19" s="14" customFormat="1" x14ac:dyDescent="0.25">
      <c r="P79" s="22"/>
      <c r="Q79" s="68">
        <v>0.71</v>
      </c>
      <c r="R79" s="68">
        <v>491.74910288265937</v>
      </c>
      <c r="S79" s="23"/>
    </row>
    <row r="80" spans="16:19" s="14" customFormat="1" x14ac:dyDescent="0.25">
      <c r="P80" s="22"/>
      <c r="Q80" s="96">
        <v>0.72</v>
      </c>
      <c r="R80" s="96">
        <v>493.02221152279657</v>
      </c>
      <c r="S80" s="23"/>
    </row>
    <row r="81" spans="16:19" s="14" customFormat="1" x14ac:dyDescent="0.25">
      <c r="P81" s="22"/>
      <c r="Q81" s="68">
        <v>0.73</v>
      </c>
      <c r="R81" s="68">
        <v>494.2885198215709</v>
      </c>
      <c r="S81" s="23"/>
    </row>
    <row r="82" spans="16:19" s="14" customFormat="1" x14ac:dyDescent="0.25">
      <c r="P82" s="22"/>
      <c r="Q82" s="96">
        <v>0.74</v>
      </c>
      <c r="R82" s="96">
        <v>495.56329979110922</v>
      </c>
      <c r="S82" s="23"/>
    </row>
    <row r="83" spans="16:19" s="14" customFormat="1" x14ac:dyDescent="0.25">
      <c r="P83" s="22"/>
      <c r="Q83" s="68">
        <v>0.75</v>
      </c>
      <c r="R83" s="68">
        <v>496.86182344353807</v>
      </c>
      <c r="S83" s="23"/>
    </row>
    <row r="84" spans="16:19" s="14" customFormat="1" x14ac:dyDescent="0.25">
      <c r="P84" s="22"/>
      <c r="Q84" s="96">
        <v>0.76</v>
      </c>
      <c r="R84" s="96">
        <v>498.19936279098442</v>
      </c>
      <c r="S84" s="23"/>
    </row>
    <row r="85" spans="16:19" s="14" customFormat="1" x14ac:dyDescent="0.25">
      <c r="P85" s="22"/>
      <c r="Q85" s="68">
        <v>0.77</v>
      </c>
      <c r="R85" s="68">
        <v>499.59118984557489</v>
      </c>
      <c r="S85" s="23"/>
    </row>
    <row r="86" spans="16:19" s="14" customFormat="1" x14ac:dyDescent="0.25">
      <c r="P86" s="22"/>
      <c r="Q86" s="96">
        <v>0.78</v>
      </c>
      <c r="R86" s="96">
        <v>501.05257661943614</v>
      </c>
      <c r="S86" s="23"/>
    </row>
    <row r="87" spans="16:19" s="14" customFormat="1" x14ac:dyDescent="0.25">
      <c r="P87" s="22"/>
      <c r="Q87" s="68">
        <v>0.79</v>
      </c>
      <c r="R87" s="68">
        <v>502.59879512469502</v>
      </c>
      <c r="S87" s="23"/>
    </row>
    <row r="88" spans="16:19" s="14" customFormat="1" x14ac:dyDescent="0.25">
      <c r="P88" s="22"/>
      <c r="Q88" s="96">
        <v>0.8</v>
      </c>
      <c r="R88" s="96">
        <v>504.23392124735352</v>
      </c>
      <c r="S88" s="23"/>
    </row>
    <row r="89" spans="16:19" s="14" customFormat="1" x14ac:dyDescent="0.25">
      <c r="P89" s="22"/>
      <c r="Q89" s="68">
        <v>0.81</v>
      </c>
      <c r="R89" s="68">
        <v>505.86805686697897</v>
      </c>
      <c r="S89" s="23"/>
    </row>
    <row r="90" spans="16:19" s="14" customFormat="1" x14ac:dyDescent="0.25">
      <c r="P90" s="22"/>
      <c r="Q90" s="96">
        <v>0.82000000000000006</v>
      </c>
      <c r="R90" s="96">
        <v>507.50830329910758</v>
      </c>
      <c r="S90" s="23"/>
    </row>
    <row r="91" spans="16:19" s="14" customFormat="1" x14ac:dyDescent="0.25">
      <c r="P91" s="22"/>
      <c r="Q91" s="68">
        <v>0.83000000000000007</v>
      </c>
      <c r="R91" s="68">
        <v>509.19216594214208</v>
      </c>
      <c r="S91" s="23"/>
    </row>
    <row r="92" spans="16:19" s="14" customFormat="1" x14ac:dyDescent="0.25">
      <c r="P92" s="22"/>
      <c r="Q92" s="96">
        <v>0.84</v>
      </c>
      <c r="R92" s="96">
        <v>510.95715019448494</v>
      </c>
      <c r="S92" s="23"/>
    </row>
    <row r="93" spans="16:19" s="14" customFormat="1" x14ac:dyDescent="0.25">
      <c r="P93" s="22"/>
      <c r="Q93" s="68">
        <v>0.85</v>
      </c>
      <c r="R93" s="68">
        <v>512.84076145453878</v>
      </c>
      <c r="S93" s="23"/>
    </row>
    <row r="94" spans="16:19" s="14" customFormat="1" x14ac:dyDescent="0.25">
      <c r="P94" s="22"/>
      <c r="Q94" s="96">
        <v>0.86</v>
      </c>
      <c r="R94" s="96">
        <v>514.88050512070606</v>
      </c>
      <c r="S94" s="23"/>
    </row>
    <row r="95" spans="16:19" s="14" customFormat="1" x14ac:dyDescent="0.25">
      <c r="P95" s="22"/>
      <c r="Q95" s="68">
        <v>0.87</v>
      </c>
      <c r="R95" s="68">
        <v>517.11388659138959</v>
      </c>
      <c r="S95" s="23"/>
    </row>
    <row r="96" spans="16:19" s="14" customFormat="1" x14ac:dyDescent="0.25">
      <c r="P96" s="22"/>
      <c r="Q96" s="96">
        <v>0.88</v>
      </c>
      <c r="R96" s="96">
        <v>519.55474802202662</v>
      </c>
      <c r="S96" s="23"/>
    </row>
    <row r="97" spans="16:19" s="14" customFormat="1" x14ac:dyDescent="0.25">
      <c r="P97" s="22"/>
      <c r="Q97" s="68">
        <v>0.89</v>
      </c>
      <c r="R97" s="68">
        <v>521.98896463749691</v>
      </c>
      <c r="S97" s="23"/>
    </row>
    <row r="98" spans="16:19" s="14" customFormat="1" x14ac:dyDescent="0.25">
      <c r="P98" s="22"/>
      <c r="Q98" s="96">
        <v>0.9</v>
      </c>
      <c r="R98" s="96">
        <v>524.49924424764163</v>
      </c>
      <c r="S98" s="23"/>
    </row>
    <row r="99" spans="16:19" s="14" customFormat="1" x14ac:dyDescent="0.25">
      <c r="P99" s="22"/>
      <c r="Q99" s="68">
        <v>0.91</v>
      </c>
      <c r="R99" s="68">
        <v>527.26698566252435</v>
      </c>
      <c r="S99" s="23"/>
    </row>
    <row r="100" spans="16:19" s="14" customFormat="1" x14ac:dyDescent="0.25">
      <c r="P100" s="22"/>
      <c r="Q100" s="96">
        <v>0.92</v>
      </c>
      <c r="R100" s="96">
        <v>530.47358769220875</v>
      </c>
      <c r="S100" s="23"/>
    </row>
    <row r="101" spans="16:19" s="14" customFormat="1" x14ac:dyDescent="0.25">
      <c r="P101" s="22"/>
      <c r="Q101" s="68">
        <v>0.93</v>
      </c>
      <c r="R101" s="68">
        <v>534.30041302616314</v>
      </c>
      <c r="S101" s="23"/>
    </row>
    <row r="102" spans="16:19" s="14" customFormat="1" x14ac:dyDescent="0.25">
      <c r="P102" s="22"/>
      <c r="Q102" s="96">
        <v>0.94000000000000006</v>
      </c>
      <c r="R102" s="96">
        <v>538.34580577730253</v>
      </c>
      <c r="S102" s="23"/>
    </row>
    <row r="103" spans="16:19" s="14" customFormat="1" x14ac:dyDescent="0.25">
      <c r="P103" s="22"/>
      <c r="Q103" s="68">
        <v>0.95000000000000007</v>
      </c>
      <c r="R103" s="68">
        <v>542.79728647812965</v>
      </c>
      <c r="S103" s="23"/>
    </row>
    <row r="104" spans="16:19" s="14" customFormat="1" x14ac:dyDescent="0.25">
      <c r="P104" s="22"/>
      <c r="Q104" s="96">
        <v>0.96</v>
      </c>
      <c r="R104" s="96">
        <v>548.68966384422788</v>
      </c>
      <c r="S104" s="23"/>
    </row>
    <row r="105" spans="16:19" s="14" customFormat="1" x14ac:dyDescent="0.25">
      <c r="P105" s="22"/>
      <c r="Q105" s="68">
        <v>0.97</v>
      </c>
      <c r="R105" s="68">
        <v>555.86549614625824</v>
      </c>
      <c r="S105" s="23"/>
    </row>
    <row r="106" spans="16:19" s="14" customFormat="1" x14ac:dyDescent="0.25">
      <c r="P106" s="22"/>
      <c r="Q106" s="96">
        <v>0.98</v>
      </c>
      <c r="R106" s="96">
        <v>565.98634497996829</v>
      </c>
      <c r="S106" s="23"/>
    </row>
    <row r="107" spans="16:19" s="14" customFormat="1" x14ac:dyDescent="0.25">
      <c r="P107" s="22"/>
      <c r="Q107" s="68">
        <v>0.99</v>
      </c>
      <c r="R107" s="68">
        <v>582.92489365389315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</row>
    <row r="229" spans="2:19" x14ac:dyDescent="0.25"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</row>
    <row r="230" spans="2:19" x14ac:dyDescent="0.25">
      <c r="G230" s="14"/>
      <c r="H230" s="14"/>
      <c r="O230" s="14"/>
      <c r="P230" s="14"/>
      <c r="Q230" s="14"/>
      <c r="R230" s="14"/>
      <c r="S230" s="14"/>
    </row>
    <row r="231" spans="2:19" x14ac:dyDescent="0.25">
      <c r="G231" s="14"/>
      <c r="H231" s="14"/>
      <c r="O231" s="14"/>
      <c r="P231" s="14"/>
      <c r="Q231" s="14"/>
      <c r="R231" s="14"/>
      <c r="S231" s="14"/>
    </row>
    <row r="232" spans="2:19" x14ac:dyDescent="0.25">
      <c r="G232" s="14"/>
      <c r="O232" s="14"/>
      <c r="P232" s="14"/>
      <c r="Q232" s="14"/>
      <c r="R232" s="14"/>
      <c r="S232" s="14"/>
    </row>
    <row r="233" spans="2:19" x14ac:dyDescent="0.25">
      <c r="G233" s="14"/>
      <c r="O233" s="14"/>
      <c r="P233" s="14"/>
      <c r="Q233" s="14"/>
      <c r="R233" s="14"/>
      <c r="S233" s="14"/>
    </row>
    <row r="234" spans="2:19" x14ac:dyDescent="0.25">
      <c r="G234" s="14"/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8:I18"/>
    <mergeCell ref="H27:I27"/>
    <mergeCell ref="H35:I35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557BD67A-1B99-45C0-9ED3-0E62F054CBF1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B9A8B-9939-4C8A-AC22-1C7D8C95D5FD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202</v>
      </c>
      <c r="E9" s="23"/>
      <c r="G9" s="22"/>
      <c r="H9" s="104" t="s">
        <v>34</v>
      </c>
      <c r="I9" s="105">
        <v>434.3884824335575</v>
      </c>
      <c r="J9" s="21"/>
      <c r="K9" s="21"/>
      <c r="L9" s="21"/>
      <c r="M9" s="21"/>
      <c r="N9" s="23"/>
      <c r="P9" s="22"/>
      <c r="Q9" s="68">
        <v>0.01</v>
      </c>
      <c r="R9" s="68">
        <v>183.37618167450421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263.52124746447276</v>
      </c>
      <c r="J10" s="21"/>
      <c r="K10" s="21"/>
      <c r="L10" s="21"/>
      <c r="M10" s="21"/>
      <c r="N10" s="23"/>
      <c r="P10" s="22"/>
      <c r="Q10" s="96">
        <v>0.02</v>
      </c>
      <c r="R10" s="96">
        <v>209.5060256240719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524.61114781999436</v>
      </c>
      <c r="J11" s="21"/>
      <c r="K11" s="21"/>
      <c r="L11" s="21"/>
      <c r="M11" s="21"/>
      <c r="N11" s="23"/>
      <c r="P11" s="22"/>
      <c r="Q11" s="68">
        <v>0.03</v>
      </c>
      <c r="R11" s="68">
        <v>232.4636438439253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87.613961872801042</v>
      </c>
      <c r="J12" s="21"/>
      <c r="K12" s="21"/>
      <c r="L12" s="21"/>
      <c r="M12" s="21"/>
      <c r="N12" s="23"/>
      <c r="P12" s="22"/>
      <c r="Q12" s="96">
        <v>0.04</v>
      </c>
      <c r="R12" s="96">
        <v>249.77420545986786</v>
      </c>
      <c r="S12" s="23"/>
    </row>
    <row r="13" spans="2:23" s="14" customFormat="1" x14ac:dyDescent="0.25">
      <c r="B13" s="63"/>
      <c r="C13" s="72" t="s">
        <v>131</v>
      </c>
      <c r="D13" s="56" t="s">
        <v>195</v>
      </c>
      <c r="E13" s="64"/>
      <c r="G13" s="22"/>
      <c r="H13" s="11" t="s">
        <v>108</v>
      </c>
      <c r="I13" s="68">
        <v>0.26292341176059342</v>
      </c>
      <c r="J13" s="21"/>
      <c r="K13" s="21"/>
      <c r="L13" s="21"/>
      <c r="M13" s="21"/>
      <c r="N13" s="23"/>
      <c r="P13" s="22"/>
      <c r="Q13" s="68">
        <v>0.05</v>
      </c>
      <c r="R13" s="68">
        <v>263.52124746447271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274.83336750095236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3.986519986064466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284.3748210171874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3.7947604211110812E-4</v>
      </c>
      <c r="J16" s="21"/>
      <c r="K16" s="21"/>
      <c r="L16" s="21"/>
      <c r="M16" s="21"/>
      <c r="N16" s="23"/>
      <c r="P16" s="22"/>
      <c r="Q16" s="96">
        <v>0.08</v>
      </c>
      <c r="R16" s="96">
        <v>292.56564381678328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299.71932923541567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306.06881035354871</v>
      </c>
      <c r="S18" s="23"/>
    </row>
    <row r="19" spans="2:19" s="14" customFormat="1" x14ac:dyDescent="0.2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4</v>
      </c>
      <c r="J19" s="107"/>
      <c r="K19" s="21"/>
      <c r="L19" s="21"/>
      <c r="M19" s="21"/>
      <c r="N19" s="23"/>
      <c r="P19" s="22"/>
      <c r="Q19" s="68">
        <v>0.11</v>
      </c>
      <c r="R19" s="68">
        <v>311.75000344179227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316.86461992888246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101" t="s">
        <v>187</v>
      </c>
      <c r="I21" s="68">
        <v>1.5342146859931899E-2</v>
      </c>
      <c r="J21" s="21"/>
      <c r="K21" s="21"/>
      <c r="L21" s="21"/>
      <c r="M21" s="21"/>
      <c r="N21" s="23"/>
      <c r="P21" s="22"/>
      <c r="Q21" s="68">
        <v>0.13</v>
      </c>
      <c r="R21" s="68">
        <v>321.54521757999811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96" t="s">
        <v>197</v>
      </c>
      <c r="I22" s="96" t="s">
        <v>198</v>
      </c>
      <c r="J22" s="21"/>
      <c r="K22" s="21"/>
      <c r="L22" s="21"/>
      <c r="M22" s="21"/>
      <c r="N22" s="23"/>
      <c r="P22" s="22"/>
      <c r="Q22" s="96">
        <v>0.14000000000000001</v>
      </c>
      <c r="R22" s="96">
        <v>325.81424540273213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68" t="s">
        <v>199</v>
      </c>
      <c r="I23" s="68" t="s">
        <v>198</v>
      </c>
      <c r="J23" s="21"/>
      <c r="K23" s="21"/>
      <c r="L23" s="21"/>
      <c r="M23" s="21"/>
      <c r="N23" s="23"/>
      <c r="P23" s="22"/>
      <c r="Q23" s="68">
        <v>0.15</v>
      </c>
      <c r="R23" s="68">
        <v>329.75296794531943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96" t="s">
        <v>200</v>
      </c>
      <c r="I24" s="96">
        <v>1.2854138338182999E-9</v>
      </c>
      <c r="J24" s="21"/>
      <c r="K24" s="21"/>
      <c r="L24" s="21"/>
      <c r="M24" s="21"/>
      <c r="N24" s="23"/>
      <c r="P24" s="22"/>
      <c r="Q24" s="96">
        <v>0.16</v>
      </c>
      <c r="R24" s="96">
        <v>333.40872418613145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40"/>
      <c r="I25" s="40"/>
      <c r="J25" s="40"/>
      <c r="K25" s="21"/>
      <c r="L25" s="21"/>
      <c r="M25" s="21"/>
      <c r="N25" s="23"/>
      <c r="P25" s="22"/>
      <c r="Q25" s="68">
        <v>0.17</v>
      </c>
      <c r="R25" s="68">
        <v>336.76571006086778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83" t="s">
        <v>53</v>
      </c>
      <c r="I26" s="83"/>
      <c r="J26" s="41"/>
      <c r="K26" s="41"/>
      <c r="L26" s="41"/>
      <c r="M26" s="41"/>
      <c r="N26" s="23"/>
      <c r="P26" s="22"/>
      <c r="Q26" s="96">
        <v>0.18</v>
      </c>
      <c r="R26" s="96">
        <v>339.9687798016036</v>
      </c>
      <c r="S26" s="23"/>
    </row>
    <row r="27" spans="2:19" s="14" customFormat="1" ht="30" x14ac:dyDescent="0.25">
      <c r="B27" s="13"/>
      <c r="C27" s="35"/>
      <c r="D27" s="35"/>
      <c r="E27" s="35"/>
      <c r="F27" s="13"/>
      <c r="G27" s="22"/>
      <c r="H27" s="42" t="s">
        <v>41</v>
      </c>
      <c r="I27" s="42" t="s">
        <v>47</v>
      </c>
      <c r="J27" s="43" t="s">
        <v>43</v>
      </c>
      <c r="K27" s="43" t="s">
        <v>44</v>
      </c>
      <c r="L27" s="43" t="s">
        <v>45</v>
      </c>
      <c r="M27" s="43" t="s">
        <v>46</v>
      </c>
      <c r="N27" s="23"/>
      <c r="P27" s="22"/>
      <c r="Q27" s="68">
        <v>0.19</v>
      </c>
      <c r="R27" s="68">
        <v>343.01811271230741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0</v>
      </c>
      <c r="I28" s="68">
        <v>1.5342146859931901E-2</v>
      </c>
      <c r="J28" s="68">
        <v>0.63884699524756439</v>
      </c>
      <c r="K28" s="68">
        <v>0</v>
      </c>
      <c r="L28" s="68">
        <v>41.64</v>
      </c>
      <c r="M28" s="68">
        <v>-0.80548184051652594</v>
      </c>
      <c r="N28" s="34"/>
      <c r="P28" s="22"/>
      <c r="Q28" s="96">
        <v>0.2</v>
      </c>
      <c r="R28" s="96">
        <v>345.85690008037284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16.8</v>
      </c>
      <c r="I29" s="96">
        <v>1.5348148291248545E-2</v>
      </c>
      <c r="J29" s="96">
        <v>0.67946252485357317</v>
      </c>
      <c r="K29" s="96">
        <v>2</v>
      </c>
      <c r="L29" s="96">
        <v>44.27</v>
      </c>
      <c r="M29" s="96">
        <v>1.6144575308141684</v>
      </c>
      <c r="N29" s="23"/>
      <c r="P29" s="22"/>
      <c r="Q29" s="68">
        <v>0.21</v>
      </c>
      <c r="R29" s="68">
        <v>348.71902379319363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53.5</v>
      </c>
      <c r="I30" s="68">
        <v>1.5535943803288866E-2</v>
      </c>
      <c r="J30" s="68">
        <v>0.71822668202604423</v>
      </c>
      <c r="K30" s="68">
        <v>0</v>
      </c>
      <c r="L30" s="68">
        <v>46.23</v>
      </c>
      <c r="M30" s="68">
        <v>-0.85414349047021298</v>
      </c>
      <c r="N30" s="23"/>
      <c r="P30" s="22"/>
      <c r="Q30" s="96">
        <v>0.22</v>
      </c>
      <c r="R30" s="96">
        <v>351.82923687522953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96">
        <v>169.9</v>
      </c>
      <c r="I31" s="96">
        <v>2.1530003683421353E-2</v>
      </c>
      <c r="J31" s="96">
        <v>0.96023816428059239</v>
      </c>
      <c r="K31" s="96">
        <v>1</v>
      </c>
      <c r="L31" s="96">
        <v>44.6</v>
      </c>
      <c r="M31" s="96">
        <v>4.1020711481999698E-2</v>
      </c>
      <c r="N31" s="23"/>
      <c r="P31" s="22"/>
      <c r="Q31" s="68">
        <v>0.23</v>
      </c>
      <c r="R31" s="68">
        <v>355.10897179602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68">
        <v>602.29999999999995</v>
      </c>
      <c r="I32" s="68">
        <v>0.25644732391517328</v>
      </c>
      <c r="J32" s="68">
        <v>12.004299232469261</v>
      </c>
      <c r="K32" s="68">
        <v>12</v>
      </c>
      <c r="L32" s="68">
        <v>46.81</v>
      </c>
      <c r="M32" s="68">
        <v>-1.4390194111432563E-3</v>
      </c>
      <c r="N32" s="23"/>
      <c r="P32" s="22"/>
      <c r="Q32" s="96">
        <v>0.24</v>
      </c>
      <c r="R32" s="96">
        <v>358.56332466443035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40"/>
      <c r="I33" s="40"/>
      <c r="J33" s="40"/>
      <c r="K33" s="40"/>
      <c r="L33" s="40"/>
      <c r="M33" s="40"/>
      <c r="N33" s="23"/>
      <c r="P33" s="22"/>
      <c r="Q33" s="68">
        <v>0.25</v>
      </c>
      <c r="R33" s="68">
        <v>362.29646886580809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83" t="s">
        <v>111</v>
      </c>
      <c r="I34" s="83"/>
      <c r="J34" s="40"/>
      <c r="K34" s="40"/>
      <c r="L34" s="40"/>
      <c r="M34" s="40"/>
      <c r="N34" s="23"/>
      <c r="P34" s="22"/>
      <c r="Q34" s="96">
        <v>0.26</v>
      </c>
      <c r="R34" s="96">
        <v>366.45825080495894</v>
      </c>
      <c r="S34" s="23"/>
    </row>
    <row r="35" spans="1:19" s="14" customFormat="1" ht="23.25" x14ac:dyDescent="0.35">
      <c r="A35" s="13"/>
      <c r="C35" s="13"/>
      <c r="D35" s="82"/>
      <c r="E35" s="82"/>
      <c r="F35" s="13"/>
      <c r="G35" s="22"/>
      <c r="H35" s="108" t="s">
        <v>31</v>
      </c>
      <c r="I35" s="108" t="s">
        <v>90</v>
      </c>
      <c r="J35" s="108" t="s">
        <v>52</v>
      </c>
      <c r="K35" s="108" t="s">
        <v>91</v>
      </c>
      <c r="L35" s="108" t="s">
        <v>92</v>
      </c>
      <c r="M35" s="108" t="s">
        <v>93</v>
      </c>
      <c r="N35" s="23"/>
      <c r="P35" s="22"/>
      <c r="Q35" s="68">
        <v>0.27</v>
      </c>
      <c r="R35" s="68">
        <v>370.77593446112786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182</v>
      </c>
      <c r="I36" s="68">
        <v>-39.579616372405034</v>
      </c>
      <c r="J36" s="68">
        <v>5</v>
      </c>
      <c r="K36" s="68" t="s">
        <v>183</v>
      </c>
      <c r="L36" s="68" t="s">
        <v>183</v>
      </c>
      <c r="M36" s="68" t="s">
        <v>183</v>
      </c>
      <c r="N36" s="23"/>
      <c r="P36" s="22"/>
      <c r="Q36" s="96">
        <v>0.28000000000000003</v>
      </c>
      <c r="R36" s="96">
        <v>374.84818651442794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96" t="s">
        <v>184</v>
      </c>
      <c r="I37" s="96">
        <v>-41.806980936400521</v>
      </c>
      <c r="J37" s="96">
        <v>2</v>
      </c>
      <c r="K37" s="96">
        <v>4.4547291279909729</v>
      </c>
      <c r="L37" s="96">
        <v>3</v>
      </c>
      <c r="M37" s="96">
        <v>0.21636406631532568</v>
      </c>
      <c r="N37" s="23"/>
      <c r="P37" s="22"/>
      <c r="Q37" s="68">
        <v>0.28999999999999998</v>
      </c>
      <c r="R37" s="68">
        <v>378.72824378005146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22"/>
      <c r="H38" s="68" t="s">
        <v>185</v>
      </c>
      <c r="I38" s="68">
        <v>-55.008881142490431</v>
      </c>
      <c r="J38" s="68">
        <v>1</v>
      </c>
      <c r="K38" s="68">
        <v>30.858529540170792</v>
      </c>
      <c r="L38" s="68">
        <v>4</v>
      </c>
      <c r="M38" s="68" t="s">
        <v>186</v>
      </c>
      <c r="N38" s="23"/>
      <c r="P38" s="22"/>
      <c r="Q38" s="96">
        <v>0.3</v>
      </c>
      <c r="R38" s="96">
        <v>382.47968810389187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G39" s="22"/>
      <c r="H39" s="40"/>
      <c r="I39" s="40"/>
      <c r="J39" s="40"/>
      <c r="K39" s="40"/>
      <c r="L39" s="40"/>
      <c r="M39" s="40"/>
      <c r="N39" s="23"/>
      <c r="P39" s="22"/>
      <c r="Q39" s="68">
        <v>0.31</v>
      </c>
      <c r="R39" s="68">
        <v>386.11979484932527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G40" s="45"/>
      <c r="H40" s="46"/>
      <c r="I40" s="45"/>
      <c r="J40" s="45"/>
      <c r="K40" s="45"/>
      <c r="L40" s="45"/>
      <c r="M40" s="45"/>
      <c r="N40" s="45"/>
      <c r="P40" s="22"/>
      <c r="Q40" s="96">
        <v>0.32</v>
      </c>
      <c r="R40" s="96">
        <v>389.63952336778482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9"/>
      <c r="M41" s="13"/>
      <c r="N41" s="13"/>
      <c r="P41" s="22"/>
      <c r="Q41" s="68">
        <v>0.33</v>
      </c>
      <c r="R41" s="68">
        <v>393.04547283308449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M42" s="13"/>
      <c r="N42" s="13"/>
      <c r="P42" s="22"/>
      <c r="Q42" s="96">
        <v>0.34</v>
      </c>
      <c r="R42" s="96">
        <v>396.34954721675871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399.55015828242011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30"/>
      <c r="I44" s="13"/>
      <c r="J44" s="13"/>
      <c r="K44" s="13"/>
      <c r="L44" s="13"/>
      <c r="M44" s="13"/>
      <c r="N44" s="13"/>
      <c r="P44" s="22"/>
      <c r="Q44" s="96">
        <v>0.36</v>
      </c>
      <c r="R44" s="96">
        <v>402.64333058799696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405.64006690558523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408.55138486567643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411.39899687953329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414.17939577024623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H49" s="28"/>
      <c r="O49" s="13"/>
      <c r="P49" s="22"/>
      <c r="Q49" s="68">
        <v>0.41000000000000003</v>
      </c>
      <c r="R49" s="68">
        <v>416.85936057067187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419.40560633386286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421.78459707157896</v>
      </c>
      <c r="S51" s="23"/>
    </row>
    <row r="52" spans="1:19" s="14" customFormat="1" x14ac:dyDescent="0.25">
      <c r="B52" s="13"/>
      <c r="P52" s="22"/>
      <c r="Q52" s="96">
        <v>0.44</v>
      </c>
      <c r="R52" s="96">
        <v>423.96834954322941</v>
      </c>
      <c r="S52" s="23"/>
    </row>
    <row r="53" spans="1:19" s="14" customFormat="1" x14ac:dyDescent="0.25">
      <c r="B53" s="13"/>
      <c r="P53" s="22"/>
      <c r="Q53" s="68">
        <v>0.45</v>
      </c>
      <c r="R53" s="68">
        <v>425.97481628028009</v>
      </c>
      <c r="S53" s="23"/>
    </row>
    <row r="54" spans="1:19" s="14" customFormat="1" x14ac:dyDescent="0.25">
      <c r="P54" s="22"/>
      <c r="Q54" s="96">
        <v>0.46</v>
      </c>
      <c r="R54" s="96">
        <v>427.83372923950304</v>
      </c>
      <c r="S54" s="23"/>
    </row>
    <row r="55" spans="1:19" s="14" customFormat="1" x14ac:dyDescent="0.25">
      <c r="P55" s="22"/>
      <c r="Q55" s="68">
        <v>0.47000000000000003</v>
      </c>
      <c r="R55" s="68">
        <v>429.57482037767022</v>
      </c>
      <c r="S55" s="23"/>
    </row>
    <row r="56" spans="1:19" s="14" customFormat="1" x14ac:dyDescent="0.25">
      <c r="P56" s="22"/>
      <c r="Q56" s="96">
        <v>0.48</v>
      </c>
      <c r="R56" s="96">
        <v>431.22782165155371</v>
      </c>
      <c r="S56" s="23"/>
    </row>
    <row r="57" spans="1:19" s="14" customFormat="1" x14ac:dyDescent="0.25">
      <c r="P57" s="22"/>
      <c r="Q57" s="68">
        <v>0.49</v>
      </c>
      <c r="R57" s="68">
        <v>432.82246501792548</v>
      </c>
      <c r="S57" s="23"/>
    </row>
    <row r="58" spans="1:19" s="14" customFormat="1" x14ac:dyDescent="0.25">
      <c r="P58" s="22"/>
      <c r="Q58" s="96">
        <v>0.5</v>
      </c>
      <c r="R58" s="96">
        <v>434.38848243355756</v>
      </c>
      <c r="S58" s="23"/>
    </row>
    <row r="59" spans="1:19" s="14" customFormat="1" x14ac:dyDescent="0.25">
      <c r="P59" s="22"/>
      <c r="Q59" s="68">
        <v>0.51</v>
      </c>
      <c r="R59" s="68">
        <v>435.87545365796956</v>
      </c>
      <c r="S59" s="23"/>
    </row>
    <row r="60" spans="1:19" s="14" customFormat="1" x14ac:dyDescent="0.25">
      <c r="P60" s="22"/>
      <c r="Q60" s="96">
        <v>0.52</v>
      </c>
      <c r="R60" s="96">
        <v>437.22878240904458</v>
      </c>
      <c r="S60" s="23"/>
    </row>
    <row r="61" spans="1:19" s="14" customFormat="1" x14ac:dyDescent="0.25">
      <c r="P61" s="22"/>
      <c r="Q61" s="68">
        <v>0.53</v>
      </c>
      <c r="R61" s="68">
        <v>438.47193658109916</v>
      </c>
      <c r="S61" s="23"/>
    </row>
    <row r="62" spans="1:19" s="14" customFormat="1" x14ac:dyDescent="0.25">
      <c r="P62" s="22"/>
      <c r="Q62" s="96">
        <v>0.54</v>
      </c>
      <c r="R62" s="96">
        <v>439.62838406845032</v>
      </c>
      <c r="S62" s="23"/>
    </row>
    <row r="63" spans="1:19" s="14" customFormat="1" x14ac:dyDescent="0.25">
      <c r="P63" s="22"/>
      <c r="Q63" s="68">
        <v>0.55000000000000004</v>
      </c>
      <c r="R63" s="68">
        <v>440.72159276541475</v>
      </c>
      <c r="S63" s="23"/>
    </row>
    <row r="64" spans="1:19" s="14" customFormat="1" x14ac:dyDescent="0.25">
      <c r="P64" s="22"/>
      <c r="Q64" s="96">
        <v>0.56000000000000005</v>
      </c>
      <c r="R64" s="96">
        <v>441.77503056630923</v>
      </c>
      <c r="S64" s="23"/>
    </row>
    <row r="65" spans="16:19" s="14" customFormat="1" x14ac:dyDescent="0.25">
      <c r="P65" s="22"/>
      <c r="Q65" s="68">
        <v>0.57000000000000006</v>
      </c>
      <c r="R65" s="68">
        <v>442.81216536545071</v>
      </c>
      <c r="S65" s="23"/>
    </row>
    <row r="66" spans="16:19" s="14" customFormat="1" x14ac:dyDescent="0.25">
      <c r="P66" s="22"/>
      <c r="Q66" s="96">
        <v>0.57999999999999996</v>
      </c>
      <c r="R66" s="96">
        <v>443.85646505715579</v>
      </c>
      <c r="S66" s="23"/>
    </row>
    <row r="67" spans="16:19" s="14" customFormat="1" x14ac:dyDescent="0.25">
      <c r="P67" s="22"/>
      <c r="Q67" s="68">
        <v>0.59</v>
      </c>
      <c r="R67" s="68">
        <v>444.9313975357415</v>
      </c>
      <c r="S67" s="23"/>
    </row>
    <row r="68" spans="16:19" s="14" customFormat="1" x14ac:dyDescent="0.25">
      <c r="P68" s="22"/>
      <c r="Q68" s="96">
        <v>0.6</v>
      </c>
      <c r="R68" s="96">
        <v>446.06043069552442</v>
      </c>
      <c r="S68" s="23"/>
    </row>
    <row r="69" spans="16:19" s="14" customFormat="1" x14ac:dyDescent="0.25">
      <c r="P69" s="22"/>
      <c r="Q69" s="68">
        <v>0.61</v>
      </c>
      <c r="R69" s="68">
        <v>447.26703243082147</v>
      </c>
      <c r="S69" s="23"/>
    </row>
    <row r="70" spans="16:19" s="14" customFormat="1" x14ac:dyDescent="0.25">
      <c r="P70" s="22"/>
      <c r="Q70" s="96">
        <v>0.62</v>
      </c>
      <c r="R70" s="96">
        <v>448.53224980366508</v>
      </c>
      <c r="S70" s="23"/>
    </row>
    <row r="71" spans="16:19" s="14" customFormat="1" x14ac:dyDescent="0.25">
      <c r="P71" s="22"/>
      <c r="Q71" s="68">
        <v>0.63</v>
      </c>
      <c r="R71" s="68">
        <v>449.8021618633021</v>
      </c>
      <c r="S71" s="23"/>
    </row>
    <row r="72" spans="16:19" s="14" customFormat="1" x14ac:dyDescent="0.25">
      <c r="P72" s="22"/>
      <c r="Q72" s="96">
        <v>0.64</v>
      </c>
      <c r="R72" s="96">
        <v>451.08132067570057</v>
      </c>
      <c r="S72" s="23"/>
    </row>
    <row r="73" spans="16:19" s="14" customFormat="1" x14ac:dyDescent="0.25">
      <c r="P73" s="22"/>
      <c r="Q73" s="68">
        <v>0.65</v>
      </c>
      <c r="R73" s="68">
        <v>452.37504607369414</v>
      </c>
      <c r="S73" s="23"/>
    </row>
    <row r="74" spans="16:19" s="14" customFormat="1" x14ac:dyDescent="0.25">
      <c r="P74" s="22"/>
      <c r="Q74" s="96">
        <v>0.66</v>
      </c>
      <c r="R74" s="96">
        <v>453.68865789011653</v>
      </c>
      <c r="S74" s="23"/>
    </row>
    <row r="75" spans="16:19" s="14" customFormat="1" x14ac:dyDescent="0.25">
      <c r="P75" s="22"/>
      <c r="Q75" s="68">
        <v>0.67</v>
      </c>
      <c r="R75" s="68">
        <v>455.0274759578013</v>
      </c>
      <c r="S75" s="23"/>
    </row>
    <row r="76" spans="16:19" s="14" customFormat="1" x14ac:dyDescent="0.25">
      <c r="P76" s="22"/>
      <c r="Q76" s="96">
        <v>0.68</v>
      </c>
      <c r="R76" s="96">
        <v>456.39682010958194</v>
      </c>
      <c r="S76" s="23"/>
    </row>
    <row r="77" spans="16:19" s="14" customFormat="1" x14ac:dyDescent="0.25">
      <c r="P77" s="22"/>
      <c r="Q77" s="68">
        <v>0.69000000000000006</v>
      </c>
      <c r="R77" s="68">
        <v>457.80201017829228</v>
      </c>
      <c r="S77" s="23"/>
    </row>
    <row r="78" spans="16:19" s="14" customFormat="1" x14ac:dyDescent="0.25">
      <c r="P78" s="22"/>
      <c r="Q78" s="96">
        <v>0.70000000000000007</v>
      </c>
      <c r="R78" s="96">
        <v>459.24836599676581</v>
      </c>
      <c r="S78" s="23"/>
    </row>
    <row r="79" spans="16:19" s="14" customFormat="1" x14ac:dyDescent="0.25">
      <c r="P79" s="22"/>
      <c r="Q79" s="68">
        <v>0.71</v>
      </c>
      <c r="R79" s="68">
        <v>460.74120739783626</v>
      </c>
      <c r="S79" s="23"/>
    </row>
    <row r="80" spans="16:19" s="14" customFormat="1" x14ac:dyDescent="0.25">
      <c r="P80" s="22"/>
      <c r="Q80" s="96">
        <v>0.72</v>
      </c>
      <c r="R80" s="96">
        <v>462.2628999540982</v>
      </c>
      <c r="S80" s="23"/>
    </row>
    <row r="81" spans="16:19" s="14" customFormat="1" x14ac:dyDescent="0.25">
      <c r="P81" s="22"/>
      <c r="Q81" s="68">
        <v>0.73</v>
      </c>
      <c r="R81" s="68">
        <v>463.79427706248214</v>
      </c>
      <c r="S81" s="23"/>
    </row>
    <row r="82" spans="16:19" s="14" customFormat="1" x14ac:dyDescent="0.25">
      <c r="P82" s="22"/>
      <c r="Q82" s="96">
        <v>0.74</v>
      </c>
      <c r="R82" s="96">
        <v>465.34881842001107</v>
      </c>
      <c r="S82" s="23"/>
    </row>
    <row r="83" spans="16:19" s="14" customFormat="1" x14ac:dyDescent="0.25">
      <c r="P83" s="22"/>
      <c r="Q83" s="68">
        <v>0.75</v>
      </c>
      <c r="R83" s="68">
        <v>466.94012756521329</v>
      </c>
      <c r="S83" s="23"/>
    </row>
    <row r="84" spans="16:19" s="14" customFormat="1" x14ac:dyDescent="0.25">
      <c r="P84" s="22"/>
      <c r="Q84" s="96">
        <v>0.76</v>
      </c>
      <c r="R84" s="96">
        <v>468.58180803661719</v>
      </c>
      <c r="S84" s="23"/>
    </row>
    <row r="85" spans="16:19" s="14" customFormat="1" x14ac:dyDescent="0.25">
      <c r="P85" s="22"/>
      <c r="Q85" s="68">
        <v>0.77</v>
      </c>
      <c r="R85" s="68">
        <v>470.28746337275123</v>
      </c>
      <c r="S85" s="23"/>
    </row>
    <row r="86" spans="16:19" s="14" customFormat="1" x14ac:dyDescent="0.25">
      <c r="P86" s="22"/>
      <c r="Q86" s="96">
        <v>0.78</v>
      </c>
      <c r="R86" s="96">
        <v>472.0706971121437</v>
      </c>
      <c r="S86" s="23"/>
    </row>
    <row r="87" spans="16:19" s="14" customFormat="1" x14ac:dyDescent="0.25">
      <c r="P87" s="22"/>
      <c r="Q87" s="68">
        <v>0.79</v>
      </c>
      <c r="R87" s="68">
        <v>473.94511279332295</v>
      </c>
      <c r="S87" s="23"/>
    </row>
    <row r="88" spans="16:19" s="14" customFormat="1" x14ac:dyDescent="0.25">
      <c r="P88" s="22"/>
      <c r="Q88" s="96">
        <v>0.8</v>
      </c>
      <c r="R88" s="96">
        <v>475.90193939261417</v>
      </c>
      <c r="S88" s="23"/>
    </row>
    <row r="89" spans="16:19" s="14" customFormat="1" x14ac:dyDescent="0.25">
      <c r="P89" s="22"/>
      <c r="Q89" s="68">
        <v>0.81</v>
      </c>
      <c r="R89" s="68">
        <v>477.88210309430281</v>
      </c>
      <c r="S89" s="23"/>
    </row>
    <row r="90" spans="16:19" s="14" customFormat="1" x14ac:dyDescent="0.25">
      <c r="P90" s="22"/>
      <c r="Q90" s="96">
        <v>0.82000000000000006</v>
      </c>
      <c r="R90" s="96">
        <v>479.91459822748919</v>
      </c>
      <c r="S90" s="23"/>
    </row>
    <row r="91" spans="16:19" s="14" customFormat="1" x14ac:dyDescent="0.25">
      <c r="P91" s="22"/>
      <c r="Q91" s="68">
        <v>0.83000000000000007</v>
      </c>
      <c r="R91" s="68">
        <v>482.03680465661529</v>
      </c>
      <c r="S91" s="23"/>
    </row>
    <row r="92" spans="16:19" s="14" customFormat="1" x14ac:dyDescent="0.25">
      <c r="P92" s="22"/>
      <c r="Q92" s="96">
        <v>0.84</v>
      </c>
      <c r="R92" s="96">
        <v>484.28610224612328</v>
      </c>
      <c r="S92" s="23"/>
    </row>
    <row r="93" spans="16:19" s="14" customFormat="1" x14ac:dyDescent="0.25">
      <c r="P93" s="22"/>
      <c r="Q93" s="68">
        <v>0.85</v>
      </c>
      <c r="R93" s="68">
        <v>486.69987086045529</v>
      </c>
      <c r="S93" s="23"/>
    </row>
    <row r="94" spans="16:19" s="14" customFormat="1" x14ac:dyDescent="0.25">
      <c r="P94" s="22"/>
      <c r="Q94" s="96">
        <v>0.86</v>
      </c>
      <c r="R94" s="96">
        <v>489.3123841275916</v>
      </c>
      <c r="S94" s="23"/>
    </row>
    <row r="95" spans="16:19" s="14" customFormat="1" x14ac:dyDescent="0.25">
      <c r="P95" s="22"/>
      <c r="Q95" s="68">
        <v>0.87</v>
      </c>
      <c r="R95" s="68">
        <v>492.00753389478638</v>
      </c>
      <c r="S95" s="23"/>
    </row>
    <row r="96" spans="16:19" s="14" customFormat="1" x14ac:dyDescent="0.25">
      <c r="P96" s="22"/>
      <c r="Q96" s="96">
        <v>0.88</v>
      </c>
      <c r="R96" s="96">
        <v>494.79992085106562</v>
      </c>
      <c r="S96" s="23"/>
    </row>
    <row r="97" spans="16:19" s="14" customFormat="1" x14ac:dyDescent="0.25">
      <c r="P97" s="22"/>
      <c r="Q97" s="68">
        <v>0.89</v>
      </c>
      <c r="R97" s="68">
        <v>497.81392812907734</v>
      </c>
      <c r="S97" s="23"/>
    </row>
    <row r="98" spans="16:19" s="14" customFormat="1" x14ac:dyDescent="0.25">
      <c r="P98" s="22"/>
      <c r="Q98" s="96">
        <v>0.9</v>
      </c>
      <c r="R98" s="96">
        <v>501.17393886146931</v>
      </c>
      <c r="S98" s="23"/>
    </row>
    <row r="99" spans="16:19" s="14" customFormat="1" x14ac:dyDescent="0.25">
      <c r="P99" s="22"/>
      <c r="Q99" s="68">
        <v>0.91</v>
      </c>
      <c r="R99" s="68">
        <v>504.96241659704009</v>
      </c>
      <c r="S99" s="23"/>
    </row>
    <row r="100" spans="16:19" s="14" customFormat="1" x14ac:dyDescent="0.25">
      <c r="P100" s="22"/>
      <c r="Q100" s="96">
        <v>0.92</v>
      </c>
      <c r="R100" s="96">
        <v>508.92169806673417</v>
      </c>
      <c r="S100" s="23"/>
    </row>
    <row r="101" spans="16:19" s="14" customFormat="1" x14ac:dyDescent="0.25">
      <c r="P101" s="22"/>
      <c r="Q101" s="68">
        <v>0.93</v>
      </c>
      <c r="R101" s="68">
        <v>513.33749311199813</v>
      </c>
      <c r="S101" s="23"/>
    </row>
    <row r="102" spans="16:19" s="14" customFormat="1" x14ac:dyDescent="0.25">
      <c r="P102" s="22"/>
      <c r="Q102" s="96">
        <v>0.94000000000000006</v>
      </c>
      <c r="R102" s="96">
        <v>518.65358283614592</v>
      </c>
      <c r="S102" s="23"/>
    </row>
    <row r="103" spans="16:19" s="14" customFormat="1" x14ac:dyDescent="0.25">
      <c r="P103" s="22"/>
      <c r="Q103" s="68">
        <v>0.95000000000000007</v>
      </c>
      <c r="R103" s="68">
        <v>524.61114781999481</v>
      </c>
      <c r="S103" s="23"/>
    </row>
    <row r="104" spans="16:19" s="14" customFormat="1" x14ac:dyDescent="0.25">
      <c r="P104" s="22"/>
      <c r="Q104" s="96">
        <v>0.96</v>
      </c>
      <c r="R104" s="96">
        <v>531.86040076877714</v>
      </c>
      <c r="S104" s="23"/>
    </row>
    <row r="105" spans="16:19" s="14" customFormat="1" x14ac:dyDescent="0.25">
      <c r="P105" s="22"/>
      <c r="Q105" s="68">
        <v>0.97</v>
      </c>
      <c r="R105" s="68">
        <v>541.27949024767611</v>
      </c>
      <c r="S105" s="23"/>
    </row>
    <row r="106" spans="16:19" s="14" customFormat="1" x14ac:dyDescent="0.25">
      <c r="P106" s="22"/>
      <c r="Q106" s="96">
        <v>0.98</v>
      </c>
      <c r="R106" s="96">
        <v>554.43286380687528</v>
      </c>
      <c r="S106" s="23"/>
    </row>
    <row r="107" spans="16:19" s="14" customFormat="1" x14ac:dyDescent="0.25">
      <c r="P107" s="22"/>
      <c r="Q107" s="68">
        <v>0.99</v>
      </c>
      <c r="R107" s="68">
        <v>576.25472117713809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</row>
    <row r="229" spans="2:19" x14ac:dyDescent="0.25">
      <c r="G229" s="14"/>
      <c r="H229" s="14"/>
      <c r="O229" s="14"/>
      <c r="P229" s="14"/>
      <c r="Q229" s="14"/>
      <c r="R229" s="14"/>
      <c r="S229" s="14"/>
    </row>
    <row r="230" spans="2:19" x14ac:dyDescent="0.25">
      <c r="G230" s="14"/>
      <c r="H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G232" s="14"/>
      <c r="O232" s="14"/>
      <c r="P232" s="14"/>
      <c r="Q232" s="14"/>
      <c r="R232" s="14"/>
      <c r="S232" s="14"/>
    </row>
    <row r="233" spans="2:19" x14ac:dyDescent="0.25">
      <c r="G233" s="14"/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8:I18"/>
    <mergeCell ref="H26:I26"/>
    <mergeCell ref="H34:I34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143ED119-17A8-4D44-87B3-29999B52E3A9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F92DE-022E-4758-8FD1-6D65BC411CC8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203</v>
      </c>
      <c r="E9" s="23"/>
      <c r="G9" s="22"/>
      <c r="H9" s="104" t="s">
        <v>34</v>
      </c>
      <c r="I9" s="105">
        <v>375.01866503953931</v>
      </c>
      <c r="J9" s="21"/>
      <c r="K9" s="21"/>
      <c r="L9" s="21"/>
      <c r="M9" s="21"/>
      <c r="N9" s="23"/>
      <c r="P9" s="22"/>
      <c r="Q9" s="68">
        <v>0.01</v>
      </c>
      <c r="R9" s="68">
        <v>177.20701448041365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248.13850121347002</v>
      </c>
      <c r="J10" s="21"/>
      <c r="K10" s="21"/>
      <c r="L10" s="21"/>
      <c r="M10" s="21"/>
      <c r="N10" s="23"/>
      <c r="P10" s="22"/>
      <c r="Q10" s="96">
        <v>0.02</v>
      </c>
      <c r="R10" s="96">
        <v>198.77901456340788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495.76512862120444</v>
      </c>
      <c r="J11" s="21"/>
      <c r="K11" s="21"/>
      <c r="L11" s="21"/>
      <c r="M11" s="21"/>
      <c r="N11" s="23"/>
      <c r="P11" s="22"/>
      <c r="Q11" s="68">
        <v>0.03</v>
      </c>
      <c r="R11" s="68">
        <v>218.53647787418274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88.017061047460075</v>
      </c>
      <c r="J12" s="21"/>
      <c r="K12" s="21"/>
      <c r="L12" s="21"/>
      <c r="M12" s="21"/>
      <c r="N12" s="23"/>
      <c r="P12" s="22"/>
      <c r="Q12" s="96">
        <v>0.04</v>
      </c>
      <c r="R12" s="96">
        <v>234.94387805196786</v>
      </c>
      <c r="S12" s="23"/>
    </row>
    <row r="13" spans="2:23" s="14" customFormat="1" x14ac:dyDescent="0.25">
      <c r="B13" s="63"/>
      <c r="C13" s="72" t="s">
        <v>131</v>
      </c>
      <c r="D13" s="56" t="s">
        <v>195</v>
      </c>
      <c r="E13" s="64"/>
      <c r="G13" s="22"/>
      <c r="H13" s="11" t="s">
        <v>108</v>
      </c>
      <c r="I13" s="68">
        <v>0.18928867903537094</v>
      </c>
      <c r="J13" s="21"/>
      <c r="K13" s="21"/>
      <c r="L13" s="21"/>
      <c r="M13" s="21"/>
      <c r="N13" s="23"/>
      <c r="P13" s="22"/>
      <c r="Q13" s="68">
        <v>0.05</v>
      </c>
      <c r="R13" s="68">
        <v>248.13850121346997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259.08583429327888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4.7718199053191812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268.38686908273519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4.0300074156558003E-4</v>
      </c>
      <c r="J16" s="21"/>
      <c r="K16" s="21"/>
      <c r="L16" s="21"/>
      <c r="M16" s="21"/>
      <c r="N16" s="23"/>
      <c r="P16" s="22"/>
      <c r="Q16" s="96">
        <v>0.08</v>
      </c>
      <c r="R16" s="96">
        <v>276.41906830376348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283.45187645755988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289.69401111722607</v>
      </c>
      <c r="S18" s="23"/>
    </row>
    <row r="19" spans="2:19" s="14" customFormat="1" x14ac:dyDescent="0.2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3</v>
      </c>
      <c r="J19" s="107"/>
      <c r="K19" s="21"/>
      <c r="L19" s="21"/>
      <c r="M19" s="21"/>
      <c r="N19" s="23"/>
      <c r="P19" s="22"/>
      <c r="Q19" s="68">
        <v>0.11</v>
      </c>
      <c r="R19" s="68">
        <v>295.27459006275103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300.24716234755789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101" t="s">
        <v>187</v>
      </c>
      <c r="I21" s="68">
        <v>1.3464163860481999E-2</v>
      </c>
      <c r="J21" s="21"/>
      <c r="K21" s="21"/>
      <c r="L21" s="21"/>
      <c r="M21" s="21"/>
      <c r="N21" s="23"/>
      <c r="P21" s="22"/>
      <c r="Q21" s="68">
        <v>0.13</v>
      </c>
      <c r="R21" s="68">
        <v>305.01239183191581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96" t="s">
        <v>197</v>
      </c>
      <c r="I22" s="96" t="s">
        <v>198</v>
      </c>
      <c r="J22" s="21"/>
      <c r="K22" s="21"/>
      <c r="L22" s="21"/>
      <c r="M22" s="21"/>
      <c r="N22" s="23"/>
      <c r="P22" s="22"/>
      <c r="Q22" s="96">
        <v>0.14000000000000001</v>
      </c>
      <c r="R22" s="96">
        <v>309.65609483977244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68" t="s">
        <v>199</v>
      </c>
      <c r="I23" s="68">
        <v>7.4915568701510095E-7</v>
      </c>
      <c r="J23" s="21"/>
      <c r="K23" s="21"/>
      <c r="L23" s="21"/>
      <c r="M23" s="21"/>
      <c r="N23" s="23"/>
      <c r="P23" s="22"/>
      <c r="Q23" s="68">
        <v>0.15</v>
      </c>
      <c r="R23" s="68">
        <v>313.85730018023656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40"/>
      <c r="I24" s="40"/>
      <c r="J24" s="40"/>
      <c r="K24" s="21"/>
      <c r="L24" s="21"/>
      <c r="M24" s="21"/>
      <c r="N24" s="23"/>
      <c r="P24" s="22"/>
      <c r="Q24" s="96">
        <v>0.16</v>
      </c>
      <c r="R24" s="96">
        <v>317.54646263483124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83" t="s">
        <v>53</v>
      </c>
      <c r="I25" s="83"/>
      <c r="J25" s="41"/>
      <c r="K25" s="41"/>
      <c r="L25" s="41"/>
      <c r="M25" s="41"/>
      <c r="N25" s="23"/>
      <c r="P25" s="22"/>
      <c r="Q25" s="68">
        <v>0.17</v>
      </c>
      <c r="R25" s="68">
        <v>320.86060245057877</v>
      </c>
      <c r="S25" s="23"/>
    </row>
    <row r="26" spans="2:19" s="14" customFormat="1" ht="30" x14ac:dyDescent="0.25">
      <c r="B26" s="45"/>
      <c r="C26" s="47"/>
      <c r="D26" s="47"/>
      <c r="E26" s="47"/>
      <c r="F26" s="13"/>
      <c r="G26" s="22"/>
      <c r="H26" s="42" t="s">
        <v>41</v>
      </c>
      <c r="I26" s="42" t="s">
        <v>47</v>
      </c>
      <c r="J26" s="43" t="s">
        <v>43</v>
      </c>
      <c r="K26" s="43" t="s">
        <v>44</v>
      </c>
      <c r="L26" s="43" t="s">
        <v>45</v>
      </c>
      <c r="M26" s="43" t="s">
        <v>46</v>
      </c>
      <c r="N26" s="23"/>
      <c r="P26" s="22"/>
      <c r="Q26" s="96">
        <v>0.18</v>
      </c>
      <c r="R26" s="96">
        <v>323.8724847124131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68">
        <v>0</v>
      </c>
      <c r="I27" s="68">
        <v>1.3464163860481996E-2</v>
      </c>
      <c r="J27" s="68">
        <v>0.56064778315047037</v>
      </c>
      <c r="K27" s="68">
        <v>0</v>
      </c>
      <c r="L27" s="68">
        <v>41.64</v>
      </c>
      <c r="M27" s="68">
        <v>-0.75385639229530121</v>
      </c>
      <c r="N27" s="34"/>
      <c r="P27" s="22"/>
      <c r="Q27" s="68">
        <v>0.19</v>
      </c>
      <c r="R27" s="68">
        <v>326.48673906348938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96">
        <v>16.8</v>
      </c>
      <c r="I28" s="96">
        <v>1.3672736624607506E-2</v>
      </c>
      <c r="J28" s="96">
        <v>0.60529205037137435</v>
      </c>
      <c r="K28" s="96">
        <v>2</v>
      </c>
      <c r="L28" s="96">
        <v>44.27</v>
      </c>
      <c r="M28" s="96">
        <v>1.805054305870238</v>
      </c>
      <c r="N28" s="23"/>
      <c r="P28" s="22"/>
      <c r="Q28" s="96">
        <v>0.2</v>
      </c>
      <c r="R28" s="96">
        <v>328.82886871275502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53.5</v>
      </c>
      <c r="I29" s="68">
        <v>1.5577297536199384E-2</v>
      </c>
      <c r="J29" s="68">
        <v>0.72013846509849744</v>
      </c>
      <c r="K29" s="68">
        <v>0</v>
      </c>
      <c r="L29" s="68">
        <v>46.23</v>
      </c>
      <c r="M29" s="68">
        <v>-0.85529748305353492</v>
      </c>
      <c r="N29" s="23"/>
      <c r="P29" s="22"/>
      <c r="Q29" s="68">
        <v>0.21</v>
      </c>
      <c r="R29" s="68">
        <v>331.04759667010205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96">
        <v>169.9</v>
      </c>
      <c r="I30" s="96">
        <v>3.4569113877447558E-2</v>
      </c>
      <c r="J30" s="96">
        <v>1.5417824789341612</v>
      </c>
      <c r="K30" s="96">
        <v>1</v>
      </c>
      <c r="L30" s="96">
        <v>44.6</v>
      </c>
      <c r="M30" s="96">
        <v>-0.44407140502255926</v>
      </c>
      <c r="N30" s="23"/>
      <c r="P30" s="22"/>
      <c r="Q30" s="96">
        <v>0.22</v>
      </c>
      <c r="R30" s="96">
        <v>333.24595068421337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68">
        <v>602.29999999999995</v>
      </c>
      <c r="I31" s="68">
        <v>0.24822883837043205</v>
      </c>
      <c r="J31" s="68">
        <v>11.619591924119925</v>
      </c>
      <c r="K31" s="68">
        <v>12</v>
      </c>
      <c r="L31" s="68">
        <v>46.81</v>
      </c>
      <c r="M31" s="68">
        <v>0.12870975370027285</v>
      </c>
      <c r="N31" s="23"/>
      <c r="P31" s="22"/>
      <c r="Q31" s="68">
        <v>0.23</v>
      </c>
      <c r="R31" s="68">
        <v>335.31541075686249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40"/>
      <c r="I32" s="40"/>
      <c r="J32" s="40"/>
      <c r="K32" s="40"/>
      <c r="L32" s="40"/>
      <c r="M32" s="40"/>
      <c r="N32" s="23"/>
      <c r="P32" s="22"/>
      <c r="Q32" s="96">
        <v>0.24</v>
      </c>
      <c r="R32" s="96">
        <v>337.26665638158067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83" t="s">
        <v>111</v>
      </c>
      <c r="I33" s="83"/>
      <c r="J33" s="40"/>
      <c r="K33" s="40"/>
      <c r="L33" s="40"/>
      <c r="M33" s="40"/>
      <c r="N33" s="23"/>
      <c r="P33" s="22"/>
      <c r="Q33" s="68">
        <v>0.25</v>
      </c>
      <c r="R33" s="68">
        <v>339.13286230575727</v>
      </c>
      <c r="S33" s="23"/>
    </row>
    <row r="34" spans="1:19" s="14" customFormat="1" x14ac:dyDescent="0.25">
      <c r="A34" s="13"/>
      <c r="B34" s="13"/>
      <c r="C34" s="13"/>
      <c r="D34" s="13"/>
      <c r="E34" s="13"/>
      <c r="F34" s="13"/>
      <c r="G34" s="22"/>
      <c r="H34" s="108" t="s">
        <v>31</v>
      </c>
      <c r="I34" s="108" t="s">
        <v>90</v>
      </c>
      <c r="J34" s="108" t="s">
        <v>52</v>
      </c>
      <c r="K34" s="108" t="s">
        <v>91</v>
      </c>
      <c r="L34" s="108" t="s">
        <v>92</v>
      </c>
      <c r="M34" s="108" t="s">
        <v>93</v>
      </c>
      <c r="N34" s="23"/>
      <c r="P34" s="22"/>
      <c r="Q34" s="96">
        <v>0.26</v>
      </c>
      <c r="R34" s="96">
        <v>340.94720327678118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68" t="s">
        <v>182</v>
      </c>
      <c r="I35" s="68">
        <v>-39.579616372405034</v>
      </c>
      <c r="J35" s="68">
        <v>5</v>
      </c>
      <c r="K35" s="68" t="s">
        <v>183</v>
      </c>
      <c r="L35" s="68" t="s">
        <v>183</v>
      </c>
      <c r="M35" s="68" t="s">
        <v>183</v>
      </c>
      <c r="N35" s="23"/>
      <c r="P35" s="22"/>
      <c r="Q35" s="68">
        <v>0.27</v>
      </c>
      <c r="R35" s="68">
        <v>342.7405454289767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96" t="s">
        <v>184</v>
      </c>
      <c r="I36" s="96">
        <v>-42.008530523730037</v>
      </c>
      <c r="J36" s="96">
        <v>2</v>
      </c>
      <c r="K36" s="96">
        <v>4.857828302650006</v>
      </c>
      <c r="L36" s="96">
        <v>3</v>
      </c>
      <c r="M36" s="96">
        <v>0.18250861985923372</v>
      </c>
      <c r="N36" s="23"/>
      <c r="P36" s="22"/>
      <c r="Q36" s="96">
        <v>0.28000000000000003</v>
      </c>
      <c r="R36" s="96">
        <v>344.49173918560905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68" t="s">
        <v>185</v>
      </c>
      <c r="I37" s="68">
        <v>-55.008881142490431</v>
      </c>
      <c r="J37" s="68">
        <v>1</v>
      </c>
      <c r="K37" s="68">
        <v>30.858529540170792</v>
      </c>
      <c r="L37" s="68">
        <v>4</v>
      </c>
      <c r="M37" s="68" t="s">
        <v>186</v>
      </c>
      <c r="N37" s="23"/>
      <c r="P37" s="22"/>
      <c r="Q37" s="68">
        <v>0.28999999999999998</v>
      </c>
      <c r="R37" s="68">
        <v>346.18788087980403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22"/>
      <c r="H38" s="40"/>
      <c r="I38" s="40"/>
      <c r="J38" s="40"/>
      <c r="K38" s="40"/>
      <c r="L38" s="40"/>
      <c r="M38" s="40"/>
      <c r="N38" s="23"/>
      <c r="P38" s="22"/>
      <c r="Q38" s="96">
        <v>0.3</v>
      </c>
      <c r="R38" s="96">
        <v>347.83128924738554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G39" s="45"/>
      <c r="H39" s="46"/>
      <c r="I39" s="45"/>
      <c r="J39" s="45"/>
      <c r="K39" s="45"/>
      <c r="L39" s="45"/>
      <c r="M39" s="45"/>
      <c r="N39" s="45"/>
      <c r="P39" s="22"/>
      <c r="Q39" s="68">
        <v>0.31</v>
      </c>
      <c r="R39" s="68">
        <v>349.42428302417733</v>
      </c>
      <c r="S39" s="23"/>
    </row>
    <row r="40" spans="1:19" s="14" customFormat="1" ht="23.25" x14ac:dyDescent="0.35">
      <c r="A40" s="13"/>
      <c r="B40" s="13"/>
      <c r="C40" s="13"/>
      <c r="D40" s="13"/>
      <c r="E40" s="13"/>
      <c r="F40" s="13"/>
      <c r="H40" s="29"/>
      <c r="M40" s="13"/>
      <c r="N40" s="13"/>
      <c r="P40" s="22"/>
      <c r="Q40" s="96">
        <v>0.32</v>
      </c>
      <c r="R40" s="96">
        <v>350.96918094600318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M41" s="13"/>
      <c r="N41" s="13"/>
      <c r="P41" s="22"/>
      <c r="Q41" s="68">
        <v>0.33</v>
      </c>
      <c r="R41" s="68">
        <v>352.46830174868688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I42" s="13"/>
      <c r="J42" s="13"/>
      <c r="K42" s="13"/>
      <c r="L42" s="13"/>
      <c r="M42" s="13"/>
      <c r="N42" s="13"/>
      <c r="P42" s="22"/>
      <c r="Q42" s="96">
        <v>0.34</v>
      </c>
      <c r="R42" s="96">
        <v>353.90644330359333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30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355.25120735750346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356.52238611137204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357.74222938767292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358.93298700888016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360.11690879746743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361.31624457590885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362.55324416667821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363.85004724428688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365.19187541725449</v>
      </c>
      <c r="S51" s="23"/>
    </row>
    <row r="52" spans="1:19" s="14" customFormat="1" x14ac:dyDescent="0.25">
      <c r="B52" s="13"/>
      <c r="P52" s="22"/>
      <c r="Q52" s="96">
        <v>0.44</v>
      </c>
      <c r="R52" s="96">
        <v>366.55427767780003</v>
      </c>
      <c r="S52" s="23"/>
    </row>
    <row r="53" spans="1:19" s="14" customFormat="1" x14ac:dyDescent="0.25">
      <c r="B53" s="13"/>
      <c r="P53" s="22"/>
      <c r="Q53" s="68">
        <v>0.45</v>
      </c>
      <c r="R53" s="68">
        <v>367.9347168466258</v>
      </c>
      <c r="S53" s="23"/>
    </row>
    <row r="54" spans="1:19" s="14" customFormat="1" x14ac:dyDescent="0.25">
      <c r="P54" s="22"/>
      <c r="Q54" s="96">
        <v>0.46</v>
      </c>
      <c r="R54" s="96">
        <v>369.33065574443407</v>
      </c>
      <c r="S54" s="23"/>
    </row>
    <row r="55" spans="1:19" s="14" customFormat="1" x14ac:dyDescent="0.25">
      <c r="P55" s="22"/>
      <c r="Q55" s="68">
        <v>0.47000000000000003</v>
      </c>
      <c r="R55" s="68">
        <v>370.7395571919273</v>
      </c>
      <c r="S55" s="23"/>
    </row>
    <row r="56" spans="1:19" s="14" customFormat="1" x14ac:dyDescent="0.25">
      <c r="P56" s="22"/>
      <c r="Q56" s="96">
        <v>0.48</v>
      </c>
      <c r="R56" s="96">
        <v>372.15888400980771</v>
      </c>
      <c r="S56" s="23"/>
    </row>
    <row r="57" spans="1:19" s="14" customFormat="1" x14ac:dyDescent="0.25">
      <c r="P57" s="22"/>
      <c r="Q57" s="68">
        <v>0.49</v>
      </c>
      <c r="R57" s="68">
        <v>373.58609901877759</v>
      </c>
      <c r="S57" s="23"/>
    </row>
    <row r="58" spans="1:19" s="14" customFormat="1" x14ac:dyDescent="0.25">
      <c r="P58" s="22"/>
      <c r="Q58" s="96">
        <v>0.5</v>
      </c>
      <c r="R58" s="96">
        <v>375.01866503953931</v>
      </c>
      <c r="S58" s="23"/>
    </row>
    <row r="59" spans="1:19" s="14" customFormat="1" x14ac:dyDescent="0.25">
      <c r="P59" s="22"/>
      <c r="Q59" s="68">
        <v>0.51</v>
      </c>
      <c r="R59" s="68">
        <v>376.45389704193707</v>
      </c>
      <c r="S59" s="23"/>
    </row>
    <row r="60" spans="1:19" s="14" customFormat="1" x14ac:dyDescent="0.25">
      <c r="P60" s="22"/>
      <c r="Q60" s="96">
        <v>0.52</v>
      </c>
      <c r="R60" s="96">
        <v>377.89319628888211</v>
      </c>
      <c r="S60" s="23"/>
    </row>
    <row r="61" spans="1:19" s="14" customFormat="1" x14ac:dyDescent="0.25">
      <c r="P61" s="22"/>
      <c r="Q61" s="68">
        <v>0.53</v>
      </c>
      <c r="R61" s="68">
        <v>379.34015504067753</v>
      </c>
      <c r="S61" s="23"/>
    </row>
    <row r="62" spans="1:19" s="14" customFormat="1" x14ac:dyDescent="0.25">
      <c r="P62" s="22"/>
      <c r="Q62" s="96">
        <v>0.54</v>
      </c>
      <c r="R62" s="96">
        <v>380.79836555762637</v>
      </c>
      <c r="S62" s="23"/>
    </row>
    <row r="63" spans="1:19" s="14" customFormat="1" x14ac:dyDescent="0.25">
      <c r="P63" s="22"/>
      <c r="Q63" s="68">
        <v>0.55000000000000004</v>
      </c>
      <c r="R63" s="68">
        <v>382.27142010003178</v>
      </c>
      <c r="S63" s="23"/>
    </row>
    <row r="64" spans="1:19" s="14" customFormat="1" x14ac:dyDescent="0.25">
      <c r="P64" s="22"/>
      <c r="Q64" s="96">
        <v>0.56000000000000005</v>
      </c>
      <c r="R64" s="96">
        <v>383.76291092819679</v>
      </c>
      <c r="S64" s="23"/>
    </row>
    <row r="65" spans="16:19" s="14" customFormat="1" x14ac:dyDescent="0.25">
      <c r="P65" s="22"/>
      <c r="Q65" s="68">
        <v>0.57000000000000006</v>
      </c>
      <c r="R65" s="68">
        <v>385.27643030242444</v>
      </c>
      <c r="S65" s="23"/>
    </row>
    <row r="66" spans="16:19" s="14" customFormat="1" x14ac:dyDescent="0.25">
      <c r="P66" s="22"/>
      <c r="Q66" s="96">
        <v>0.57999999999999996</v>
      </c>
      <c r="R66" s="96">
        <v>386.81422702488931</v>
      </c>
      <c r="S66" s="23"/>
    </row>
    <row r="67" spans="16:19" s="14" customFormat="1" x14ac:dyDescent="0.25">
      <c r="P67" s="22"/>
      <c r="Q67" s="68">
        <v>0.59</v>
      </c>
      <c r="R67" s="68">
        <v>388.3646890871392</v>
      </c>
      <c r="S67" s="23"/>
    </row>
    <row r="68" spans="16:19" s="14" customFormat="1" x14ac:dyDescent="0.25">
      <c r="P68" s="22"/>
      <c r="Q68" s="96">
        <v>0.6</v>
      </c>
      <c r="R68" s="96">
        <v>389.92844266542301</v>
      </c>
      <c r="S68" s="23"/>
    </row>
    <row r="69" spans="16:19" s="14" customFormat="1" x14ac:dyDescent="0.25">
      <c r="P69" s="22"/>
      <c r="Q69" s="68">
        <v>0.61</v>
      </c>
      <c r="R69" s="68">
        <v>391.51074654701887</v>
      </c>
      <c r="S69" s="23"/>
    </row>
    <row r="70" spans="16:19" s="14" customFormat="1" x14ac:dyDescent="0.25">
      <c r="P70" s="22"/>
      <c r="Q70" s="96">
        <v>0.62</v>
      </c>
      <c r="R70" s="96">
        <v>393.11685951920504</v>
      </c>
      <c r="S70" s="23"/>
    </row>
    <row r="71" spans="16:19" s="14" customFormat="1" x14ac:dyDescent="0.25">
      <c r="P71" s="22"/>
      <c r="Q71" s="68">
        <v>0.63</v>
      </c>
      <c r="R71" s="68">
        <v>394.7520403692597</v>
      </c>
      <c r="S71" s="23"/>
    </row>
    <row r="72" spans="16:19" s="14" customFormat="1" x14ac:dyDescent="0.25">
      <c r="P72" s="22"/>
      <c r="Q72" s="96">
        <v>0.64</v>
      </c>
      <c r="R72" s="96">
        <v>396.42154788446123</v>
      </c>
      <c r="S72" s="23"/>
    </row>
    <row r="73" spans="16:19" s="14" customFormat="1" x14ac:dyDescent="0.25">
      <c r="P73" s="22"/>
      <c r="Q73" s="68">
        <v>0.65</v>
      </c>
      <c r="R73" s="68">
        <v>398.1302631649545</v>
      </c>
      <c r="S73" s="23"/>
    </row>
    <row r="74" spans="16:19" s="14" customFormat="1" x14ac:dyDescent="0.25">
      <c r="P74" s="22"/>
      <c r="Q74" s="96">
        <v>0.66</v>
      </c>
      <c r="R74" s="96">
        <v>399.86498907139418</v>
      </c>
      <c r="S74" s="23"/>
    </row>
    <row r="75" spans="16:19" s="14" customFormat="1" x14ac:dyDescent="0.25">
      <c r="P75" s="22"/>
      <c r="Q75" s="68">
        <v>0.67</v>
      </c>
      <c r="R75" s="68">
        <v>401.62282689786582</v>
      </c>
      <c r="S75" s="23"/>
    </row>
    <row r="76" spans="16:19" s="14" customFormat="1" x14ac:dyDescent="0.25">
      <c r="P76" s="22"/>
      <c r="Q76" s="96">
        <v>0.68</v>
      </c>
      <c r="R76" s="96">
        <v>403.41189989485929</v>
      </c>
      <c r="S76" s="23"/>
    </row>
    <row r="77" spans="16:19" s="14" customFormat="1" x14ac:dyDescent="0.25">
      <c r="P77" s="22"/>
      <c r="Q77" s="68">
        <v>0.69000000000000006</v>
      </c>
      <c r="R77" s="68">
        <v>405.24033131286421</v>
      </c>
      <c r="S77" s="23"/>
    </row>
    <row r="78" spans="16:19" s="14" customFormat="1" x14ac:dyDescent="0.25">
      <c r="P78" s="22"/>
      <c r="Q78" s="96">
        <v>0.70000000000000007</v>
      </c>
      <c r="R78" s="96">
        <v>407.11624440237051</v>
      </c>
      <c r="S78" s="23"/>
    </row>
    <row r="79" spans="16:19" s="14" customFormat="1" x14ac:dyDescent="0.25">
      <c r="P79" s="22"/>
      <c r="Q79" s="68">
        <v>0.71</v>
      </c>
      <c r="R79" s="68">
        <v>409.04776241386804</v>
      </c>
      <c r="S79" s="23"/>
    </row>
    <row r="80" spans="16:19" s="14" customFormat="1" x14ac:dyDescent="0.25">
      <c r="P80" s="22"/>
      <c r="Q80" s="96">
        <v>0.72</v>
      </c>
      <c r="R80" s="96">
        <v>411.03370230656731</v>
      </c>
      <c r="S80" s="23"/>
    </row>
    <row r="81" spans="16:19" s="14" customFormat="1" x14ac:dyDescent="0.25">
      <c r="P81" s="22"/>
      <c r="Q81" s="68">
        <v>0.73</v>
      </c>
      <c r="R81" s="68">
        <v>413.05063853290937</v>
      </c>
      <c r="S81" s="23"/>
    </row>
    <row r="82" spans="16:19" s="14" customFormat="1" x14ac:dyDescent="0.25">
      <c r="P82" s="22"/>
      <c r="Q82" s="96">
        <v>0.74</v>
      </c>
      <c r="R82" s="96">
        <v>415.11162253933492</v>
      </c>
      <c r="S82" s="23"/>
    </row>
    <row r="83" spans="16:19" s="14" customFormat="1" x14ac:dyDescent="0.25">
      <c r="P83" s="22"/>
      <c r="Q83" s="68">
        <v>0.75</v>
      </c>
      <c r="R83" s="68">
        <v>417.23333101549878</v>
      </c>
      <c r="S83" s="23"/>
    </row>
    <row r="84" spans="16:19" s="14" customFormat="1" x14ac:dyDescent="0.25">
      <c r="P84" s="22"/>
      <c r="Q84" s="96">
        <v>0.76</v>
      </c>
      <c r="R84" s="96">
        <v>419.43244065105557</v>
      </c>
      <c r="S84" s="23"/>
    </row>
    <row r="85" spans="16:19" s="14" customFormat="1" x14ac:dyDescent="0.25">
      <c r="P85" s="22"/>
      <c r="Q85" s="68">
        <v>0.77</v>
      </c>
      <c r="R85" s="68">
        <v>421.72562813565992</v>
      </c>
      <c r="S85" s="23"/>
    </row>
    <row r="86" spans="16:19" s="14" customFormat="1" x14ac:dyDescent="0.25">
      <c r="P86" s="22"/>
      <c r="Q86" s="96">
        <v>0.78</v>
      </c>
      <c r="R86" s="96">
        <v>424.1004870242466</v>
      </c>
      <c r="S86" s="23"/>
    </row>
    <row r="87" spans="16:19" s="14" customFormat="1" x14ac:dyDescent="0.25">
      <c r="P87" s="22"/>
      <c r="Q87" s="68">
        <v>0.79</v>
      </c>
      <c r="R87" s="68">
        <v>426.53156903080429</v>
      </c>
      <c r="S87" s="23"/>
    </row>
    <row r="88" spans="16:19" s="14" customFormat="1" x14ac:dyDescent="0.25">
      <c r="P88" s="22"/>
      <c r="Q88" s="96">
        <v>0.8</v>
      </c>
      <c r="R88" s="96">
        <v>429.05035935119412</v>
      </c>
      <c r="S88" s="23"/>
    </row>
    <row r="89" spans="16:19" s="14" customFormat="1" x14ac:dyDescent="0.25">
      <c r="P89" s="22"/>
      <c r="Q89" s="68">
        <v>0.81</v>
      </c>
      <c r="R89" s="68">
        <v>431.68936027377271</v>
      </c>
      <c r="S89" s="23"/>
    </row>
    <row r="90" spans="16:19" s="14" customFormat="1" x14ac:dyDescent="0.25">
      <c r="P90" s="22"/>
      <c r="Q90" s="96">
        <v>0.82000000000000006</v>
      </c>
      <c r="R90" s="96">
        <v>434.48107408689674</v>
      </c>
      <c r="S90" s="23"/>
    </row>
    <row r="91" spans="16:19" s="14" customFormat="1" x14ac:dyDescent="0.25">
      <c r="P91" s="22"/>
      <c r="Q91" s="68">
        <v>0.83000000000000007</v>
      </c>
      <c r="R91" s="68">
        <v>437.40174328444624</v>
      </c>
      <c r="S91" s="23"/>
    </row>
    <row r="92" spans="16:19" s="14" customFormat="1" x14ac:dyDescent="0.25">
      <c r="P92" s="22"/>
      <c r="Q92" s="96">
        <v>0.84</v>
      </c>
      <c r="R92" s="96">
        <v>440.42593961125317</v>
      </c>
      <c r="S92" s="23"/>
    </row>
    <row r="93" spans="16:19" s="14" customFormat="1" x14ac:dyDescent="0.25">
      <c r="P93" s="22"/>
      <c r="Q93" s="68">
        <v>0.85</v>
      </c>
      <c r="R93" s="68">
        <v>443.62177639649531</v>
      </c>
      <c r="S93" s="23"/>
    </row>
    <row r="94" spans="16:19" s="14" customFormat="1" x14ac:dyDescent="0.25">
      <c r="P94" s="22"/>
      <c r="Q94" s="96">
        <v>0.86</v>
      </c>
      <c r="R94" s="96">
        <v>447.05800966718806</v>
      </c>
      <c r="S94" s="23"/>
    </row>
    <row r="95" spans="16:19" s="14" customFormat="1" x14ac:dyDescent="0.25">
      <c r="P95" s="22"/>
      <c r="Q95" s="68">
        <v>0.87</v>
      </c>
      <c r="R95" s="68">
        <v>450.72458003076775</v>
      </c>
      <c r="S95" s="23"/>
    </row>
    <row r="96" spans="16:19" s="14" customFormat="1" x14ac:dyDescent="0.25">
      <c r="P96" s="22"/>
      <c r="Q96" s="96">
        <v>0.88</v>
      </c>
      <c r="R96" s="96">
        <v>454.5752071037569</v>
      </c>
      <c r="S96" s="23"/>
    </row>
    <row r="97" spans="16:19" s="14" customFormat="1" x14ac:dyDescent="0.25">
      <c r="P97" s="22"/>
      <c r="Q97" s="68">
        <v>0.89</v>
      </c>
      <c r="R97" s="68">
        <v>458.76454278000449</v>
      </c>
      <c r="S97" s="23"/>
    </row>
    <row r="98" spans="16:19" s="14" customFormat="1" x14ac:dyDescent="0.25">
      <c r="P98" s="22"/>
      <c r="Q98" s="96">
        <v>0.9</v>
      </c>
      <c r="R98" s="96">
        <v>463.40614368615519</v>
      </c>
      <c r="S98" s="23"/>
    </row>
    <row r="99" spans="16:19" s="14" customFormat="1" x14ac:dyDescent="0.25">
      <c r="P99" s="22"/>
      <c r="Q99" s="68">
        <v>0.91</v>
      </c>
      <c r="R99" s="68">
        <v>468.38910238353344</v>
      </c>
      <c r="S99" s="23"/>
    </row>
    <row r="100" spans="16:19" s="14" customFormat="1" x14ac:dyDescent="0.25">
      <c r="P100" s="22"/>
      <c r="Q100" s="96">
        <v>0.92</v>
      </c>
      <c r="R100" s="96">
        <v>473.97138084261195</v>
      </c>
      <c r="S100" s="23"/>
    </row>
    <row r="101" spans="16:19" s="14" customFormat="1" x14ac:dyDescent="0.25">
      <c r="P101" s="22"/>
      <c r="Q101" s="68">
        <v>0.93</v>
      </c>
      <c r="R101" s="68">
        <v>480.21937914482402</v>
      </c>
      <c r="S101" s="23"/>
    </row>
    <row r="102" spans="16:19" s="14" customFormat="1" x14ac:dyDescent="0.25">
      <c r="P102" s="22"/>
      <c r="Q102" s="96">
        <v>0.94000000000000006</v>
      </c>
      <c r="R102" s="96">
        <v>487.30903137421836</v>
      </c>
      <c r="S102" s="23"/>
    </row>
    <row r="103" spans="16:19" s="14" customFormat="1" x14ac:dyDescent="0.25">
      <c r="P103" s="22"/>
      <c r="Q103" s="68">
        <v>0.95000000000000007</v>
      </c>
      <c r="R103" s="68">
        <v>495.76512862120501</v>
      </c>
      <c r="S103" s="23"/>
    </row>
    <row r="104" spans="16:19" s="14" customFormat="1" x14ac:dyDescent="0.25">
      <c r="P104" s="22"/>
      <c r="Q104" s="96">
        <v>0.96</v>
      </c>
      <c r="R104" s="96">
        <v>506.10689506616643</v>
      </c>
      <c r="S104" s="23"/>
    </row>
    <row r="105" spans="16:19" s="14" customFormat="1" x14ac:dyDescent="0.25">
      <c r="P105" s="22"/>
      <c r="Q105" s="68">
        <v>0.97</v>
      </c>
      <c r="R105" s="68">
        <v>519.27461255916103</v>
      </c>
      <c r="S105" s="23"/>
    </row>
    <row r="106" spans="16:19" s="14" customFormat="1" x14ac:dyDescent="0.25">
      <c r="P106" s="22"/>
      <c r="Q106" s="96">
        <v>0.98</v>
      </c>
      <c r="R106" s="96">
        <v>538.06902424181612</v>
      </c>
      <c r="S106" s="23"/>
    </row>
    <row r="107" spans="16:19" s="14" customFormat="1" x14ac:dyDescent="0.25">
      <c r="P107" s="22"/>
      <c r="Q107" s="68">
        <v>0.99</v>
      </c>
      <c r="R107" s="68">
        <v>570.27365733585452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H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G232" s="14"/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8:I18"/>
    <mergeCell ref="H25:I25"/>
    <mergeCell ref="H33:I33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260059B3-037E-4BDA-B82B-BF442C1DD92E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Abbreviations</vt:lpstr>
      <vt:lpstr>freq-dhl-rest-opt1</vt:lpstr>
      <vt:lpstr>freq-gam-rest-opt1</vt:lpstr>
      <vt:lpstr>freq-lnl-rest-opt1</vt:lpstr>
      <vt:lpstr>freq-mst4-rest-opt1</vt:lpstr>
      <vt:lpstr>freq-mst3-rest-opt1</vt:lpstr>
      <vt:lpstr>freq-mst2-rest-opt1</vt:lpstr>
      <vt:lpstr>freq-mst1-rest-opt1</vt:lpstr>
      <vt:lpstr>freq-wei-rest-opt1</vt:lpstr>
      <vt:lpstr>freq-log-unrest-opt1</vt:lpstr>
      <vt:lpstr>freq-lnp-unrest-opt1</vt:lpstr>
      <vt:lpstr>freq-pro-unrest-opt1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Parham, Fred (NIH/NIEHS) [E]</dc:creator>
  <cp:lastModifiedBy>Parham, Fred (NIH/NIEHS) [E]</cp:lastModifiedBy>
  <dcterms:created xsi:type="dcterms:W3CDTF">2018-04-02T12:39:10Z</dcterms:created>
  <dcterms:modified xsi:type="dcterms:W3CDTF">2020-02-14T14:56:58Z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00f8861b-f1b8-48aa-b95b-1578f40a8604</vt:lpwstr>
  </property>
</Properties>
</file>