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omments11.xml" ContentType="application/vnd.openxmlformats-officedocument.spreadsheetml.comment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omments12.xml" ContentType="application/vnd.openxmlformats-officedocument.spreadsheetml.comment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rham\Desktop\BMDS3\BMDS312\"/>
    </mc:Choice>
  </mc:AlternateContent>
  <xr:revisionPtr revIDLastSave="0" documentId="8_{1F93AF06-4EDB-4406-A9D1-C67675E0B868}" xr6:coauthVersionLast="41" xr6:coauthVersionMax="41" xr10:uidLastSave="{00000000-0000-0000-0000-000000000000}"/>
  <bookViews>
    <workbookView xWindow="820" yWindow="700" windowWidth="17610" windowHeight="9410" firstSheet="1" activeTab="1" xr2:uid="{00000000-000D-0000-FFFF-FFFF00000000}"/>
  </bookViews>
  <sheets>
    <sheet name="Hidden" sheetId="1" state="veryHidden" r:id="rId1"/>
    <sheet name="Summary" sheetId="2" r:id="rId2"/>
    <sheet name="Abbreviations" sheetId="8" r:id="rId3"/>
    <sheet name="freq-dhl-rest-opt1" sheetId="11" r:id="rId4"/>
    <sheet name="freq-gam-rest-opt1" sheetId="12" r:id="rId5"/>
    <sheet name="freq-lnl-rest-opt1" sheetId="13" r:id="rId6"/>
    <sheet name="freq-mst4-rest-opt1" sheetId="14" r:id="rId7"/>
    <sheet name="freq-mst3-rest-opt1" sheetId="15" r:id="rId8"/>
    <sheet name="freq-mst2-rest-opt1" sheetId="16" r:id="rId9"/>
    <sheet name="freq-mst1-rest-opt1" sheetId="17" r:id="rId10"/>
    <sheet name="freq-wei-rest-opt1" sheetId="18" r:id="rId11"/>
    <sheet name="freq-log-unrest-opt1" sheetId="19" r:id="rId12"/>
    <sheet name="freq-lnp-unrest-opt1" sheetId="20" r:id="rId13"/>
    <sheet name="freq-pro-unrest-opt1" sheetId="21" r:id="rId14"/>
  </sheets>
  <definedNames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21" l="1"/>
  <c r="F2" i="20"/>
  <c r="F2" i="19"/>
  <c r="F2" i="18"/>
  <c r="F2" i="17"/>
  <c r="F2" i="16"/>
  <c r="F2" i="15"/>
  <c r="F2" i="14"/>
  <c r="F2" i="13"/>
  <c r="F2" i="12"/>
  <c r="F2" i="11"/>
  <c r="S65" i="1"/>
  <c r="S64" i="1"/>
  <c r="S63" i="1"/>
  <c r="S62" i="1"/>
  <c r="S61" i="1"/>
  <c r="S60" i="1"/>
  <c r="S59" i="1"/>
  <c r="S58" i="1"/>
  <c r="S56" i="1"/>
  <c r="S55" i="1"/>
  <c r="S54" i="1"/>
  <c r="S53" i="1"/>
  <c r="S52" i="1"/>
  <c r="S51" i="1"/>
  <c r="S50" i="1"/>
  <c r="F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Parham, Fred (NIH/NIEHS) [E]</author>
  </authors>
  <commentList>
    <comment ref="B6" authorId="0" shapeId="0" xr:uid="{A9BDE769-4F37-4159-A8C8-B26EC7F7AECB}">
      <text>
        <r>
          <rPr>
            <sz val="9"/>
            <color indexed="81"/>
            <rFont val="Tahoma"/>
            <family val="2"/>
          </rPr>
          <t>Cells in dark gray are not editable.  Custom column names can be entered in the blue cells below.</t>
        </r>
      </text>
    </comment>
    <comment ref="B15" authorId="0" shapeId="0" xr:uid="{20E8B15D-C799-4B31-B018-2F0DC0EB3095}">
      <text>
        <r>
          <rPr>
            <sz val="9"/>
            <color indexed="81"/>
            <rFont val="Tahoma"/>
            <family val="2"/>
          </rPr>
          <t xml:space="preserve">Option Set #1_x000D_
Risk Type: Extra Risk_x000D_
BMR: 0.1_x000D_
Confidence Level: 0.95_x000D_
Background: Estimated_x000D_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778D12CF-835A-4D2B-A9F8-57C1BFE904C5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D8E2175F-DBAA-4B0B-BFD9-43E0CDF15EEF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9F62EDC9-A60F-4844-A738-DEE3FD35BB11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6BCDC7AF-2921-4CBA-95A1-CD52190E1293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A0962236-6490-473A-AB3D-964142555282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54E338C6-31F2-489A-B074-3D2252DDDA15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DB9B9059-FD34-4912-8672-76B4B913CF59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E1CA04F9-2C2C-42EC-BAE0-FBDE31E4CD64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3BEBD4E6-7CCC-4C72-A858-BDEF22635C5A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6DDB9A9C-97E6-43C6-9558-D8F0419022EE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F3F311CD-F83F-4BB5-AF19-BEA02736B89B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E73D1F8E-4EEA-424E-A343-E2CF46C40076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53A2936F-E95F-4886-9C57-5E5D9E38E60A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1585347F-DAB2-4C06-8715-AA4B62EFF761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4448B441-B247-4CB5-B9C9-5AF76180F260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I21" authorId="1" shapeId="0" xr:uid="{180B1238-5380-466E-B075-63D1866632D8}">
      <text>
        <r>
          <rPr>
            <sz val="9"/>
            <color indexed="81"/>
            <rFont val="Tahoma"/>
            <family val="2"/>
          </rPr>
          <t>The value of this parameter, 1,_x000D_
is within the tolerance of the bound_x000D_
(see user guide for tolerance limits)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5B601223-8AC9-4DF0-A854-4F60F22569A2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4DF8ED83-EEC1-457D-BDDA-86EF65DF2CD4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C1C5A838-EF97-4E69-BB9E-575E1EB08178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EEA91737-4B58-4227-AE9F-4F8D6A3B56AA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9A2038C2-BAB1-4935-B4DF-608682398AD9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AE1C0883-8544-4808-AC0C-C704BF451C66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6A7E22B2-9624-40C5-8E1F-14065F15951D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3" authorId="1" shapeId="0" xr:uid="{0614C9CC-8F52-4A64-8000-5842250B68C5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4" authorId="1" shapeId="0" xr:uid="{8D911587-CD70-4EE5-B0E1-567B5940A00F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5" authorId="1" shapeId="0" xr:uid="{0940F1E6-94CE-40A1-9425-A96A983198AC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C6FF4191-44F2-47D4-97D1-3C6711BF9688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E6FE964B-A5A4-46F8-BAAF-9EB5447FA245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20A28095-F5E3-4895-BC44-5D75CFBE19EF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850DCD02-82EB-4D36-A27C-3BCCA548E402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3" authorId="1" shapeId="0" xr:uid="{1B7098B0-5892-4250-BB7E-83D787326485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4" authorId="1" shapeId="0" xr:uid="{F1939D61-17AC-459F-B9C4-7850F9CF279F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161DC8CC-526C-40CE-9352-3C5DA0C19AD1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92D4227E-705F-4A57-A523-995044BF1A58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0471EB30-1DC9-457C-98A5-CD683FADAF2D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0832964C-29A5-44D7-8F5C-1866DD29FD80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3" authorId="1" shapeId="0" xr:uid="{DB714C54-43A5-4057-9A80-D1ACD80CC730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34EABA69-2B7F-4FA5-A0D9-AC8932660455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E7DB157F-0A8F-42E0-9F03-0A48629CA01A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7BA6C395-9750-453E-8CE6-440517DF5084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1B49CD5B-324F-4058-971D-761900A23561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6D34E6B9-4C68-4F2C-B357-CBAF07E817E8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5C3D808B-60C0-4E6D-815B-23C2FD9F521D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183AE040-8111-43F8-B246-B62271947DF6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I21" authorId="1" shapeId="0" xr:uid="{41DC401E-C9D6-4871-8C0C-BDEDEA6A0631}">
      <text>
        <r>
          <rPr>
            <sz val="9"/>
            <color indexed="81"/>
            <rFont val="Tahoma"/>
            <family val="2"/>
          </rPr>
          <t>The value of this parameter, 1,_x000D_
is within the tolerance of the bound_x000D_
(see user guide for tolerance limits)</t>
        </r>
      </text>
    </comment>
  </commentList>
</comments>
</file>

<file path=xl/sharedStrings.xml><?xml version="1.0" encoding="utf-8"?>
<sst xmlns="http://schemas.openxmlformats.org/spreadsheetml/2006/main" count="1082" uniqueCount="232">
  <si>
    <t>Analysis Name</t>
  </si>
  <si>
    <t>Analysis Description</t>
  </si>
  <si>
    <t>Chosen Model Type</t>
  </si>
  <si>
    <t>Cont MA</t>
  </si>
  <si>
    <t>Dicho Bayesian</t>
  </si>
  <si>
    <t>Cont Bayesian</t>
  </si>
  <si>
    <t>Nested</t>
  </si>
  <si>
    <t>name</t>
  </si>
  <si>
    <t>dType</t>
  </si>
  <si>
    <t>enable</t>
  </si>
  <si>
    <t>range</t>
  </si>
  <si>
    <t>Models</t>
  </si>
  <si>
    <t>DataSets</t>
  </si>
  <si>
    <t>Dicho MA</t>
  </si>
  <si>
    <t>OptionSets</t>
  </si>
  <si>
    <t>Continuous</t>
  </si>
  <si>
    <t>BMRType</t>
  </si>
  <si>
    <t>BMRF</t>
  </si>
  <si>
    <t>Background</t>
  </si>
  <si>
    <t>ConfLevel</t>
  </si>
  <si>
    <t>Dist</t>
  </si>
  <si>
    <t>Variance</t>
  </si>
  <si>
    <t>Dichotomous</t>
  </si>
  <si>
    <t>RiskType</t>
  </si>
  <si>
    <t>BMR</t>
  </si>
  <si>
    <t>MSCombo</t>
  </si>
  <si>
    <t>LSC</t>
  </si>
  <si>
    <t>Cont MA Wts</t>
  </si>
  <si>
    <t>Dicho MA Wts</t>
  </si>
  <si>
    <t>mscomboBg</t>
  </si>
  <si>
    <t>Tail Prob</t>
  </si>
  <si>
    <t>Model</t>
  </si>
  <si>
    <t>Risk Type</t>
  </si>
  <si>
    <t>Confidence Level</t>
  </si>
  <si>
    <t>BMD</t>
  </si>
  <si>
    <t>BMDL</t>
  </si>
  <si>
    <t>BMDU</t>
  </si>
  <si>
    <t>Variable</t>
  </si>
  <si>
    <t>Estimate</t>
  </si>
  <si>
    <t>Dependent Variable</t>
  </si>
  <si>
    <t>Independent Variable</t>
  </si>
  <si>
    <t>Dose</t>
  </si>
  <si>
    <t>AIC</t>
  </si>
  <si>
    <t>Expected</t>
  </si>
  <si>
    <t>Observed</t>
  </si>
  <si>
    <t>Size</t>
  </si>
  <si>
    <t>Scaled Residual</t>
  </si>
  <si>
    <t>Estimated Probability</t>
  </si>
  <si>
    <t>Dataset Name</t>
  </si>
  <si>
    <t>User notes</t>
  </si>
  <si>
    <t>Info</t>
  </si>
  <si>
    <t>Total # of Observations</t>
  </si>
  <si>
    <t># of Parameters</t>
  </si>
  <si>
    <t>Goodness of Fit</t>
  </si>
  <si>
    <t>Model Parameters</t>
  </si>
  <si>
    <t>Benchmark Dose</t>
  </si>
  <si>
    <t>Model Data</t>
  </si>
  <si>
    <t>Model Options</t>
  </si>
  <si>
    <t>Scaled Residual for Dose Group near BMD</t>
  </si>
  <si>
    <t>Scaled Residual for Control Dose Group</t>
  </si>
  <si>
    <t>Analysis Type</t>
  </si>
  <si>
    <t>BMDS Recommendation</t>
  </si>
  <si>
    <t>BMDS Recommendation Notes</t>
  </si>
  <si>
    <t>BackgroundType</t>
  </si>
  <si>
    <t>User Input</t>
  </si>
  <si>
    <t>Model Results</t>
  </si>
  <si>
    <t>App Location</t>
  </si>
  <si>
    <t>Dichotomous Results</t>
  </si>
  <si>
    <t>Logic Settings</t>
  </si>
  <si>
    <t>Dichotomous Models</t>
  </si>
  <si>
    <t>Model Name</t>
  </si>
  <si>
    <t>Dichotomous Hill</t>
  </si>
  <si>
    <t>Gamma</t>
  </si>
  <si>
    <t>Logistic</t>
  </si>
  <si>
    <t>Log-Logistic</t>
  </si>
  <si>
    <t>Log-Probit</t>
  </si>
  <si>
    <t>Multistage</t>
  </si>
  <si>
    <t>Probit</t>
  </si>
  <si>
    <t>Quantal Linear</t>
  </si>
  <si>
    <t>Weibull</t>
  </si>
  <si>
    <t>dhl</t>
  </si>
  <si>
    <t>gam</t>
  </si>
  <si>
    <t>log</t>
  </si>
  <si>
    <t>pro</t>
  </si>
  <si>
    <t>wei</t>
  </si>
  <si>
    <t>lnl</t>
  </si>
  <si>
    <t>lnp</t>
  </si>
  <si>
    <t>mst</t>
  </si>
  <si>
    <t>qln</t>
  </si>
  <si>
    <t>Abbreviation</t>
  </si>
  <si>
    <t>Log Likelihood</t>
  </si>
  <si>
    <t>Deviance</t>
  </si>
  <si>
    <t>Test d.f.</t>
  </si>
  <si>
    <t>P Value</t>
  </si>
  <si>
    <t>Cont Rest Frequentist</t>
  </si>
  <si>
    <t>Cont Unrest Frequentist</t>
  </si>
  <si>
    <t>Dicho Rest Frequentist</t>
  </si>
  <si>
    <t>Dicho Unrest Frequentist</t>
  </si>
  <si>
    <t>contAdvDir</t>
  </si>
  <si>
    <t>mscomboDeg</t>
  </si>
  <si>
    <t>PolyRest</t>
  </si>
  <si>
    <t>Nested Rest</t>
  </si>
  <si>
    <t>Nested Unrest</t>
  </si>
  <si>
    <t>Iterations</t>
  </si>
  <si>
    <t>Seed</t>
  </si>
  <si>
    <t>SeedType</t>
  </si>
  <si>
    <t>mscomboBgType</t>
  </si>
  <si>
    <t>Unnormalized Log Posterior Probability</t>
  </si>
  <si>
    <t>P-value</t>
  </si>
  <si>
    <r>
      <t>Chi</t>
    </r>
    <r>
      <rPr>
        <vertAlign val="superscript"/>
        <sz val="11"/>
        <color theme="1"/>
        <rFont val="Calibri"/>
        <family val="2"/>
        <scheme val="minor"/>
      </rPr>
      <t>2</t>
    </r>
  </si>
  <si>
    <t>D.O.F.</t>
  </si>
  <si>
    <t>Analysis of Deviance</t>
  </si>
  <si>
    <t>Report Settings</t>
  </si>
  <si>
    <t>Continuous Input</t>
  </si>
  <si>
    <t>Continuous Output</t>
  </si>
  <si>
    <t>Dichotomous Input</t>
  </si>
  <si>
    <t>Dichotomous Output</t>
  </si>
  <si>
    <t>MSCombo Input</t>
  </si>
  <si>
    <t>MSCombo Output</t>
  </si>
  <si>
    <t>Nested Input</t>
  </si>
  <si>
    <t>Nested Output</t>
  </si>
  <si>
    <t>Print Data Page</t>
  </si>
  <si>
    <t>Print Info Page</t>
  </si>
  <si>
    <t>Print Summary Results</t>
  </si>
  <si>
    <t>Print Summary Chart</t>
  </si>
  <si>
    <t>Print Model Result</t>
  </si>
  <si>
    <t>Print Model Chart</t>
  </si>
  <si>
    <t>Print All Models</t>
  </si>
  <si>
    <t>Restriction</t>
  </si>
  <si>
    <t>Return to Summary</t>
  </si>
  <si>
    <t>Output Dir</t>
  </si>
  <si>
    <t>Dose-Response Model</t>
  </si>
  <si>
    <t>Template Version</t>
  </si>
  <si>
    <t>BMDS Version</t>
  </si>
  <si>
    <t>Scroll right to see summary plot -&gt;</t>
  </si>
  <si>
    <t>Percentiles</t>
  </si>
  <si>
    <t>CDF</t>
  </si>
  <si>
    <t>Slope Factor</t>
  </si>
  <si>
    <r>
      <t xml:space="preserve">Scroll down to see Dose Response Plot </t>
    </r>
    <r>
      <rPr>
        <sz val="11"/>
        <color theme="1"/>
        <rFont val="Calibri"/>
        <family val="2"/>
      </rPr>
      <t>↓</t>
    </r>
  </si>
  <si>
    <r>
      <t xml:space="preserve">Scroll right to see BMD Cumulative Distribution Function (CDF) table </t>
    </r>
    <r>
      <rPr>
        <sz val="11"/>
        <color theme="1"/>
        <rFont val="Calibri"/>
        <family val="2"/>
      </rPr>
      <t>→</t>
    </r>
  </si>
  <si>
    <t>BMDS 3.1.2</t>
  </si>
  <si>
    <t>C:\Users\parham\Desktop\BMDS3\BMDS312\bmds3.xlsm</t>
  </si>
  <si>
    <t>1,1,2,1,1</t>
  </si>
  <si>
    <t>2,0,1,0,0</t>
  </si>
  <si>
    <t>2,2,2,2,2</t>
  </si>
  <si>
    <t>1,1,2,1,0,1,2,2,1</t>
  </si>
  <si>
    <t>0,0,1,0,1,0,1,0,0</t>
  </si>
  <si>
    <t>0,0,0,0,0,0,0,0,0</t>
  </si>
  <si>
    <t>1,2</t>
  </si>
  <si>
    <t>0,2</t>
  </si>
  <si>
    <t>C:\Users\parham\Desktop\BMDS3\BMDS312</t>
  </si>
  <si>
    <t>Adult Male Pancreas AdCarc</t>
  </si>
  <si>
    <t>[Add user notes here]</t>
  </si>
  <si>
    <t>N</t>
  </si>
  <si>
    <t>Incidence</t>
  </si>
  <si>
    <t>$B$7:$D$15</t>
  </si>
  <si>
    <t>On</t>
  </si>
  <si>
    <t>N/A</t>
  </si>
  <si>
    <t>Unusable Bin</t>
  </si>
  <si>
    <t>BMD not estimated</t>
  </si>
  <si>
    <t>BMDL not estimated</t>
  </si>
  <si>
    <t>Off</t>
  </si>
  <si>
    <t>No Bin Change (Warning)</t>
  </si>
  <si>
    <t>BMDU not estimated</t>
  </si>
  <si>
    <t>AIC not estimated</t>
  </si>
  <si>
    <t>Questionable Bin</t>
  </si>
  <si>
    <t>BMDS output file included warning</t>
  </si>
  <si>
    <t>NA</t>
  </si>
  <si>
    <t>d.f.=0, saturated model (Goodness of fit test cannot be calculated)</t>
  </si>
  <si>
    <t>1,1,1,1,1,1,1,1,1,1,1,1,1,1,1,1</t>
  </si>
  <si>
    <t>1,1,1,1,1,1,2,1,1,1,1</t>
  </si>
  <si>
    <t>1,1,1,1,1,1,1,1,1,1,1,1</t>
  </si>
  <si>
    <t>1,1,1,1,1,1,1,1,2,1,1,1</t>
  </si>
  <si>
    <t>1,1,1,1,1</t>
  </si>
  <si>
    <t>1,1,1,1</t>
  </si>
  <si>
    <t>1,1,1,1,1,1,1,1,1,1,1,1,1,1</t>
  </si>
  <si>
    <t>1,1,1,1,1,1,1,2,1,1,1,1,1,1,1,1</t>
  </si>
  <si>
    <t>Estimated</t>
  </si>
  <si>
    <t>Extra Risk</t>
  </si>
  <si>
    <t>P[dose] = g +(v-v*g)/[1+exp(-a-b*Log(dose))]</t>
  </si>
  <si>
    <t>frequentist Dichotomous Hill v1.1</t>
  </si>
  <si>
    <t>Full Model</t>
  </si>
  <si>
    <t>-</t>
  </si>
  <si>
    <t>Fitted Model</t>
  </si>
  <si>
    <t>Reduced Model</t>
  </si>
  <si>
    <t>&lt;0.0001</t>
  </si>
  <si>
    <t>g</t>
  </si>
  <si>
    <t>v</t>
  </si>
  <si>
    <t>a</t>
  </si>
  <si>
    <t>b</t>
  </si>
  <si>
    <t>P[dose]= g+(1-g)*CumGamma[b*dose,a]</t>
  </si>
  <si>
    <t>frequentist Gamma v1.1</t>
  </si>
  <si>
    <t>Bounded</t>
  </si>
  <si>
    <t>P[dose] = g+(1-g)/[1+exp(-a-b*Log(dose))]</t>
  </si>
  <si>
    <t>frequentist Log-Logistic v1.1</t>
  </si>
  <si>
    <t>P[dose] = g + (1-g)*[1-exp(-b1*dose^1-b2*dose^2 - ...)]</t>
  </si>
  <si>
    <t>frequentist Multistage degree 4 v1.1</t>
  </si>
  <si>
    <t>b1</t>
  </si>
  <si>
    <t>b2</t>
  </si>
  <si>
    <t>b3</t>
  </si>
  <si>
    <t>b4</t>
  </si>
  <si>
    <t>frequentist Multistage degree 3 v1.1</t>
  </si>
  <si>
    <t>frequentist Multistage degree 2 v1.1</t>
  </si>
  <si>
    <t>frequentist Multistage degree 1 v1.1</t>
  </si>
  <si>
    <t>P[dose] = g + (1-g)*[1-exp(-b*dose^a)]</t>
  </si>
  <si>
    <t>frequentist Weibull v1.1</t>
  </si>
  <si>
    <t>P[dose] = 1/[1+exp(-a-b*dose)]</t>
  </si>
  <si>
    <t>frequentist Logistic v1.1</t>
  </si>
  <si>
    <t>P[dose] = g+(1-g) * CumNorm(a+b*Log(Dose))</t>
  </si>
  <si>
    <t>frequentist Log-Probit v1.1</t>
  </si>
  <si>
    <t>P[dose] = CumNorm(a+b*Dose)</t>
  </si>
  <si>
    <t>frequentist Probit v1.1</t>
  </si>
  <si>
    <r>
      <t xml:space="preserve">Option set #1 </t>
    </r>
    <r>
      <rPr>
        <b/>
        <sz val="11"/>
        <color indexed="10"/>
        <rFont val="Calibri"/>
        <family val="2"/>
        <scheme val="minor"/>
      </rPr>
      <t>(Hover for details)</t>
    </r>
  </si>
  <si>
    <t>frequentist</t>
  </si>
  <si>
    <t>Restricted</t>
  </si>
  <si>
    <t>Multistage Degree 4</t>
  </si>
  <si>
    <t>Multistage Degree 3</t>
  </si>
  <si>
    <t>Multistage Degree 2</t>
  </si>
  <si>
    <t>Multistage Degree 1</t>
  </si>
  <si>
    <t>Unrestricted</t>
  </si>
  <si>
    <t>_x000D_
BMD/BMDL ratio &gt; 3</t>
  </si>
  <si>
    <t>_x000D_
Goodness of fit p-value &lt; 0.1</t>
  </si>
  <si>
    <t>Questionable</t>
  </si>
  <si>
    <t>_x000D_
Goodness of fit p-value &lt; 0.1_x000D_
|Residual for Dose Group Near BMD| &gt; 2_x000D_
|Residual at control| &gt; 2</t>
  </si>
  <si>
    <t>_x000D_
Goodness of fit p-value &lt; 0.1_x000D_
|Residual for Dose Group Near BMD| &gt; 2</t>
  </si>
  <si>
    <t>Viable - Alternate</t>
  </si>
  <si>
    <t>Viable - Recommended</t>
  </si>
  <si>
    <t xml:space="preserve">Lowest AIC_x000D_
</t>
  </si>
  <si>
    <t>Standard Excel tools can be used to expand or modify graphs</t>
  </si>
  <si>
    <t>Color Key</t>
  </si>
  <si>
    <t>Recommended frequentist model</t>
  </si>
  <si>
    <t>Model averaging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</si>
</sst>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vertAlign val="superscript"/>
      <sz val="9"/>
      <color indexed="81"/>
      <name val="Tahoma"/>
      <family val="2"/>
    </font>
    <font>
      <i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45066682943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0" borderId="1" xfId="0" applyBorder="1"/>
    <xf numFmtId="0" fontId="2" fillId="4" borderId="1" xfId="0" applyFont="1" applyFill="1" applyBorder="1"/>
    <xf numFmtId="0" fontId="2" fillId="5" borderId="1" xfId="0" applyFont="1" applyFill="1" applyBorder="1"/>
    <xf numFmtId="0" fontId="0" fillId="5" borderId="1" xfId="0" applyFill="1" applyBorder="1"/>
    <xf numFmtId="0" fontId="0" fillId="0" borderId="0" xfId="0" applyFill="1"/>
    <xf numFmtId="0" fontId="0" fillId="0" borderId="1" xfId="0" applyFill="1" applyBorder="1"/>
    <xf numFmtId="0" fontId="2" fillId="4" borderId="0" xfId="0" applyFont="1" applyFill="1" applyBorder="1"/>
    <xf numFmtId="0" fontId="0" fillId="5" borderId="0" xfId="0" applyFill="1" applyBorder="1"/>
    <xf numFmtId="0" fontId="0" fillId="5" borderId="0" xfId="0" applyFill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textRotation="180"/>
    </xf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8" xfId="0" applyFill="1" applyBorder="1"/>
    <xf numFmtId="0" fontId="0" fillId="5" borderId="0" xfId="0" applyFill="1" applyBorder="1" applyAlignment="1">
      <alignment horizontal="center"/>
    </xf>
    <xf numFmtId="0" fontId="0" fillId="5" borderId="0" xfId="0" applyFont="1" applyFill="1" applyBorder="1"/>
    <xf numFmtId="0" fontId="4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4" xfId="0" applyFill="1" applyBorder="1"/>
    <xf numFmtId="0" fontId="0" fillId="5" borderId="0" xfId="0" applyFill="1" applyBorder="1" applyAlignment="1" applyProtection="1">
      <alignment horizontal="center"/>
      <protection locked="0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/>
    <xf numFmtId="0" fontId="0" fillId="8" borderId="4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center"/>
    </xf>
    <xf numFmtId="0" fontId="0" fillId="5" borderId="12" xfId="0" applyFill="1" applyBorder="1"/>
    <xf numFmtId="0" fontId="0" fillId="5" borderId="12" xfId="0" applyFont="1" applyFill="1" applyBorder="1"/>
    <xf numFmtId="0" fontId="0" fillId="5" borderId="12" xfId="0" applyFill="1" applyBorder="1" applyAlignment="1" applyProtection="1">
      <alignment horizontal="center"/>
      <protection locked="0"/>
    </xf>
    <xf numFmtId="0" fontId="1" fillId="5" borderId="0" xfId="0" applyFont="1" applyFill="1"/>
    <xf numFmtId="0" fontId="0" fillId="5" borderId="0" xfId="0" applyFill="1" applyAlignment="1">
      <alignment horizontal="center"/>
    </xf>
    <xf numFmtId="0" fontId="0" fillId="2" borderId="0" xfId="0" applyFill="1" applyAlignment="1"/>
    <xf numFmtId="0" fontId="0" fillId="8" borderId="1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7" borderId="0" xfId="0" applyFill="1"/>
    <xf numFmtId="0" fontId="0" fillId="4" borderId="1" xfId="0" applyFill="1" applyBorder="1"/>
    <xf numFmtId="0" fontId="0" fillId="7" borderId="1" xfId="0" applyFill="1" applyBorder="1" applyAlignment="1">
      <alignment horizontal="center" vertical="center"/>
    </xf>
    <xf numFmtId="0" fontId="2" fillId="4" borderId="6" xfId="0" applyFont="1" applyFill="1" applyBorder="1"/>
    <xf numFmtId="0" fontId="0" fillId="5" borderId="0" xfId="0" applyFont="1" applyFill="1"/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0" fillId="5" borderId="0" xfId="0" applyFont="1" applyFill="1" applyAlignment="1">
      <alignment horizontal="center"/>
    </xf>
    <xf numFmtId="0" fontId="12" fillId="5" borderId="0" xfId="1" applyFill="1"/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2" fillId="8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7" borderId="1" xfId="0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9" borderId="14" xfId="0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5" fillId="9" borderId="14" xfId="0" applyFont="1" applyFill="1" applyBorder="1" applyAlignment="1">
      <alignment horizontal="center" wrapText="1"/>
    </xf>
    <xf numFmtId="0" fontId="5" fillId="9" borderId="15" xfId="0" applyFont="1" applyFill="1" applyBorder="1" applyAlignment="1">
      <alignment horizontal="center" wrapText="1"/>
    </xf>
    <xf numFmtId="0" fontId="5" fillId="9" borderId="5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/>
    </xf>
    <xf numFmtId="0" fontId="0" fillId="11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11" borderId="7" xfId="0" applyFill="1" applyBorder="1"/>
    <xf numFmtId="0" fontId="0" fillId="11" borderId="7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6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0" fontId="12" fillId="0" borderId="1" xfId="1" applyFill="1" applyBorder="1" applyAlignment="1">
      <alignment horizontal="center" wrapText="1"/>
    </xf>
    <xf numFmtId="0" fontId="12" fillId="11" borderId="1" xfId="1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15" fillId="12" borderId="1" xfId="1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wrapText="1"/>
    </xf>
    <xf numFmtId="0" fontId="2" fillId="10" borderId="0" xfId="0" applyFont="1" applyFill="1"/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11" borderId="1" xfId="0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 Summary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Frequentist Dichotomous Hill 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4.5493639845984001E-2</c:v>
              </c:pt>
              <c:pt idx="1">
                <c:v>4.6269019595517186E-2</c:v>
              </c:pt>
              <c:pt idx="2">
                <c:v>5.0877731218511052E-2</c:v>
              </c:pt>
              <c:pt idx="3">
                <c:v>6.1997763306367401E-2</c:v>
              </c:pt>
              <c:pt idx="4">
                <c:v>8.134738315592499E-2</c:v>
              </c:pt>
              <c:pt idx="5">
                <c:v>0.10944560514247101</c:v>
              </c:pt>
              <c:pt idx="6">
                <c:v>0.14550692799766612</c:v>
              </c:pt>
              <c:pt idx="7">
                <c:v>0.18764473967519363</c:v>
              </c:pt>
              <c:pt idx="8">
                <c:v>0.2333459999195687</c:v>
              </c:pt>
              <c:pt idx="9">
                <c:v>0.28003259849567408</c:v>
              </c:pt>
              <c:pt idx="10">
                <c:v>0.32550908065389561</c:v>
              </c:pt>
              <c:pt idx="11">
                <c:v>0.36819326277539255</c:v>
              </c:pt>
              <c:pt idx="12">
                <c:v>0.40714227041387835</c:v>
              </c:pt>
              <c:pt idx="13">
                <c:v>0.44195035094433432</c:v>
              </c:pt>
              <c:pt idx="14">
                <c:v>0.47259891103167895</c:v>
              </c:pt>
              <c:pt idx="15">
                <c:v>0.49931261911580849</c:v>
              </c:pt>
              <c:pt idx="16">
                <c:v>0.52244591508367555</c:v>
              </c:pt>
              <c:pt idx="17">
                <c:v>0.5424043219745952</c:v>
              </c:pt>
              <c:pt idx="18">
                <c:v>0.55959537356021771</c:v>
              </c:pt>
              <c:pt idx="19">
                <c:v>0.57440124601595377</c:v>
              </c:pt>
              <c:pt idx="20">
                <c:v>0.5871657931903006</c:v>
              </c:pt>
              <c:pt idx="21">
                <c:v>0.59819040038834992</c:v>
              </c:pt>
              <c:pt idx="22">
                <c:v>0.60773481269759611</c:v>
              </c:pt>
              <c:pt idx="23">
                <c:v>0.61602047920505387</c:v>
              </c:pt>
              <c:pt idx="24">
                <c:v>0.62323493331728896</c:v>
              </c:pt>
              <c:pt idx="25">
                <c:v>0.62953637200153001</c:v>
              </c:pt>
              <c:pt idx="26">
                <c:v>0.63505799658812878</c:v>
              </c:pt>
              <c:pt idx="27">
                <c:v>0.63991191532805836</c:v>
              </c:pt>
              <c:pt idx="28">
                <c:v>0.64419254244704405</c:v>
              </c:pt>
              <c:pt idx="29">
                <c:v>0.64797950013544314</c:v>
              </c:pt>
              <c:pt idx="30">
                <c:v>0.65134006459529281</c:v>
              </c:pt>
              <c:pt idx="31">
                <c:v>0.65433121095571878</c:v>
              </c:pt>
              <c:pt idx="32">
                <c:v>0.65700131421260077</c:v>
              </c:pt>
              <c:pt idx="33">
                <c:v>0.65939155999865418</c:v>
              </c:pt>
              <c:pt idx="34">
                <c:v>0.66153711315679709</c:v>
              </c:pt>
              <c:pt idx="35">
                <c:v>0.66346808552738767</c:v>
              </c:pt>
              <c:pt idx="36">
                <c:v>0.6652103379728902</c:v>
              </c:pt>
              <c:pt idx="37">
                <c:v>0.6667861458715757</c:v>
              </c:pt>
              <c:pt idx="38">
                <c:v>0.66821475226758853</c:v>
              </c:pt>
              <c:pt idx="39">
                <c:v>0.66951282858024774</c:v>
              </c:pt>
              <c:pt idx="40">
                <c:v>0.67069485919476046</c:v>
              </c:pt>
              <c:pt idx="41">
                <c:v>0.67177346329574783</c:v>
              </c:pt>
              <c:pt idx="42">
                <c:v>0.67275966487382588</c:v>
              </c:pt>
              <c:pt idx="43">
                <c:v>0.67366311984815308</c:v>
              </c:pt>
              <c:pt idx="44">
                <c:v>0.67449230762764034</c:v>
              </c:pt>
              <c:pt idx="45">
                <c:v>0.67525469311443331</c:v>
              </c:pt>
              <c:pt idx="46">
                <c:v>0.67595686407977473</c:v>
              </c:pt>
              <c:pt idx="47">
                <c:v>0.67660464796845055</c:v>
              </c:pt>
              <c:pt idx="48">
                <c:v>0.67720321147597851</c:v>
              </c:pt>
              <c:pt idx="49">
                <c:v>0.67775714566180167</c:v>
              </c:pt>
              <c:pt idx="50">
                <c:v>0.67827053888708788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7265-45DD-B94D-A1F3655D0EA2}"/>
            </c:ext>
          </c:extLst>
        </c:ser>
        <c:ser>
          <c:idx val="2"/>
          <c:order val="2"/>
          <c:tx>
            <c:v>Frequentist Gamma Estimated Probability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4.2086075514485101E-2</c:v>
              </c:pt>
              <c:pt idx="1">
                <c:v>6.8901543129002277E-2</c:v>
              </c:pt>
              <c:pt idx="2">
                <c:v>9.4966349034774161E-2</c:v>
              </c:pt>
              <c:pt idx="3">
                <c:v>0.12030150696197603</c:v>
              </c:pt>
              <c:pt idx="4">
                <c:v>0.14492744239064242</c:v>
              </c:pt>
              <c:pt idx="5">
                <c:v>0.16886400901791127</c:v>
              </c:pt>
              <c:pt idx="6">
                <c:v>0.19213050476429069</c:v>
              </c:pt>
              <c:pt idx="7">
                <c:v>0.21474568733185248</c:v>
              </c:pt>
              <c:pt idx="8">
                <c:v>0.23672778932689562</c:v>
              </c:pt>
              <c:pt idx="9">
                <c:v>0.25809453295927198</c:v>
              </c:pt>
              <c:pt idx="10">
                <c:v>0.27886314433022485</c:v>
              </c:pt>
              <c:pt idx="11">
                <c:v>0.29905036732025875</c:v>
              </c:pt>
              <c:pt idx="12">
                <c:v>0.31867247708823881</c:v>
              </c:pt>
              <c:pt idx="13">
                <c:v>0.33774529319260038</c:v>
              </c:pt>
              <c:pt idx="14">
                <c:v>0.35628419234524961</c:v>
              </c:pt>
              <c:pt idx="15">
                <c:v>0.37430412080843561</c:v>
              </c:pt>
              <c:pt idx="16">
                <c:v>0.39181960644458996</c:v>
              </c:pt>
              <c:pt idx="17">
                <c:v>0.40884477042884726</c:v>
              </c:pt>
              <c:pt idx="18">
                <c:v>0.42539333863369067</c:v>
              </c:pt>
              <c:pt idx="19">
                <c:v>0.44147865269489889</c:v>
              </c:pt>
              <c:pt idx="20">
                <c:v>0.45711368076771924</c:v>
              </c:pt>
              <c:pt idx="21">
                <c:v>0.4723110279819342</c:v>
              </c:pt>
              <c:pt idx="22">
                <c:v>0.48708294660425527</c:v>
              </c:pt>
              <c:pt idx="23">
                <c:v>0.50144134591623357</c:v>
              </c:pt>
              <c:pt idx="24">
                <c:v>0.51539780181565154</c:v>
              </c:pt>
              <c:pt idx="25">
                <c:v>0.52896356614913853</c:v>
              </c:pt>
              <c:pt idx="26">
                <c:v>0.54214957578353196</c:v>
              </c:pt>
              <c:pt idx="27">
                <c:v>0.55496646142329698</c:v>
              </c:pt>
              <c:pt idx="28">
                <c:v>0.56742455618111898</c:v>
              </c:pt>
              <c:pt idx="29">
                <c:v>0.57953390390856818</c:v>
              </c:pt>
              <c:pt idx="30">
                <c:v>0.59130426729356445</c:v>
              </c:pt>
              <c:pt idx="31">
                <c:v>0.60274513573116117</c:v>
              </c:pt>
              <c:pt idx="32">
                <c:v>0.61386573297400004</c:v>
              </c:pt>
              <c:pt idx="33">
                <c:v>0.62467502456859936</c:v>
              </c:pt>
              <c:pt idx="34">
                <c:v>0.63518172508347681</c:v>
              </c:pt>
              <c:pt idx="35">
                <c:v>0.64539430513492779</c:v>
              </c:pt>
              <c:pt idx="36">
                <c:v>0.65532099821613021</c:v>
              </c:pt>
              <c:pt idx="37">
                <c:v>0.66496980733507438</c:v>
              </c:pt>
              <c:pt idx="38">
                <c:v>0.67434851146667685</c:v>
              </c:pt>
              <c:pt idx="39">
                <c:v>0.6834646718242734</c:v>
              </c:pt>
              <c:pt idx="40">
                <c:v>0.69232563795555246</c:v>
              </c:pt>
              <c:pt idx="41">
                <c:v>0.70093855366783986</c:v>
              </c:pt>
              <c:pt idx="42">
                <c:v>0.70931036278751391</c:v>
              </c:pt>
              <c:pt idx="43">
                <c:v>0.71744781475819464</c:v>
              </c:pt>
              <c:pt idx="44">
                <c:v>0.72535747008221785</c:v>
              </c:pt>
              <c:pt idx="45">
                <c:v>0.73304570560978344</c:v>
              </c:pt>
              <c:pt idx="46">
                <c:v>0.74051871968004224</c:v>
              </c:pt>
              <c:pt idx="47">
                <c:v>0.74778253711826403</c:v>
              </c:pt>
              <c:pt idx="48">
                <c:v>0.75484301409311683</c:v>
              </c:pt>
              <c:pt idx="49">
                <c:v>0.7617058428379746</c:v>
              </c:pt>
              <c:pt idx="50">
                <c:v>0.76837655624005696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7265-45DD-B94D-A1F3655D0EA2}"/>
            </c:ext>
          </c:extLst>
        </c:ser>
        <c:ser>
          <c:idx val="3"/>
          <c:order val="3"/>
          <c:tx>
            <c:v>Frequentist Log-Logistic Estimated Probability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2.7128788544154701E-2</c:v>
              </c:pt>
              <c:pt idx="1">
                <c:v>6.5457016916269414E-2</c:v>
              </c:pt>
              <c:pt idx="2">
                <c:v>0.10351123860078915</c:v>
              </c:pt>
              <c:pt idx="3">
                <c:v>0.13956575923351569</c:v>
              </c:pt>
              <c:pt idx="4">
                <c:v>0.17343278266792175</c:v>
              </c:pt>
              <c:pt idx="5">
                <c:v>0.20515436233188944</c:v>
              </c:pt>
              <c:pt idx="6">
                <c:v>0.23484490591173246</c:v>
              </c:pt>
              <c:pt idx="7">
                <c:v>0.26264197844193171</c:v>
              </c:pt>
              <c:pt idx="8">
                <c:v>0.28868685189381355</c:v>
              </c:pt>
              <c:pt idx="9">
                <c:v>0.31311610485842162</c:v>
              </c:pt>
              <c:pt idx="10">
                <c:v>0.33605801763933096</c:v>
              </c:pt>
              <c:pt idx="11">
                <c:v>0.35763123511807021</c:v>
              </c:pt>
              <c:pt idx="12">
                <c:v>0.37794454752521633</c:v>
              </c:pt>
              <c:pt idx="13">
                <c:v>0.39709722403934111</c:v>
              </c:pt>
              <c:pt idx="14">
                <c:v>0.41517960743440513</c:v>
              </c:pt>
              <c:pt idx="15">
                <c:v>0.43227381483004373</c:v>
              </c:pt>
              <c:pt idx="16">
                <c:v>0.44845446158141206</c:v>
              </c:pt>
              <c:pt idx="17">
                <c:v>0.4637893645436364</c:v>
              </c:pt>
              <c:pt idx="18">
                <c:v>0.47834020276881334</c:v>
              </c:pt>
              <c:pt idx="19">
                <c:v>0.49216312596975265</c:v>
              </c:pt>
              <c:pt idx="20">
                <c:v>0.50530930797333018</c:v>
              </c:pt>
              <c:pt idx="21">
                <c:v>0.51782544617707982</c:v>
              </c:pt>
              <c:pt idx="22">
                <c:v>0.52975421001218326</c:v>
              </c:pt>
              <c:pt idx="23">
                <c:v>0.54113464235503006</c:v>
              </c:pt>
              <c:pt idx="24">
                <c:v>0.55200251815984225</c:v>
              </c:pt>
              <c:pt idx="25">
                <c:v>0.56239066456946274</c:v>
              </c:pt>
              <c:pt idx="26">
                <c:v>0.5723292465576798</c:v>
              </c:pt>
              <c:pt idx="27">
                <c:v>0.58184602185863055</c:v>
              </c:pt>
              <c:pt idx="28">
                <c:v>0.59096656860276198</c:v>
              </c:pt>
              <c:pt idx="29">
                <c:v>0.59971448873714861</c:v>
              </c:pt>
              <c:pt idx="30">
                <c:v>0.60811158997892656</c:v>
              </c:pt>
              <c:pt idx="31">
                <c:v>0.61617804874382032</c:v>
              </c:pt>
              <c:pt idx="32">
                <c:v>0.62393255621151056</c:v>
              </c:pt>
              <c:pt idx="33">
                <c:v>0.63139244943710715</c:v>
              </c:pt>
              <c:pt idx="34">
                <c:v>0.6385738291926043</c:v>
              </c:pt>
              <c:pt idx="35">
                <c:v>0.64549166602231456</c:v>
              </c:pt>
              <c:pt idx="36">
                <c:v>0.65215989581978828</c:v>
              </c:pt>
              <c:pt idx="37">
                <c:v>0.65859150607837491</c:v>
              </c:pt>
              <c:pt idx="38">
                <c:v>0.66479861383110861</c:v>
              </c:pt>
              <c:pt idx="39">
                <c:v>0.6707925361758682</c:v>
              </c:pt>
              <c:pt idx="40">
                <c:v>0.67658385417676881</c:v>
              </c:pt>
              <c:pt idx="41">
                <c:v>0.68218247084071915</c:v>
              </c:pt>
              <c:pt idx="42">
                <c:v>0.68759766378739429</c:v>
              </c:pt>
              <c:pt idx="43">
                <c:v>0.69283813316010801</c:v>
              </c:pt>
              <c:pt idx="44">
                <c:v>0.69791204526297523</c:v>
              </c:pt>
              <c:pt idx="45">
                <c:v>0.70282707235522279</c:v>
              </c:pt>
              <c:pt idx="46">
                <c:v>0.70759042898556501</c:v>
              </c:pt>
              <c:pt idx="47">
                <c:v>0.71220890520739244</c:v>
              </c:pt>
              <c:pt idx="48">
                <c:v>0.71668889697837668</c:v>
              </c:pt>
              <c:pt idx="49">
                <c:v>0.72103643401533712</c:v>
              </c:pt>
              <c:pt idx="50">
                <c:v>0.72525720534630955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7265-45DD-B94D-A1F3655D0EA2}"/>
            </c:ext>
          </c:extLst>
        </c:ser>
        <c:ser>
          <c:idx val="4"/>
          <c:order val="4"/>
          <c:tx>
            <c:v>Frequentist Multistage Degree 4 Estimated Probability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4.2086060723953302E-2</c:v>
              </c:pt>
              <c:pt idx="1">
                <c:v>6.890153335793095E-2</c:v>
              </c:pt>
              <c:pt idx="2">
                <c:v>9.4966344013728082E-2</c:v>
              </c:pt>
              <c:pt idx="3">
                <c:v>0.12030150643267165</c:v>
              </c:pt>
              <c:pt idx="4">
                <c:v>0.14492744610553418</c:v>
              </c:pt>
              <c:pt idx="5">
                <c:v>0.16886401673979318</c:v>
              </c:pt>
              <c:pt idx="6">
                <c:v>0.19213051626591138</c:v>
              </c:pt>
              <c:pt idx="7">
                <c:v>0.21474570239554375</c:v>
              </c:pt>
              <c:pt idx="8">
                <c:v>0.23672780774421384</c:v>
              </c:pt>
              <c:pt idx="9">
                <c:v>0.25809455453065233</c:v>
              </c:pt>
              <c:pt idx="10">
                <c:v>0.27886316886464757</c:v>
              </c:pt>
              <c:pt idx="11">
                <c:v>0.29905039463492716</c:v>
              </c:pt>
              <c:pt idx="12">
                <c:v>0.31867250700826827</c:v>
              </c:pt>
              <c:pt idx="13">
                <c:v>0.33774532555071918</c:v>
              </c:pt>
              <c:pt idx="14">
                <c:v>0.35628422698150936</c:v>
              </c:pt>
              <c:pt idx="15">
                <c:v>0.37430415756993224</c:v>
              </c:pt>
              <c:pt idx="16">
                <c:v>0.3918196451851948</c:v>
              </c:pt>
              <c:pt idx="17">
                <c:v>0.40884481100894787</c:v>
              </c:pt>
              <c:pt idx="18">
                <c:v>0.42539338091993989</c:v>
              </c:pt>
              <c:pt idx="19">
                <c:v>0.44147869655997418</c:v>
              </c:pt>
              <c:pt idx="20">
                <c:v>0.45711372609008899</c:v>
              </c:pt>
              <c:pt idx="21">
                <c:v>0.47231107464563393</c:v>
              </c:pt>
              <c:pt idx="22">
                <c:v>0.48708299449867137</c:v>
              </c:pt>
              <c:pt idx="23">
                <c:v>0.50144139493589379</c:v>
              </c:pt>
              <c:pt idx="24">
                <c:v>0.51539785186002463</c:v>
              </c:pt>
              <c:pt idx="25">
                <c:v>0.52896361712243967</c:v>
              </c:pt>
              <c:pt idx="26">
                <c:v>0.54214962759453611</c:v>
              </c:pt>
              <c:pt idx="27">
                <c:v>0.55496651398515917</c:v>
              </c:pt>
              <c:pt idx="28">
                <c:v>0.56742460941119877</c:v>
              </c:pt>
              <c:pt idx="29">
                <c:v>0.57953395772826455</c:v>
              </c:pt>
              <c:pt idx="30">
                <c:v>0.59130432162815294</c:v>
              </c:pt>
              <c:pt idx="31">
                <c:v>0.60274519050963904</c:v>
              </c:pt>
              <c:pt idx="32">
                <c:v>0.61386578812893622</c:v>
              </c:pt>
              <c:pt idx="33">
                <c:v>0.62467508003599059</c:v>
              </c:pt>
              <c:pt idx="34">
                <c:v>0.63518178080260745</c:v>
              </c:pt>
              <c:pt idx="35">
                <c:v>0.64539436104823744</c:v>
              </c:pt>
              <c:pt idx="36">
                <c:v>0.65532105426908316</c:v>
              </c:pt>
              <c:pt idx="37">
                <c:v>0.66496986347603659</c:v>
              </c:pt>
              <c:pt idx="38">
                <c:v>0.67434856764679518</c:v>
              </c:pt>
              <c:pt idx="39">
                <c:v>0.68346472799736147</c:v>
              </c:pt>
              <c:pt idx="40">
                <c:v>0.69232569407797862</c:v>
              </c:pt>
              <c:pt idx="41">
                <c:v>0.70093860969842081</c:v>
              </c:pt>
              <c:pt idx="42">
                <c:v>0.70931041868741218</c:v>
              </c:pt>
              <c:pt idx="43">
                <c:v>0.71744787049081871</c:v>
              </c:pt>
              <c:pt idx="44">
                <c:v>0.72535752561312727</c:v>
              </c:pt>
              <c:pt idx="45">
                <c:v>0.73304576090659745</c:v>
              </c:pt>
              <c:pt idx="46">
                <c:v>0.74051877471235061</c:v>
              </c:pt>
              <c:pt idx="47">
                <c:v>0.74778259185754281</c:v>
              </c:pt>
              <c:pt idx="48">
                <c:v>0.75484306851264638</c:v>
              </c:pt>
              <c:pt idx="49">
                <c:v>0.7617058969127608</c:v>
              </c:pt>
              <c:pt idx="50">
                <c:v>0.76837660994675572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7265-45DD-B94D-A1F3655D0EA2}"/>
            </c:ext>
          </c:extLst>
        </c:ser>
        <c:ser>
          <c:idx val="5"/>
          <c:order val="5"/>
          <c:tx>
            <c:v>Frequentist Multistage Degree 3 Estimated Probability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4.2086054892787002E-2</c:v>
              </c:pt>
              <c:pt idx="1">
                <c:v>6.8901524968069144E-2</c:v>
              </c:pt>
              <c:pt idx="2">
                <c:v>9.4966333212994664E-2</c:v>
              </c:pt>
              <c:pt idx="3">
                <c:v>0.12030149336261914</c:v>
              </c:pt>
              <c:pt idx="4">
                <c:v>0.14492743090167945</c:v>
              </c:pt>
              <c:pt idx="5">
                <c:v>0.16886399953184419</c:v>
              </c:pt>
              <c:pt idx="6">
                <c:v>0.19213049717798611</c:v>
              </c:pt>
              <c:pt idx="7">
                <c:v>0.21474568154638168</c:v>
              </c:pt>
              <c:pt idx="8">
                <c:v>0.23672778524738003</c:v>
              </c:pt>
              <c:pt idx="9">
                <c:v>0.25809453049473358</c:v>
              </c:pt>
              <c:pt idx="10">
                <c:v>0.2788631433934422</c:v>
              </c:pt>
              <c:pt idx="11">
                <c:v>0.29905036782762867</c:v>
              </c:pt>
              <c:pt idx="12">
                <c:v>0.31867247895964113</c:v>
              </c:pt>
              <c:pt idx="13">
                <c:v>0.33774529635126915</c:v>
              </c:pt>
              <c:pt idx="14">
                <c:v>0.35628419671764794</c:v>
              </c:pt>
              <c:pt idx="15">
                <c:v>0.37430412632413484</c:v>
              </c:pt>
              <c:pt idx="16">
                <c:v>0.39181961303615342</c:v>
              </c:pt>
              <c:pt idx="17">
                <c:v>0.40884477803171804</c:v>
              </c:pt>
              <c:pt idx="18">
                <c:v>0.42539334718608296</c:v>
              </c:pt>
              <c:pt idx="19">
                <c:v>0.44147866213769393</c:v>
              </c:pt>
              <c:pt idx="20">
                <c:v>0.45711369104436356</c:v>
              </c:pt>
              <c:pt idx="21">
                <c:v>0.47231103903834315</c:v>
              </c:pt>
              <c:pt idx="22">
                <c:v>0.48708295838871896</c:v>
              </c:pt>
              <c:pt idx="23">
                <c:v>0.5014413583793258</c:v>
              </c:pt>
              <c:pt idx="24">
                <c:v>0.51539781491014314</c:v>
              </c:pt>
              <c:pt idx="25">
                <c:v>0.5289635798299126</c:v>
              </c:pt>
              <c:pt idx="26">
                <c:v>0.54214959000750251</c:v>
              </c:pt>
              <c:pt idx="27">
                <c:v>0.55496647614933159</c:v>
              </c:pt>
              <c:pt idx="28">
                <c:v>0.56742457136996161</c:v>
              </c:pt>
              <c:pt idx="29">
                <c:v>0.57953391952276756</c:v>
              </c:pt>
              <c:pt idx="30">
                <c:v>0.59130428329740337</c:v>
              </c:pt>
              <c:pt idx="31">
                <c:v>0.60274515209058899</c:v>
              </c:pt>
              <c:pt idx="32">
                <c:v>0.61386574965656693</c:v>
              </c:pt>
              <c:pt idx="33">
                <c:v>0.62467504154339393</c:v>
              </c:pt>
              <c:pt idx="34">
                <c:v>0.63518174232106472</c:v>
              </c:pt>
              <c:pt idx="35">
                <c:v>0.64539432260729401</c:v>
              </c:pt>
              <c:pt idx="36">
                <c:v>0.65532101589662184</c:v>
              </c:pt>
              <c:pt idx="37">
                <c:v>0.66496982519834713</c:v>
              </c:pt>
              <c:pt idx="38">
                <c:v>0.67434852948864188</c:v>
              </c:pt>
              <c:pt idx="39">
                <c:v>0.68346468998204779</c:v>
              </c:pt>
              <c:pt idx="40">
                <c:v>0.69232565622740982</c:v>
              </c:pt>
              <c:pt idx="41">
                <c:v>0.70093857203316368</c:v>
              </c:pt>
              <c:pt idx="42">
                <c:v>0.70931038122675294</c:v>
              </c:pt>
              <c:pt idx="43">
                <c:v>0.71744783325281847</c:v>
              </c:pt>
              <c:pt idx="44">
                <c:v>0.72535748861467575</c:v>
              </c:pt>
              <c:pt idx="45">
                <c:v>0.73304572416346425</c:v>
              </c:pt>
              <c:pt idx="46">
                <c:v>0.74051873823923509</c:v>
              </c:pt>
              <c:pt idx="47">
                <c:v>0.74778255566812057</c:v>
              </c:pt>
              <c:pt idx="48">
                <c:v>0.75484303261961616</c:v>
              </c:pt>
              <c:pt idx="49">
                <c:v>0.76170586132788776</c:v>
              </c:pt>
              <c:pt idx="50">
                <c:v>0.76837657468091447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7265-45DD-B94D-A1F3655D0EA2}"/>
            </c:ext>
          </c:extLst>
        </c:ser>
        <c:ser>
          <c:idx val="6"/>
          <c:order val="6"/>
          <c:tx>
            <c:v>Frequentist Multistage Degree 2 Estimated Probability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4.2086060697051599E-2</c:v>
              </c:pt>
              <c:pt idx="1">
                <c:v>6.8901533039590249E-2</c:v>
              </c:pt>
              <c:pt idx="2">
                <c:v>9.4966343420286467E-2</c:v>
              </c:pt>
              <c:pt idx="3">
                <c:v>0.12030150557978053</c:v>
              </c:pt>
              <c:pt idx="4">
                <c:v>0.14492744500818452</c:v>
              </c:pt>
              <c:pt idx="5">
                <c:v>0.16886401541233995</c:v>
              </c:pt>
              <c:pt idx="6">
                <c:v>0.19213051472209744</c:v>
              </c:pt>
              <c:pt idx="7">
                <c:v>0.21474570064852264</c:v>
              </c:pt>
              <c:pt idx="8">
                <c:v>0.23672780580657238</c:v>
              </c:pt>
              <c:pt idx="9">
                <c:v>0.25809455241443191</c:v>
              </c:pt>
              <c:pt idx="10">
                <c:v>0.27886316658136473</c:v>
              </c:pt>
              <c:pt idx="11">
                <c:v>0.2990503921955936</c:v>
              </c:pt>
              <c:pt idx="12">
                <c:v>0.31867250442341027</c:v>
              </c:pt>
              <c:pt idx="13">
                <c:v>0.33774532283039566</c:v>
              </c:pt>
              <c:pt idx="14">
                <c:v>0.35628422413533023</c:v>
              </c:pt>
              <c:pt idx="15">
                <c:v>0.37430415460707556</c:v>
              </c:pt>
              <c:pt idx="16">
                <c:v>0.39181964211442366</c:v>
              </c:pt>
              <c:pt idx="17">
                <c:v>0.4088448078386257</c:v>
              </c:pt>
              <c:pt idx="18">
                <c:v>0.42539337765804675</c:v>
              </c:pt>
              <c:pt idx="19">
                <c:v>0.44147869321412109</c:v>
              </c:pt>
              <c:pt idx="20">
                <c:v>0.45711372266753297</c:v>
              </c:pt>
              <c:pt idx="21">
                <c:v>0.4723110711532913</c:v>
              </c:pt>
              <c:pt idx="22">
                <c:v>0.48708299094313129</c:v>
              </c:pt>
              <c:pt idx="23">
                <c:v>0.50144139132343124</c:v>
              </c:pt>
              <c:pt idx="24">
                <c:v>0.51539784819661283</c:v>
              </c:pt>
              <c:pt idx="25">
                <c:v>0.52896361341376208</c:v>
              </c:pt>
              <c:pt idx="26">
                <c:v>0.54214962384599774</c:v>
              </c:pt>
              <c:pt idx="27">
                <c:v>0.55496651020189802</c:v>
              </c:pt>
              <c:pt idx="28">
                <c:v>0.56742460559809649</c:v>
              </c:pt>
              <c:pt idx="29">
                <c:v>0.57953395388995654</c:v>
              </c:pt>
              <c:pt idx="30">
                <c:v>0.59130431776903847</c:v>
              </c:pt>
              <c:pt idx="31">
                <c:v>0.60274518663389087</c:v>
              </c:pt>
              <c:pt idx="32">
                <c:v>0.61386578424050975</c:v>
              </c:pt>
              <c:pt idx="33">
                <c:v>0.62467507613863293</c:v>
              </c:pt>
              <c:pt idx="34">
                <c:v>0.63518177689986577</c:v>
              </c:pt>
              <c:pt idx="35">
                <c:v>0.64539435714346716</c:v>
              </c:pt>
              <c:pt idx="36">
                <c:v>0.6553210503654564</c:v>
              </c:pt>
              <c:pt idx="37">
                <c:v>0.66496985957654919</c:v>
              </c:pt>
              <c:pt idx="38">
                <c:v>0.67434856375427454</c:v>
              </c:pt>
              <c:pt idx="39">
                <c:v>0.68346472411447312</c:v>
              </c:pt>
              <c:pt idx="40">
                <c:v>0.69232569020723378</c:v>
              </c:pt>
              <c:pt idx="41">
                <c:v>0.70093860584218237</c:v>
              </c:pt>
              <c:pt idx="42">
                <c:v>0.70931041484790114</c:v>
              </c:pt>
              <c:pt idx="43">
                <c:v>0.71744786667012062</c:v>
              </c:pt>
              <c:pt idx="44">
                <c:v>0.72535752181319757</c:v>
              </c:pt>
              <c:pt idx="45">
                <c:v>0.73304575712926734</c:v>
              </c:pt>
              <c:pt idx="46">
                <c:v>0.74051877095933294</c:v>
              </c:pt>
              <c:pt idx="47">
                <c:v>0.74778258813043608</c:v>
              </c:pt>
              <c:pt idx="48">
                <c:v>0.75484306481294117</c:v>
              </c:pt>
              <c:pt idx="49">
                <c:v>0.76170589324184357</c:v>
              </c:pt>
              <c:pt idx="50">
                <c:v>0.76837660630591387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7265-45DD-B94D-A1F3655D0EA2}"/>
            </c:ext>
          </c:extLst>
        </c:ser>
        <c:ser>
          <c:idx val="7"/>
          <c:order val="7"/>
          <c:tx>
            <c:v>Frequentist Multistage Degree 1 Estimated Probability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4.2086280255270898E-2</c:v>
              </c:pt>
              <c:pt idx="1">
                <c:v>6.8901730420186602E-2</c:v>
              </c:pt>
              <c:pt idx="2">
                <c:v>9.4966519692867929E-2</c:v>
              </c:pt>
              <c:pt idx="3">
                <c:v>0.12030166177145032</c:v>
              </c:pt>
              <c:pt idx="4">
                <c:v>0.14492758210508244</c:v>
              </c:pt>
              <c:pt idx="5">
                <c:v>0.16886413436113051</c:v>
              </c:pt>
              <c:pt idx="6">
                <c:v>0.19213061643140755</c:v>
              </c:pt>
              <c:pt idx="7">
                <c:v>0.21474578599032962</c:v>
              </c:pt>
              <c:pt idx="8">
                <c:v>0.2367278756175433</c:v>
              </c:pt>
              <c:pt idx="9">
                <c:v>0.25809460749721763</c:v>
              </c:pt>
              <c:pt idx="10">
                <c:v>0.27886320770584827</c:v>
              </c:pt>
              <c:pt idx="11">
                <c:v>0.2990504201000963</c:v>
              </c:pt>
              <c:pt idx="12">
                <c:v>0.31867251981585498</c:v>
              </c:pt>
              <c:pt idx="13">
                <c:v>0.33774532638943056</c:v>
              </c:pt>
              <c:pt idx="14">
                <c:v>0.35628421651141279</c:v>
              </c:pt>
              <c:pt idx="15">
                <c:v>0.37430413642351906</c:v>
              </c:pt>
              <c:pt idx="16">
                <c:v>0.39181961396840714</c:v>
              </c:pt>
              <c:pt idx="17">
                <c:v>0.40884477030216893</c:v>
              </c:pt>
              <c:pt idx="18">
                <c:v>0.42539333127895068</c:v>
              </c:pt>
              <c:pt idx="19">
                <c:v>0.44147863851687563</c:v>
              </c:pt>
              <c:pt idx="20">
                <c:v>0.45711366015419252</c:v>
              </c:pt>
              <c:pt idx="21">
                <c:v>0.47231100130432052</c:v>
              </c:pt>
              <c:pt idx="22">
                <c:v>0.48708291421821964</c:v>
              </c:pt>
              <c:pt idx="23">
                <c:v>0.50144130816228016</c:v>
              </c:pt>
              <c:pt idx="24">
                <c:v>0.51539775901969409</c:v>
              </c:pt>
              <c:pt idx="25">
                <c:v>0.52896351862305035</c:v>
              </c:pt>
              <c:pt idx="26">
                <c:v>0.54214952382567638</c:v>
              </c:pt>
              <c:pt idx="27">
                <c:v>0.55496640531904007</c:v>
              </c:pt>
              <c:pt idx="28">
                <c:v>0.56742449620332236</c:v>
              </c:pt>
              <c:pt idx="29">
                <c:v>0.5795338403180661</c:v>
              </c:pt>
              <c:pt idx="30">
                <c:v>0.59130420033962316</c:v>
              </c:pt>
              <c:pt idx="31">
                <c:v>0.60274506565192254</c:v>
              </c:pt>
              <c:pt idx="32">
                <c:v>0.61386565999690856</c:v>
              </c:pt>
              <c:pt idx="33">
                <c:v>0.62467494891081499</c:v>
              </c:pt>
              <c:pt idx="34">
                <c:v>0.63518164695227164</c:v>
              </c:pt>
              <c:pt idx="35">
                <c:v>0.64539422472807062</c:v>
              </c:pt>
              <c:pt idx="36">
                <c:v>0.65532091572225515</c:v>
              </c:pt>
              <c:pt idx="37">
                <c:v>0.66496972293403789</c:v>
              </c:pt>
              <c:pt idx="38">
                <c:v>0.67434842532990114</c:v>
              </c:pt>
              <c:pt idx="39">
                <c:v>0.68346458411507804</c:v>
              </c:pt>
              <c:pt idx="40">
                <c:v>0.69232554882947295</c:v>
              </c:pt>
              <c:pt idx="41">
                <c:v>0.70093846327293641</c:v>
              </c:pt>
              <c:pt idx="42">
                <c:v>0.70931027126466728</c:v>
              </c:pt>
              <c:pt idx="43">
                <c:v>0.71744772224139253</c:v>
              </c:pt>
              <c:pt idx="44">
                <c:v>0.72535737669882994</c:v>
              </c:pt>
              <c:pt idx="45">
                <c:v>0.7330456114808277</c:v>
              </c:pt>
              <c:pt idx="46">
                <c:v>0.74051862492044007</c:v>
              </c:pt>
              <c:pt idx="47">
                <c:v>0.74778244183708664</c:v>
              </c:pt>
              <c:pt idx="48">
                <c:v>0.75484291839382356</c:v>
              </c:pt>
              <c:pt idx="49">
                <c:v>0.76170574681864089</c:v>
              </c:pt>
              <c:pt idx="50">
                <c:v>0.76837645999359516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8-7265-45DD-B94D-A1F3655D0EA2}"/>
            </c:ext>
          </c:extLst>
        </c:ser>
        <c:ser>
          <c:idx val="8"/>
          <c:order val="8"/>
          <c:tx>
            <c:v>Frequentist Weibull Estimated Probability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4.2087277761634803E-2</c:v>
              </c:pt>
              <c:pt idx="1">
                <c:v>6.8902638513333697E-2</c:v>
              </c:pt>
              <c:pt idx="2">
                <c:v>9.4967342597101989E-2</c:v>
              </c:pt>
              <c:pt idx="3">
                <c:v>0.12030240354463632</c:v>
              </c:pt>
              <c:pt idx="4">
                <c:v>0.14492824664465415</c:v>
              </c:pt>
              <c:pt idx="5">
                <c:v>0.16886472540989356</c:v>
              </c:pt>
              <c:pt idx="6">
                <c:v>0.19213113758314176</c:v>
              </c:pt>
              <c:pt idx="7">
                <c:v>0.21474624069519971</c:v>
              </c:pt>
              <c:pt idx="8">
                <c:v>0.23672826718732326</c:v>
              </c:pt>
              <c:pt idx="9">
                <c:v>0.25809493911033504</c:v>
              </c:pt>
              <c:pt idx="10">
                <c:v>0.27886348241225495</c:v>
              </c:pt>
              <c:pt idx="11">
                <c:v>0.29905064082597033</c:v>
              </c:pt>
              <c:pt idx="12">
                <c:v>0.31867268936814075</c:v>
              </c:pt>
              <c:pt idx="13">
                <c:v>0.33774544746022067</c:v>
              </c:pt>
              <c:pt idx="14">
                <c:v>0.35628429168217907</c:v>
              </c:pt>
              <c:pt idx="15">
                <c:v>0.37430416816919626</c:v>
              </c:pt>
              <c:pt idx="16">
                <c:v>0.39181960466133453</c:v>
              </c:pt>
              <c:pt idx="17">
                <c:v>0.40884472221589491</c:v>
              </c:pt>
              <c:pt idx="18">
                <c:v>0.42539324659190481</c:v>
              </c:pt>
              <c:pt idx="19">
                <c:v>0.44147851931591225</c:v>
              </c:pt>
              <c:pt idx="20">
                <c:v>0.45711350843801102</c:v>
              </c:pt>
              <c:pt idx="21">
                <c:v>0.47231081898676514</c:v>
              </c:pt>
              <c:pt idx="22">
                <c:v>0.48708270313146429</c:v>
              </c:pt>
              <c:pt idx="23">
                <c:v>0.50144107005990091</c:v>
              </c:pt>
              <c:pt idx="24">
                <c:v>0.51539749557963421</c:v>
              </c:pt>
              <c:pt idx="25">
                <c:v>0.52896323145048019</c:v>
              </c:pt>
              <c:pt idx="26">
                <c:v>0.54214921445575326</c:v>
              </c:pt>
              <c:pt idx="27">
                <c:v>0.55496607521956998</c:v>
              </c:pt>
              <c:pt idx="28">
                <c:v>0.56742414677732733</c:v>
              </c:pt>
              <c:pt idx="29">
                <c:v>0.579533472906262</c:v>
              </c:pt>
              <c:pt idx="30">
                <c:v>0.5913038162228077</c:v>
              </c:pt>
              <c:pt idx="31">
                <c:v>0.60274466605328003</c:v>
              </c:pt>
              <c:pt idx="32">
                <c:v>0.6138652460842311</c:v>
              </c:pt>
              <c:pt idx="33">
                <c:v>0.62467452179864547</c:v>
              </c:pt>
              <c:pt idx="34">
                <c:v>0.63518120770397035</c:v>
              </c:pt>
              <c:pt idx="35">
                <c:v>0.64539377435780676</c:v>
              </c:pt>
              <c:pt idx="36">
                <c:v>0.65532045519692772</c:v>
              </c:pt>
              <c:pt idx="37">
                <c:v>0.66496925317512789</c:v>
              </c:pt>
              <c:pt idx="38">
                <c:v>0.67434794721525615</c:v>
              </c:pt>
              <c:pt idx="39">
                <c:v>0.68346409848063339</c:v>
              </c:pt>
              <c:pt idx="40">
                <c:v>0.69232505647091047</c:v>
              </c:pt>
              <c:pt idx="41">
                <c:v>0.70093796494728211</c:v>
              </c:pt>
              <c:pt idx="42">
                <c:v>0.7093097676918334</c:v>
              </c:pt>
              <c:pt idx="43">
                <c:v>0.71744721410566137</c:v>
              </c:pt>
              <c:pt idx="44">
                <c:v>0.72535686465028459</c:v>
              </c:pt>
              <c:pt idx="45">
                <c:v>0.73304509613673063</c:v>
              </c:pt>
              <c:pt idx="46">
                <c:v>0.74051810686656139</c:v>
              </c:pt>
              <c:pt idx="47">
                <c:v>0.74778192162898349</c:v>
              </c:pt>
              <c:pt idx="48">
                <c:v>0.75484239655807217</c:v>
              </c:pt>
              <c:pt idx="49">
                <c:v>0.76170522385402428</c:v>
              </c:pt>
              <c:pt idx="50">
                <c:v>0.76837593637224633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9-7265-45DD-B94D-A1F3655D0EA2}"/>
            </c:ext>
          </c:extLst>
        </c:ser>
        <c:ser>
          <c:idx val="9"/>
          <c:order val="9"/>
          <c:tx>
            <c:v>Frequentist Logistic Estimated Probability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0.12930763666469861</c:v>
              </c:pt>
              <c:pt idx="1">
                <c:v>0.13633089517788055</c:v>
              </c:pt>
              <c:pt idx="2">
                <c:v>0.14367267212574344</c:v>
              </c:pt>
              <c:pt idx="3">
                <c:v>0.15134054176135581</c:v>
              </c:pt>
              <c:pt idx="4">
                <c:v>0.15934149972610068</c:v>
              </c:pt>
              <c:pt idx="5">
                <c:v>0.16768187036556001</c:v>
              </c:pt>
              <c:pt idx="6">
                <c:v>0.17636721054564733</c:v>
              </c:pt>
              <c:pt idx="7">
                <c:v>0.18540221079585723</c:v>
              </c:pt>
              <c:pt idx="8">
                <c:v>0.19479059476643423</c:v>
              </c:pt>
              <c:pt idx="9">
                <c:v>0.20453501814810784</c:v>
              </c:pt>
              <c:pt idx="10">
                <c:v>0.21463696836242827</c:v>
              </c:pt>
              <c:pt idx="11">
                <c:v>0.22509666648257939</c:v>
              </c:pt>
              <c:pt idx="12">
                <c:v>0.23591297298311889</c:v>
              </c:pt>
              <c:pt idx="13">
                <c:v>0.24708329903614301</c:v>
              </c:pt>
              <c:pt idx="14">
                <c:v>0.25860352516433716</c:v>
              </c:pt>
              <c:pt idx="15">
                <c:v>0.27046792912156464</c:v>
              </c:pt>
              <c:pt idx="16">
                <c:v>0.28266912489259727</c:v>
              </c:pt>
              <c:pt idx="17">
                <c:v>0.2951980146793422</c:v>
              </c:pt>
              <c:pt idx="18">
                <c:v>0.30804375566640657</c:v>
              </c:pt>
              <c:pt idx="19">
                <c:v>0.3211937432302604</c:v>
              </c:pt>
              <c:pt idx="20">
                <c:v>0.33463361207145093</c:v>
              </c:pt>
              <c:pt idx="21">
                <c:v>0.34834725650808074</c:v>
              </c:pt>
              <c:pt idx="22">
                <c:v>0.36231687087314474</c:v>
              </c:pt>
              <c:pt idx="23">
                <c:v>0.37652301061279358</c:v>
              </c:pt>
              <c:pt idx="24">
                <c:v>0.390944674294122</c:v>
              </c:pt>
              <c:pt idx="25">
                <c:v>0.40555940630905446</c:v>
              </c:pt>
              <c:pt idx="26">
                <c:v>0.42034341961692129</c:v>
              </c:pt>
              <c:pt idx="27">
                <c:v>0.43527173741581082</c:v>
              </c:pt>
              <c:pt idx="28">
                <c:v>0.4503183521865094</c:v>
              </c:pt>
              <c:pt idx="29">
                <c:v>0.46545640012825051</c:v>
              </c:pt>
              <c:pt idx="30">
                <c:v>0.48065834861799989</c:v>
              </c:pt>
              <c:pt idx="31">
                <c:v>0.49589619398922502</c:v>
              </c:pt>
              <c:pt idx="32">
                <c:v>0.51114166665508787</c:v>
              </c:pt>
              <c:pt idx="33">
                <c:v>0.52636644040552649</c:v>
              </c:pt>
              <c:pt idx="34">
                <c:v>0.54154234259566658</c:v>
              </c:pt>
              <c:pt idx="35">
                <c:v>0.55664156191899361</c:v>
              </c:pt>
              <c:pt idx="36">
                <c:v>0.57163685052370261</c:v>
              </c:pt>
              <c:pt idx="37">
                <c:v>0.5865017173819812</c:v>
              </c:pt>
              <c:pt idx="38">
                <c:v>0.60121061005348508</c:v>
              </c:pt>
              <c:pt idx="39">
                <c:v>0.61573908228668484</c:v>
              </c:pt>
              <c:pt idx="40">
                <c:v>0.63006394526313902</c:v>
              </c:pt>
              <c:pt idx="41">
                <c:v>0.64416340069626188</c:v>
              </c:pt>
              <c:pt idx="42">
                <c:v>0.6580171544326866</c:v>
              </c:pt>
              <c:pt idx="43">
                <c:v>0.67160650965537139</c:v>
              </c:pt>
              <c:pt idx="44">
                <c:v>0.68491443923793538</c:v>
              </c:pt>
              <c:pt idx="45">
                <c:v>0.69792563723511802</c:v>
              </c:pt>
              <c:pt idx="46">
                <c:v>0.71062654990211083</c:v>
              </c:pt>
              <c:pt idx="47">
                <c:v>0.72300538700516703</c:v>
              </c:pt>
              <c:pt idx="48">
                <c:v>0.73505211450910546</c:v>
              </c:pt>
              <c:pt idx="49">
                <c:v>0.74675842999823039</c:v>
              </c:pt>
              <c:pt idx="50">
                <c:v>0.75811772240249919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A-7265-45DD-B94D-A1F3655D0EA2}"/>
            </c:ext>
          </c:extLst>
        </c:ser>
        <c:ser>
          <c:idx val="10"/>
          <c:order val="10"/>
          <c:tx>
            <c:v>Frequentist Log-Probit Estimated Probability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3.0978644380679099E-2</c:v>
              </c:pt>
              <c:pt idx="1">
                <c:v>5.8389586795530461E-2</c:v>
              </c:pt>
              <c:pt idx="2">
                <c:v>9.9397027677349287E-2</c:v>
              </c:pt>
              <c:pt idx="3">
                <c:v>0.13937856208052229</c:v>
              </c:pt>
              <c:pt idx="4">
                <c:v>0.17642832965802413</c:v>
              </c:pt>
              <c:pt idx="5">
                <c:v>0.21040246810210153</c:v>
              </c:pt>
              <c:pt idx="6">
                <c:v>0.24153715050698293</c:v>
              </c:pt>
              <c:pt idx="7">
                <c:v>0.27013932485878533</c:v>
              </c:pt>
              <c:pt idx="8">
                <c:v>0.29650407418479791</c:v>
              </c:pt>
              <c:pt idx="9">
                <c:v>0.32089352110263969</c:v>
              </c:pt>
              <c:pt idx="10">
                <c:v>0.34353436923167913</c:v>
              </c:pt>
              <c:pt idx="11">
                <c:v>0.36462104719989741</c:v>
              </c:pt>
              <c:pt idx="12">
                <c:v>0.3843201666895863</c:v>
              </c:pt>
              <c:pt idx="13">
                <c:v>0.40277486966415083</c:v>
              </c:pt>
              <c:pt idx="14">
                <c:v>0.42010863969307055</c:v>
              </c:pt>
              <c:pt idx="15">
                <c:v>0.43642850762798535</c:v>
              </c:pt>
              <c:pt idx="16">
                <c:v>0.45182770198596084</c:v>
              </c:pt>
              <c:pt idx="17">
                <c:v>0.46638782674258206</c:v>
              </c:pt>
              <c:pt idx="18">
                <c:v>0.48018064955987205</c:v>
              </c:pt>
              <c:pt idx="19">
                <c:v>0.49326957333633192</c:v>
              </c:pt>
              <c:pt idx="20">
                <c:v>0.50571085165639384</c:v>
              </c:pt>
              <c:pt idx="21">
                <c:v>0.51755459723697228</c:v>
              </c:pt>
              <c:pt idx="22">
                <c:v>0.52884562271363067</c:v>
              </c:pt>
              <c:pt idx="23">
                <c:v>0.53962414515742374</c:v>
              </c:pt>
              <c:pt idx="24">
                <c:v>0.54992637936099431</c:v>
              </c:pt>
              <c:pt idx="25">
                <c:v>0.55978503990466999</c:v>
              </c:pt>
              <c:pt idx="26">
                <c:v>0.56922976804780723</c:v>
              </c:pt>
              <c:pt idx="27">
                <c:v>0.57828749636335319</c:v>
              </c:pt>
              <c:pt idx="28">
                <c:v>0.58698276156265516</c:v>
              </c:pt>
              <c:pt idx="29">
                <c:v>0.59533797399910926</c:v>
              </c:pt>
              <c:pt idx="30">
                <c:v>0.60337365078094052</c:v>
              </c:pt>
              <c:pt idx="31">
                <c:v>0.61110861817822382</c:v>
              </c:pt>
              <c:pt idx="32">
                <c:v>0.61856018800971024</c:v>
              </c:pt>
              <c:pt idx="33">
                <c:v>0.62574431188896584</c:v>
              </c:pt>
              <c:pt idx="34">
                <c:v>0.6326757165562924</c:v>
              </c:pt>
              <c:pt idx="35">
                <c:v>0.63936802299136919</c:v>
              </c:pt>
              <c:pt idx="36">
                <c:v>0.64583385156699724</c:v>
              </c:pt>
              <c:pt idx="37">
                <c:v>0.65208491514746469</c:v>
              </c:pt>
              <c:pt idx="38">
                <c:v>0.65813210174073189</c:v>
              </c:pt>
              <c:pt idx="39">
                <c:v>0.66398554806990229</c:v>
              </c:pt>
              <c:pt idx="40">
                <c:v>0.66965470522676451</c:v>
              </c:pt>
              <c:pt idx="41">
                <c:v>0.67514839740101773</c:v>
              </c:pt>
              <c:pt idx="42">
                <c:v>0.68047487453704114</c:v>
              </c:pt>
              <c:pt idx="43">
                <c:v>0.68564185965085589</c:v>
              </c:pt>
              <c:pt idx="44">
                <c:v>0.69065659143934188</c:v>
              </c:pt>
              <c:pt idx="45">
                <c:v>0.6955258627285944</c:v>
              </c:pt>
              <c:pt idx="46">
                <c:v>0.70025605523594514</c:v>
              </c:pt>
              <c:pt idx="47">
                <c:v>0.70485317105851852</c:v>
              </c:pt>
              <c:pt idx="48">
                <c:v>0.7093228612484942</c:v>
              </c:pt>
              <c:pt idx="49">
                <c:v>0.7136704517900575</c:v>
              </c:pt>
              <c:pt idx="50">
                <c:v>0.71790096725419783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B-7265-45DD-B94D-A1F3655D0EA2}"/>
            </c:ext>
          </c:extLst>
        </c:ser>
        <c:ser>
          <c:idx val="11"/>
          <c:order val="11"/>
          <c:tx>
            <c:v>Frequentist Probit Estimated Probability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0.12175594980912151</c:v>
              </c:pt>
              <c:pt idx="1">
                <c:v>0.12945517384270291</c:v>
              </c:pt>
              <c:pt idx="2">
                <c:v>0.13748534987825503</c:v>
              </c:pt>
              <c:pt idx="3">
                <c:v>0.14584907122395971</c:v>
              </c:pt>
              <c:pt idx="4">
                <c:v>0.15454809312659887</c:v>
              </c:pt>
              <c:pt idx="5">
                <c:v>0.16358329111890574</c:v>
              </c:pt>
              <c:pt idx="6">
                <c:v>0.17295462268081543</c:v>
              </c:pt>
              <c:pt idx="7">
                <c:v>0.1826610926162931</c:v>
              </c:pt>
              <c:pt idx="8">
                <c:v>0.19270072253139464</c:v>
              </c:pt>
              <c:pt idx="9">
                <c:v>0.20307052477877299</c:v>
              </c:pt>
              <c:pt idx="10">
                <c:v>0.21376648120904271</c:v>
              </c:pt>
              <c:pt idx="11">
                <c:v>0.22478352704038104</c:v>
              </c:pt>
              <c:pt idx="12">
                <c:v>0.23611554012466604</c:v>
              </c:pt>
              <c:pt idx="13">
                <c:v>0.24775533585155679</c:v>
              </c:pt>
              <c:pt idx="14">
                <c:v>0.25969466789151852</c:v>
              </c:pt>
              <c:pt idx="15">
                <c:v>0.27192423493522611</c:v>
              </c:pt>
              <c:pt idx="16">
                <c:v>0.28443369354044823</c:v>
              </c:pt>
              <c:pt idx="17">
                <c:v>0.29721167714886298</c:v>
              </c:pt>
              <c:pt idx="18">
                <c:v>0.31024582128477796</c:v>
              </c:pt>
              <c:pt idx="19">
                <c:v>0.32352279489593849</c:v>
              </c:pt>
              <c:pt idx="20">
                <c:v>0.33702833774406243</c:v>
              </c:pt>
              <c:pt idx="21">
                <c:v>0.35074730370001606</c:v>
              </c:pt>
              <c:pt idx="22">
                <c:v>0.36466370974621543</c:v>
              </c:pt>
              <c:pt idx="23">
                <c:v>0.37876079043751543</c:v>
              </c:pt>
              <c:pt idx="24">
                <c:v>0.39302105752211258</c:v>
              </c:pt>
              <c:pt idx="25">
                <c:v>0.40742636437641377</c:v>
              </c:pt>
              <c:pt idx="26">
                <c:v>0.42195797486299719</c:v>
              </c:pt>
              <c:pt idx="27">
                <c:v>0.43659663617922229</c:v>
              </c:pt>
              <c:pt idx="28">
                <c:v>0.45132265522625531</c:v>
              </c:pt>
              <c:pt idx="29">
                <c:v>0.46611597799471161</c:v>
              </c:pt>
              <c:pt idx="30">
                <c:v>0.48095627143420189</c:v>
              </c:pt>
              <c:pt idx="31">
                <c:v>0.49582300725014083</c:v>
              </c:pt>
              <c:pt idx="32">
                <c:v>0.51069554705255693</c:v>
              </c:pt>
              <c:pt idx="33">
                <c:v>0.52555322826853534</c:v>
              </c:pt>
              <c:pt idx="34">
                <c:v>0.54037545022251898</c:v>
              </c:pt>
              <c:pt idx="35">
                <c:v>0.55514175978705804</c:v>
              </c:pt>
              <c:pt idx="36">
                <c:v>0.56983193601077309</c:v>
              </c:pt>
              <c:pt idx="37">
                <c:v>0.584426073140216</c:v>
              </c:pt>
              <c:pt idx="38">
                <c:v>0.59890466146786026</c:v>
              </c:pt>
              <c:pt idx="39">
                <c:v>0.61324866545943557</c:v>
              </c:pt>
              <c:pt idx="40">
                <c:v>0.62743959863996712</c:v>
              </c:pt>
              <c:pt idx="41">
                <c:v>0.64145959474888903</c:v>
              </c:pt>
              <c:pt idx="42">
                <c:v>0.65529147471006866</c:v>
              </c:pt>
              <c:pt idx="43">
                <c:v>0.66891880900208156</c:v>
              </c:pt>
              <c:pt idx="44">
                <c:v>0.68232597505714332</c:v>
              </c:pt>
              <c:pt idx="45">
                <c:v>0.69549820936319906</c:v>
              </c:pt>
              <c:pt idx="46">
                <c:v>0.70842165399226542</c:v>
              </c:pt>
              <c:pt idx="47">
                <c:v>0.7210833973286197</c:v>
              </c:pt>
              <c:pt idx="48">
                <c:v>0.73347150882227607</c:v>
              </c:pt>
              <c:pt idx="49">
                <c:v>0.74557506764575454</c:v>
              </c:pt>
              <c:pt idx="50">
                <c:v>0.75738418518487283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C-7265-45DD-B94D-A1F3655D0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18751"/>
        <c:axId val="1587369583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0.11862906271181686</c:v>
                </c:pt>
                <c:pt idx="1">
                  <c:v>0.1381713001428426</c:v>
                </c:pt>
                <c:pt idx="2">
                  <c:v>0.13334680194129103</c:v>
                </c:pt>
                <c:pt idx="3">
                  <c:v>0.14874233865894287</c:v>
                </c:pt>
                <c:pt idx="4">
                  <c:v>0.12045700118070801</c:v>
                </c:pt>
              </c:numLit>
            </c:plus>
            <c:minus>
              <c:numLit>
                <c:formatCode>General</c:formatCode>
                <c:ptCount val="5"/>
                <c:pt idx="0">
                  <c:v>2.2886896480252088E-2</c:v>
                </c:pt>
                <c:pt idx="1">
                  <c:v>6.9966937302574347E-2</c:v>
                </c:pt>
                <c:pt idx="2">
                  <c:v>6.7029163332491981E-2</c:v>
                </c:pt>
                <c:pt idx="3">
                  <c:v>0.14856343666492761</c:v>
                </c:pt>
                <c:pt idx="4">
                  <c:v>0.15250607589770904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2.414875633904854E-2</c:v>
              </c:pt>
              <c:pt idx="1">
                <c:v>0.11190689346463742</c:v>
              </c:pt>
              <c:pt idx="2">
                <c:v>0.10715816545220747</c:v>
              </c:pt>
              <c:pt idx="3">
                <c:v>0.4989154013015184</c:v>
              </c:pt>
              <c:pt idx="4">
                <c:v>0.69796954314720816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7265-45DD-B94D-A1F3655D0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18751"/>
        <c:axId val="1587369583"/>
      </c:scatterChart>
      <c:valAx>
        <c:axId val="1512918751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369583"/>
        <c:crosses val="autoZero"/>
        <c:crossBetween val="midCat"/>
      </c:valAx>
      <c:valAx>
        <c:axId val="1587369583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9187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0.12930763666469861</c:v>
              </c:pt>
              <c:pt idx="1">
                <c:v>0.13633089517788055</c:v>
              </c:pt>
              <c:pt idx="2">
                <c:v>0.14367267212574344</c:v>
              </c:pt>
              <c:pt idx="3">
                <c:v>0.15134054176135581</c:v>
              </c:pt>
              <c:pt idx="4">
                <c:v>0.15934149972610068</c:v>
              </c:pt>
              <c:pt idx="5">
                <c:v>0.16768187036556001</c:v>
              </c:pt>
              <c:pt idx="6">
                <c:v>0.17636721054564733</c:v>
              </c:pt>
              <c:pt idx="7">
                <c:v>0.18540221079585723</c:v>
              </c:pt>
              <c:pt idx="8">
                <c:v>0.19479059476643423</c:v>
              </c:pt>
              <c:pt idx="9">
                <c:v>0.20453501814810784</c:v>
              </c:pt>
              <c:pt idx="10">
                <c:v>0.21463696836242827</c:v>
              </c:pt>
              <c:pt idx="11">
                <c:v>0.22509666648257939</c:v>
              </c:pt>
              <c:pt idx="12">
                <c:v>0.23591297298311889</c:v>
              </c:pt>
              <c:pt idx="13">
                <c:v>0.24708329903614301</c:v>
              </c:pt>
              <c:pt idx="14">
                <c:v>0.25860352516433716</c:v>
              </c:pt>
              <c:pt idx="15">
                <c:v>0.27046792912156464</c:v>
              </c:pt>
              <c:pt idx="16">
                <c:v>0.28266912489259727</c:v>
              </c:pt>
              <c:pt idx="17">
                <c:v>0.2951980146793422</c:v>
              </c:pt>
              <c:pt idx="18">
                <c:v>0.30804375566640657</c:v>
              </c:pt>
              <c:pt idx="19">
                <c:v>0.3211937432302604</c:v>
              </c:pt>
              <c:pt idx="20">
                <c:v>0.33463361207145093</c:v>
              </c:pt>
              <c:pt idx="21">
                <c:v>0.34834725650808074</c:v>
              </c:pt>
              <c:pt idx="22">
                <c:v>0.36231687087314474</c:v>
              </c:pt>
              <c:pt idx="23">
                <c:v>0.37652301061279358</c:v>
              </c:pt>
              <c:pt idx="24">
                <c:v>0.390944674294122</c:v>
              </c:pt>
              <c:pt idx="25">
                <c:v>0.40555940630905446</c:v>
              </c:pt>
              <c:pt idx="26">
                <c:v>0.42034341961692129</c:v>
              </c:pt>
              <c:pt idx="27">
                <c:v>0.43527173741581082</c:v>
              </c:pt>
              <c:pt idx="28">
                <c:v>0.4503183521865094</c:v>
              </c:pt>
              <c:pt idx="29">
                <c:v>0.46545640012825051</c:v>
              </c:pt>
              <c:pt idx="30">
                <c:v>0.48065834861799989</c:v>
              </c:pt>
              <c:pt idx="31">
                <c:v>0.49589619398922502</c:v>
              </c:pt>
              <c:pt idx="32">
                <c:v>0.51114166665508787</c:v>
              </c:pt>
              <c:pt idx="33">
                <c:v>0.52636644040552649</c:v>
              </c:pt>
              <c:pt idx="34">
                <c:v>0.54154234259566658</c:v>
              </c:pt>
              <c:pt idx="35">
                <c:v>0.55664156191899361</c:v>
              </c:pt>
              <c:pt idx="36">
                <c:v>0.57163685052370261</c:v>
              </c:pt>
              <c:pt idx="37">
                <c:v>0.5865017173819812</c:v>
              </c:pt>
              <c:pt idx="38">
                <c:v>0.60121061005348508</c:v>
              </c:pt>
              <c:pt idx="39">
                <c:v>0.61573908228668484</c:v>
              </c:pt>
              <c:pt idx="40">
                <c:v>0.63006394526313902</c:v>
              </c:pt>
              <c:pt idx="41">
                <c:v>0.64416340069626188</c:v>
              </c:pt>
              <c:pt idx="42">
                <c:v>0.6580171544326866</c:v>
              </c:pt>
              <c:pt idx="43">
                <c:v>0.67160650965537139</c:v>
              </c:pt>
              <c:pt idx="44">
                <c:v>0.68491443923793538</c:v>
              </c:pt>
              <c:pt idx="45">
                <c:v>0.69792563723511802</c:v>
              </c:pt>
              <c:pt idx="46">
                <c:v>0.71062654990211083</c:v>
              </c:pt>
              <c:pt idx="47">
                <c:v>0.72300538700516703</c:v>
              </c:pt>
              <c:pt idx="48">
                <c:v>0.73505211450910546</c:v>
              </c:pt>
              <c:pt idx="49">
                <c:v>0.74675842999823039</c:v>
              </c:pt>
              <c:pt idx="50">
                <c:v>0.75811772240249919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FBDC-491A-957D-B74C243CE706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122.49265559445926</c:v>
              </c:pt>
            </c:numLit>
          </c:xVal>
          <c:yVal>
            <c:numLit>
              <c:formatCode>General</c:formatCode>
              <c:ptCount val="2"/>
              <c:pt idx="0">
                <c:v>0.21637687299822869</c:v>
              </c:pt>
              <c:pt idx="1">
                <c:v>0.21637687299822869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FBDC-491A-957D-B74C243CE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28751"/>
        <c:axId val="1587330895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0.11862906271181686</c:v>
                </c:pt>
                <c:pt idx="1">
                  <c:v>0.1381713001428426</c:v>
                </c:pt>
                <c:pt idx="2">
                  <c:v>0.13334680194129103</c:v>
                </c:pt>
                <c:pt idx="3">
                  <c:v>0.14874233865894287</c:v>
                </c:pt>
                <c:pt idx="4">
                  <c:v>0.12045700118070801</c:v>
                </c:pt>
              </c:numLit>
            </c:plus>
            <c:minus>
              <c:numLit>
                <c:formatCode>General</c:formatCode>
                <c:ptCount val="5"/>
                <c:pt idx="0">
                  <c:v>2.2886896480252088E-2</c:v>
                </c:pt>
                <c:pt idx="1">
                  <c:v>6.9966937302574347E-2</c:v>
                </c:pt>
                <c:pt idx="2">
                  <c:v>6.7029163332491981E-2</c:v>
                </c:pt>
                <c:pt idx="3">
                  <c:v>0.14856343666492761</c:v>
                </c:pt>
                <c:pt idx="4">
                  <c:v>0.15250607589770904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2.414875633904854E-2</c:v>
              </c:pt>
              <c:pt idx="1">
                <c:v>0.11190689346463742</c:v>
              </c:pt>
              <c:pt idx="2">
                <c:v>0.10715816545220747</c:v>
              </c:pt>
              <c:pt idx="3">
                <c:v>0.4989154013015184</c:v>
              </c:pt>
              <c:pt idx="4">
                <c:v>0.69796954314720816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FBDC-491A-957D-B74C243CE706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0.21637687299822869</c:v>
                </c:pt>
                <c:pt idx="1">
                  <c:v>0.21637687299822869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122.49265559445926</c:v>
              </c:pt>
            </c:numLit>
          </c:xVal>
          <c:yVal>
            <c:numLit>
              <c:formatCode>General</c:formatCode>
              <c:ptCount val="2"/>
              <c:pt idx="0">
                <c:v>0.21637687299822869</c:v>
              </c:pt>
              <c:pt idx="1">
                <c:v>0.21637687299822869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FBDC-491A-957D-B74C243CE706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0.21637687299822869</c:v>
                </c:pt>
                <c:pt idx="1">
                  <c:v>0.21637687299822869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100.64505483499384</c:v>
              </c:pt>
            </c:numLit>
          </c:xVal>
          <c:yVal>
            <c:numLit>
              <c:formatCode>General</c:formatCode>
              <c:ptCount val="2"/>
              <c:pt idx="0">
                <c:v>0.21637687299822869</c:v>
              </c:pt>
              <c:pt idx="1">
                <c:v>0.21637687299822869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FBDC-491A-957D-B74C243CE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28751"/>
        <c:axId val="1587330895"/>
      </c:scatterChart>
      <c:valAx>
        <c:axId val="1512928751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330895"/>
        <c:crosses val="autoZero"/>
        <c:crossBetween val="midCat"/>
      </c:valAx>
      <c:valAx>
        <c:axId val="158733089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9287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3.0978644380679099E-2</c:v>
              </c:pt>
              <c:pt idx="1">
                <c:v>5.8389586795530461E-2</c:v>
              </c:pt>
              <c:pt idx="2">
                <c:v>9.9397027677349287E-2</c:v>
              </c:pt>
              <c:pt idx="3">
                <c:v>0.13937856208052229</c:v>
              </c:pt>
              <c:pt idx="4">
                <c:v>0.17642832965802413</c:v>
              </c:pt>
              <c:pt idx="5">
                <c:v>0.21040246810210153</c:v>
              </c:pt>
              <c:pt idx="6">
                <c:v>0.24153715050698293</c:v>
              </c:pt>
              <c:pt idx="7">
                <c:v>0.27013932485878533</c:v>
              </c:pt>
              <c:pt idx="8">
                <c:v>0.29650407418479791</c:v>
              </c:pt>
              <c:pt idx="9">
                <c:v>0.32089352110263969</c:v>
              </c:pt>
              <c:pt idx="10">
                <c:v>0.34353436923167913</c:v>
              </c:pt>
              <c:pt idx="11">
                <c:v>0.36462104719989741</c:v>
              </c:pt>
              <c:pt idx="12">
                <c:v>0.3843201666895863</c:v>
              </c:pt>
              <c:pt idx="13">
                <c:v>0.40277486966415083</c:v>
              </c:pt>
              <c:pt idx="14">
                <c:v>0.42010863969307055</c:v>
              </c:pt>
              <c:pt idx="15">
                <c:v>0.43642850762798535</c:v>
              </c:pt>
              <c:pt idx="16">
                <c:v>0.45182770198596084</c:v>
              </c:pt>
              <c:pt idx="17">
                <c:v>0.46638782674258206</c:v>
              </c:pt>
              <c:pt idx="18">
                <c:v>0.48018064955987205</c:v>
              </c:pt>
              <c:pt idx="19">
                <c:v>0.49326957333633192</c:v>
              </c:pt>
              <c:pt idx="20">
                <c:v>0.50571085165639384</c:v>
              </c:pt>
              <c:pt idx="21">
                <c:v>0.51755459723697228</c:v>
              </c:pt>
              <c:pt idx="22">
                <c:v>0.52884562271363067</c:v>
              </c:pt>
              <c:pt idx="23">
                <c:v>0.53962414515742374</c:v>
              </c:pt>
              <c:pt idx="24">
                <c:v>0.54992637936099431</c:v>
              </c:pt>
              <c:pt idx="25">
                <c:v>0.55978503990466999</c:v>
              </c:pt>
              <c:pt idx="26">
                <c:v>0.56922976804780723</c:v>
              </c:pt>
              <c:pt idx="27">
                <c:v>0.57828749636335319</c:v>
              </c:pt>
              <c:pt idx="28">
                <c:v>0.58698276156265516</c:v>
              </c:pt>
              <c:pt idx="29">
                <c:v>0.59533797399910926</c:v>
              </c:pt>
              <c:pt idx="30">
                <c:v>0.60337365078094052</c:v>
              </c:pt>
              <c:pt idx="31">
                <c:v>0.61110861817822382</c:v>
              </c:pt>
              <c:pt idx="32">
                <c:v>0.61856018800971024</c:v>
              </c:pt>
              <c:pt idx="33">
                <c:v>0.62574431188896584</c:v>
              </c:pt>
              <c:pt idx="34">
                <c:v>0.6326757165562924</c:v>
              </c:pt>
              <c:pt idx="35">
                <c:v>0.63936802299136919</c:v>
              </c:pt>
              <c:pt idx="36">
                <c:v>0.64583385156699724</c:v>
              </c:pt>
              <c:pt idx="37">
                <c:v>0.65208491514746469</c:v>
              </c:pt>
              <c:pt idx="38">
                <c:v>0.65813210174073189</c:v>
              </c:pt>
              <c:pt idx="39">
                <c:v>0.66398554806990229</c:v>
              </c:pt>
              <c:pt idx="40">
                <c:v>0.66965470522676451</c:v>
              </c:pt>
              <c:pt idx="41">
                <c:v>0.67514839740101773</c:v>
              </c:pt>
              <c:pt idx="42">
                <c:v>0.68047487453704114</c:v>
              </c:pt>
              <c:pt idx="43">
                <c:v>0.68564185965085589</c:v>
              </c:pt>
              <c:pt idx="44">
                <c:v>0.69065659143934188</c:v>
              </c:pt>
              <c:pt idx="45">
                <c:v>0.6955258627285944</c:v>
              </c:pt>
              <c:pt idx="46">
                <c:v>0.70025605523594514</c:v>
              </c:pt>
              <c:pt idx="47">
                <c:v>0.70485317105851852</c:v>
              </c:pt>
              <c:pt idx="48">
                <c:v>0.7093228612484942</c:v>
              </c:pt>
              <c:pt idx="49">
                <c:v>0.7136704517900575</c:v>
              </c:pt>
              <c:pt idx="50">
                <c:v>0.71790096725419783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1218-4CF7-BF60-C14B1752A09A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32.590626309615814</c:v>
              </c:pt>
            </c:numLit>
          </c:xVal>
          <c:yVal>
            <c:numLit>
              <c:formatCode>General</c:formatCode>
              <c:ptCount val="2"/>
              <c:pt idx="0">
                <c:v>0.12788077994261088</c:v>
              </c:pt>
              <c:pt idx="1">
                <c:v>0.12788077994261088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1218-4CF7-BF60-C14B1752A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25151"/>
        <c:axId val="1587320911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0.11862906271181686</c:v>
                </c:pt>
                <c:pt idx="1">
                  <c:v>0.1381713001428426</c:v>
                </c:pt>
                <c:pt idx="2">
                  <c:v>0.13334680194129103</c:v>
                </c:pt>
                <c:pt idx="3">
                  <c:v>0.14874233865894287</c:v>
                </c:pt>
                <c:pt idx="4">
                  <c:v>0.12045700118070801</c:v>
                </c:pt>
              </c:numLit>
            </c:plus>
            <c:minus>
              <c:numLit>
                <c:formatCode>General</c:formatCode>
                <c:ptCount val="5"/>
                <c:pt idx="0">
                  <c:v>2.2886896480252088E-2</c:v>
                </c:pt>
                <c:pt idx="1">
                  <c:v>6.9966937302574347E-2</c:v>
                </c:pt>
                <c:pt idx="2">
                  <c:v>6.7029163332491981E-2</c:v>
                </c:pt>
                <c:pt idx="3">
                  <c:v>0.14856343666492761</c:v>
                </c:pt>
                <c:pt idx="4">
                  <c:v>0.15250607589770904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2.414875633904854E-2</c:v>
              </c:pt>
              <c:pt idx="1">
                <c:v>0.11190689346463742</c:v>
              </c:pt>
              <c:pt idx="2">
                <c:v>0.10715816545220747</c:v>
              </c:pt>
              <c:pt idx="3">
                <c:v>0.4989154013015184</c:v>
              </c:pt>
              <c:pt idx="4">
                <c:v>0.69796954314720816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218-4CF7-BF60-C14B1752A09A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0.12788077994261088</c:v>
                </c:pt>
                <c:pt idx="1">
                  <c:v>0.12788077994261088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32.590626309615814</c:v>
              </c:pt>
            </c:numLit>
          </c:xVal>
          <c:yVal>
            <c:numLit>
              <c:formatCode>General</c:formatCode>
              <c:ptCount val="2"/>
              <c:pt idx="0">
                <c:v>0.12788077994261088</c:v>
              </c:pt>
              <c:pt idx="1">
                <c:v>0.12788077994261088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1218-4CF7-BF60-C14B1752A09A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0.12788077994261088</c:v>
                </c:pt>
                <c:pt idx="1">
                  <c:v>0.12788077994261088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15.285490620639104</c:v>
              </c:pt>
            </c:numLit>
          </c:xVal>
          <c:yVal>
            <c:numLit>
              <c:formatCode>General</c:formatCode>
              <c:ptCount val="2"/>
              <c:pt idx="0">
                <c:v>0.12788077994261088</c:v>
              </c:pt>
              <c:pt idx="1">
                <c:v>0.12788077994261088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1218-4CF7-BF60-C14B1752A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25151"/>
        <c:axId val="1587320911"/>
      </c:scatterChart>
      <c:valAx>
        <c:axId val="1512925151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320911"/>
        <c:crosses val="autoZero"/>
        <c:crossBetween val="midCat"/>
      </c:valAx>
      <c:valAx>
        <c:axId val="1587320911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9251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0.12175594980912151</c:v>
              </c:pt>
              <c:pt idx="1">
                <c:v>0.12945517384270291</c:v>
              </c:pt>
              <c:pt idx="2">
                <c:v>0.13748534987825503</c:v>
              </c:pt>
              <c:pt idx="3">
                <c:v>0.14584907122395971</c:v>
              </c:pt>
              <c:pt idx="4">
                <c:v>0.15454809312659887</c:v>
              </c:pt>
              <c:pt idx="5">
                <c:v>0.16358329111890574</c:v>
              </c:pt>
              <c:pt idx="6">
                <c:v>0.17295462268081543</c:v>
              </c:pt>
              <c:pt idx="7">
                <c:v>0.1826610926162931</c:v>
              </c:pt>
              <c:pt idx="8">
                <c:v>0.19270072253139464</c:v>
              </c:pt>
              <c:pt idx="9">
                <c:v>0.20307052477877299</c:v>
              </c:pt>
              <c:pt idx="10">
                <c:v>0.21376648120904271</c:v>
              </c:pt>
              <c:pt idx="11">
                <c:v>0.22478352704038104</c:v>
              </c:pt>
              <c:pt idx="12">
                <c:v>0.23611554012466604</c:v>
              </c:pt>
              <c:pt idx="13">
                <c:v>0.24775533585155679</c:v>
              </c:pt>
              <c:pt idx="14">
                <c:v>0.25969466789151852</c:v>
              </c:pt>
              <c:pt idx="15">
                <c:v>0.27192423493522611</c:v>
              </c:pt>
              <c:pt idx="16">
                <c:v>0.28443369354044823</c:v>
              </c:pt>
              <c:pt idx="17">
                <c:v>0.29721167714886298</c:v>
              </c:pt>
              <c:pt idx="18">
                <c:v>0.31024582128477796</c:v>
              </c:pt>
              <c:pt idx="19">
                <c:v>0.32352279489593849</c:v>
              </c:pt>
              <c:pt idx="20">
                <c:v>0.33702833774406243</c:v>
              </c:pt>
              <c:pt idx="21">
                <c:v>0.35074730370001606</c:v>
              </c:pt>
              <c:pt idx="22">
                <c:v>0.36466370974621543</c:v>
              </c:pt>
              <c:pt idx="23">
                <c:v>0.37876079043751543</c:v>
              </c:pt>
              <c:pt idx="24">
                <c:v>0.39302105752211258</c:v>
              </c:pt>
              <c:pt idx="25">
                <c:v>0.40742636437641377</c:v>
              </c:pt>
              <c:pt idx="26">
                <c:v>0.42195797486299719</c:v>
              </c:pt>
              <c:pt idx="27">
                <c:v>0.43659663617922229</c:v>
              </c:pt>
              <c:pt idx="28">
                <c:v>0.45132265522625531</c:v>
              </c:pt>
              <c:pt idx="29">
                <c:v>0.46611597799471161</c:v>
              </c:pt>
              <c:pt idx="30">
                <c:v>0.48095627143420189</c:v>
              </c:pt>
              <c:pt idx="31">
                <c:v>0.49582300725014083</c:v>
              </c:pt>
              <c:pt idx="32">
                <c:v>0.51069554705255693</c:v>
              </c:pt>
              <c:pt idx="33">
                <c:v>0.52555322826853534</c:v>
              </c:pt>
              <c:pt idx="34">
                <c:v>0.54037545022251898</c:v>
              </c:pt>
              <c:pt idx="35">
                <c:v>0.55514175978705804</c:v>
              </c:pt>
              <c:pt idx="36">
                <c:v>0.56983193601077309</c:v>
              </c:pt>
              <c:pt idx="37">
                <c:v>0.584426073140216</c:v>
              </c:pt>
              <c:pt idx="38">
                <c:v>0.59890466146786026</c:v>
              </c:pt>
              <c:pt idx="39">
                <c:v>0.61324866545943557</c:v>
              </c:pt>
              <c:pt idx="40">
                <c:v>0.62743959863996712</c:v>
              </c:pt>
              <c:pt idx="41">
                <c:v>0.64145959474888903</c:v>
              </c:pt>
              <c:pt idx="42">
                <c:v>0.65529147471006866</c:v>
              </c:pt>
              <c:pt idx="43">
                <c:v>0.66891880900208156</c:v>
              </c:pt>
              <c:pt idx="44">
                <c:v>0.68232597505714332</c:v>
              </c:pt>
              <c:pt idx="45">
                <c:v>0.69549820936319906</c:v>
              </c:pt>
              <c:pt idx="46">
                <c:v>0.70842165399226542</c:v>
              </c:pt>
              <c:pt idx="47">
                <c:v>0.7210833973286197</c:v>
              </c:pt>
              <c:pt idx="48">
                <c:v>0.73347150882227607</c:v>
              </c:pt>
              <c:pt idx="49">
                <c:v>0.74557506764575454</c:v>
              </c:pt>
              <c:pt idx="50">
                <c:v>0.75738418518487283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147F-4B9F-A72D-82D702DA8616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115.78876554672131</c:v>
              </c:pt>
            </c:numLit>
          </c:xVal>
          <c:yVal>
            <c:numLit>
              <c:formatCode>General</c:formatCode>
              <c:ptCount val="2"/>
              <c:pt idx="0">
                <c:v>0.20958035482820897</c:v>
              </c:pt>
              <c:pt idx="1">
                <c:v>0.20958035482820897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147F-4B9F-A72D-82D702DA8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16751"/>
        <c:axId val="1587369167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0.11862906271181686</c:v>
                </c:pt>
                <c:pt idx="1">
                  <c:v>0.1381713001428426</c:v>
                </c:pt>
                <c:pt idx="2">
                  <c:v>0.13334680194129103</c:v>
                </c:pt>
                <c:pt idx="3">
                  <c:v>0.14874233865894287</c:v>
                </c:pt>
                <c:pt idx="4">
                  <c:v>0.12045700118070801</c:v>
                </c:pt>
              </c:numLit>
            </c:plus>
            <c:minus>
              <c:numLit>
                <c:formatCode>General</c:formatCode>
                <c:ptCount val="5"/>
                <c:pt idx="0">
                  <c:v>2.2886896480252088E-2</c:v>
                </c:pt>
                <c:pt idx="1">
                  <c:v>6.9966937302574347E-2</c:v>
                </c:pt>
                <c:pt idx="2">
                  <c:v>6.7029163332491981E-2</c:v>
                </c:pt>
                <c:pt idx="3">
                  <c:v>0.14856343666492761</c:v>
                </c:pt>
                <c:pt idx="4">
                  <c:v>0.15250607589770904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2.414875633904854E-2</c:v>
              </c:pt>
              <c:pt idx="1">
                <c:v>0.11190689346463742</c:v>
              </c:pt>
              <c:pt idx="2">
                <c:v>0.10715816545220747</c:v>
              </c:pt>
              <c:pt idx="3">
                <c:v>0.4989154013015184</c:v>
              </c:pt>
              <c:pt idx="4">
                <c:v>0.69796954314720816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47F-4B9F-A72D-82D702DA8616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0.20958035482820897</c:v>
                </c:pt>
                <c:pt idx="1">
                  <c:v>0.20958035482820897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115.78876554672131</c:v>
              </c:pt>
            </c:numLit>
          </c:xVal>
          <c:yVal>
            <c:numLit>
              <c:formatCode>General</c:formatCode>
              <c:ptCount val="2"/>
              <c:pt idx="0">
                <c:v>0.20958035482820897</c:v>
              </c:pt>
              <c:pt idx="1">
                <c:v>0.20958035482820897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147F-4B9F-A72D-82D702DA8616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0.20958035482820897</c:v>
                </c:pt>
                <c:pt idx="1">
                  <c:v>0.20958035482820897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96.933813467279336</c:v>
              </c:pt>
            </c:numLit>
          </c:xVal>
          <c:yVal>
            <c:numLit>
              <c:formatCode>General</c:formatCode>
              <c:ptCount val="2"/>
              <c:pt idx="0">
                <c:v>0.20958035482820897</c:v>
              </c:pt>
              <c:pt idx="1">
                <c:v>0.20958035482820897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147F-4B9F-A72D-82D702DA8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16751"/>
        <c:axId val="1587369167"/>
      </c:scatterChart>
      <c:valAx>
        <c:axId val="1512916751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369167"/>
        <c:crosses val="autoZero"/>
        <c:crossBetween val="midCat"/>
      </c:valAx>
      <c:valAx>
        <c:axId val="1587369167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9167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Dichotomous Hill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4.5493639845984001E-2</c:v>
              </c:pt>
              <c:pt idx="1">
                <c:v>4.6269019595517186E-2</c:v>
              </c:pt>
              <c:pt idx="2">
                <c:v>5.0877731218511052E-2</c:v>
              </c:pt>
              <c:pt idx="3">
                <c:v>6.1997763306367401E-2</c:v>
              </c:pt>
              <c:pt idx="4">
                <c:v>8.134738315592499E-2</c:v>
              </c:pt>
              <c:pt idx="5">
                <c:v>0.10944560514247101</c:v>
              </c:pt>
              <c:pt idx="6">
                <c:v>0.14550692799766612</c:v>
              </c:pt>
              <c:pt idx="7">
                <c:v>0.18764473967519363</c:v>
              </c:pt>
              <c:pt idx="8">
                <c:v>0.2333459999195687</c:v>
              </c:pt>
              <c:pt idx="9">
                <c:v>0.28003259849567408</c:v>
              </c:pt>
              <c:pt idx="10">
                <c:v>0.32550908065389561</c:v>
              </c:pt>
              <c:pt idx="11">
                <c:v>0.36819326277539255</c:v>
              </c:pt>
              <c:pt idx="12">
                <c:v>0.40714227041387835</c:v>
              </c:pt>
              <c:pt idx="13">
                <c:v>0.44195035094433432</c:v>
              </c:pt>
              <c:pt idx="14">
                <c:v>0.47259891103167895</c:v>
              </c:pt>
              <c:pt idx="15">
                <c:v>0.49931261911580849</c:v>
              </c:pt>
              <c:pt idx="16">
                <c:v>0.52244591508367555</c:v>
              </c:pt>
              <c:pt idx="17">
                <c:v>0.5424043219745952</c:v>
              </c:pt>
              <c:pt idx="18">
                <c:v>0.55959537356021771</c:v>
              </c:pt>
              <c:pt idx="19">
                <c:v>0.57440124601595377</c:v>
              </c:pt>
              <c:pt idx="20">
                <c:v>0.5871657931903006</c:v>
              </c:pt>
              <c:pt idx="21">
                <c:v>0.59819040038834992</c:v>
              </c:pt>
              <c:pt idx="22">
                <c:v>0.60773481269759611</c:v>
              </c:pt>
              <c:pt idx="23">
                <c:v>0.61602047920505387</c:v>
              </c:pt>
              <c:pt idx="24">
                <c:v>0.62323493331728896</c:v>
              </c:pt>
              <c:pt idx="25">
                <c:v>0.62953637200153001</c:v>
              </c:pt>
              <c:pt idx="26">
                <c:v>0.63505799658812878</c:v>
              </c:pt>
              <c:pt idx="27">
                <c:v>0.63991191532805836</c:v>
              </c:pt>
              <c:pt idx="28">
                <c:v>0.64419254244704405</c:v>
              </c:pt>
              <c:pt idx="29">
                <c:v>0.64797950013544314</c:v>
              </c:pt>
              <c:pt idx="30">
                <c:v>0.65134006459529281</c:v>
              </c:pt>
              <c:pt idx="31">
                <c:v>0.65433121095571878</c:v>
              </c:pt>
              <c:pt idx="32">
                <c:v>0.65700131421260077</c:v>
              </c:pt>
              <c:pt idx="33">
                <c:v>0.65939155999865418</c:v>
              </c:pt>
              <c:pt idx="34">
                <c:v>0.66153711315679709</c:v>
              </c:pt>
              <c:pt idx="35">
                <c:v>0.66346808552738767</c:v>
              </c:pt>
              <c:pt idx="36">
                <c:v>0.6652103379728902</c:v>
              </c:pt>
              <c:pt idx="37">
                <c:v>0.6667861458715757</c:v>
              </c:pt>
              <c:pt idx="38">
                <c:v>0.66821475226758853</c:v>
              </c:pt>
              <c:pt idx="39">
                <c:v>0.66951282858024774</c:v>
              </c:pt>
              <c:pt idx="40">
                <c:v>0.67069485919476046</c:v>
              </c:pt>
              <c:pt idx="41">
                <c:v>0.67177346329574783</c:v>
              </c:pt>
              <c:pt idx="42">
                <c:v>0.67275966487382588</c:v>
              </c:pt>
              <c:pt idx="43">
                <c:v>0.67366311984815308</c:v>
              </c:pt>
              <c:pt idx="44">
                <c:v>0.67449230762764034</c:v>
              </c:pt>
              <c:pt idx="45">
                <c:v>0.67525469311443331</c:v>
              </c:pt>
              <c:pt idx="46">
                <c:v>0.67595686407977473</c:v>
              </c:pt>
              <c:pt idx="47">
                <c:v>0.67660464796845055</c:v>
              </c:pt>
              <c:pt idx="48">
                <c:v>0.67720321147597851</c:v>
              </c:pt>
              <c:pt idx="49">
                <c:v>0.67775714566180167</c:v>
              </c:pt>
              <c:pt idx="50">
                <c:v>0.67827053888708788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4440-4E21-8E9B-9C4525496270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70.224603739434656</c:v>
              </c:pt>
            </c:numLit>
          </c:xVal>
          <c:yVal>
            <c:numLit>
              <c:formatCode>General</c:formatCode>
              <c:ptCount val="2"/>
              <c:pt idx="0">
                <c:v>0.13887352965710975</c:v>
              </c:pt>
              <c:pt idx="1">
                <c:v>0.13887352965710975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4440-4E21-8E9B-9C4525496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28751"/>
        <c:axId val="1587318415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0.11862906271181686</c:v>
                </c:pt>
                <c:pt idx="1">
                  <c:v>0.1381713001428426</c:v>
                </c:pt>
                <c:pt idx="2">
                  <c:v>0.13334680194129103</c:v>
                </c:pt>
                <c:pt idx="3">
                  <c:v>0.14874233865894287</c:v>
                </c:pt>
                <c:pt idx="4">
                  <c:v>0.12045700118070801</c:v>
                </c:pt>
              </c:numLit>
            </c:plus>
            <c:minus>
              <c:numLit>
                <c:formatCode>General</c:formatCode>
                <c:ptCount val="5"/>
                <c:pt idx="0">
                  <c:v>2.2886896480252088E-2</c:v>
                </c:pt>
                <c:pt idx="1">
                  <c:v>6.9966937302574347E-2</c:v>
                </c:pt>
                <c:pt idx="2">
                  <c:v>6.7029163332491981E-2</c:v>
                </c:pt>
                <c:pt idx="3">
                  <c:v>0.14856343666492761</c:v>
                </c:pt>
                <c:pt idx="4">
                  <c:v>0.15250607589770904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2.414875633904854E-2</c:v>
              </c:pt>
              <c:pt idx="1">
                <c:v>0.11190689346463742</c:v>
              </c:pt>
              <c:pt idx="2">
                <c:v>0.10715816545220747</c:v>
              </c:pt>
              <c:pt idx="3">
                <c:v>0.4989154013015184</c:v>
              </c:pt>
              <c:pt idx="4">
                <c:v>0.69796954314720816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4440-4E21-8E9B-9C4525496270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0.13887352965710975</c:v>
                </c:pt>
                <c:pt idx="1">
                  <c:v>0.13887352965710975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70.224603739434656</c:v>
              </c:pt>
            </c:numLit>
          </c:xVal>
          <c:yVal>
            <c:numLit>
              <c:formatCode>General</c:formatCode>
              <c:ptCount val="2"/>
              <c:pt idx="0">
                <c:v>0.13887352965710975</c:v>
              </c:pt>
              <c:pt idx="1">
                <c:v>0.13887352965710975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4440-4E21-8E9B-9C4525496270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0.13887352965710975</c:v>
                </c:pt>
                <c:pt idx="1">
                  <c:v>0.13887352965710975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20.418524103998877</c:v>
              </c:pt>
            </c:numLit>
          </c:xVal>
          <c:yVal>
            <c:numLit>
              <c:formatCode>General</c:formatCode>
              <c:ptCount val="2"/>
              <c:pt idx="0">
                <c:v>0.13887352965710975</c:v>
              </c:pt>
              <c:pt idx="1">
                <c:v>0.13887352965710975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4440-4E21-8E9B-9C4525496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28751"/>
        <c:axId val="1587318415"/>
      </c:scatterChart>
      <c:valAx>
        <c:axId val="1512928751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318415"/>
        <c:crosses val="autoZero"/>
        <c:crossBetween val="midCat"/>
      </c:valAx>
      <c:valAx>
        <c:axId val="158731841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9287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Gamma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4.2086075514485101E-2</c:v>
              </c:pt>
              <c:pt idx="1">
                <c:v>6.8901543129002277E-2</c:v>
              </c:pt>
              <c:pt idx="2">
                <c:v>9.4966349034774161E-2</c:v>
              </c:pt>
              <c:pt idx="3">
                <c:v>0.12030150696197603</c:v>
              </c:pt>
              <c:pt idx="4">
                <c:v>0.14492744239064242</c:v>
              </c:pt>
              <c:pt idx="5">
                <c:v>0.16886400901791127</c:v>
              </c:pt>
              <c:pt idx="6">
                <c:v>0.19213050476429069</c:v>
              </c:pt>
              <c:pt idx="7">
                <c:v>0.21474568733185248</c:v>
              </c:pt>
              <c:pt idx="8">
                <c:v>0.23672778932689562</c:v>
              </c:pt>
              <c:pt idx="9">
                <c:v>0.25809453295927198</c:v>
              </c:pt>
              <c:pt idx="10">
                <c:v>0.27886314433022485</c:v>
              </c:pt>
              <c:pt idx="11">
                <c:v>0.29905036732025875</c:v>
              </c:pt>
              <c:pt idx="12">
                <c:v>0.31867247708823881</c:v>
              </c:pt>
              <c:pt idx="13">
                <c:v>0.33774529319260038</c:v>
              </c:pt>
              <c:pt idx="14">
                <c:v>0.35628419234524961</c:v>
              </c:pt>
              <c:pt idx="15">
                <c:v>0.37430412080843561</c:v>
              </c:pt>
              <c:pt idx="16">
                <c:v>0.39181960644458996</c:v>
              </c:pt>
              <c:pt idx="17">
                <c:v>0.40884477042884726</c:v>
              </c:pt>
              <c:pt idx="18">
                <c:v>0.42539333863369067</c:v>
              </c:pt>
              <c:pt idx="19">
                <c:v>0.44147865269489889</c:v>
              </c:pt>
              <c:pt idx="20">
                <c:v>0.45711368076771924</c:v>
              </c:pt>
              <c:pt idx="21">
                <c:v>0.4723110279819342</c:v>
              </c:pt>
              <c:pt idx="22">
                <c:v>0.48708294660425527</c:v>
              </c:pt>
              <c:pt idx="23">
                <c:v>0.50144134591623357</c:v>
              </c:pt>
              <c:pt idx="24">
                <c:v>0.51539780181565154</c:v>
              </c:pt>
              <c:pt idx="25">
                <c:v>0.52896356614913853</c:v>
              </c:pt>
              <c:pt idx="26">
                <c:v>0.54214957578353196</c:v>
              </c:pt>
              <c:pt idx="27">
                <c:v>0.55496646142329698</c:v>
              </c:pt>
              <c:pt idx="28">
                <c:v>0.56742455618111898</c:v>
              </c:pt>
              <c:pt idx="29">
                <c:v>0.57953390390856818</c:v>
              </c:pt>
              <c:pt idx="30">
                <c:v>0.59130426729356445</c:v>
              </c:pt>
              <c:pt idx="31">
                <c:v>0.60274513573116117</c:v>
              </c:pt>
              <c:pt idx="32">
                <c:v>0.61386573297400004</c:v>
              </c:pt>
              <c:pt idx="33">
                <c:v>0.62467502456859936</c:v>
              </c:pt>
              <c:pt idx="34">
                <c:v>0.63518172508347681</c:v>
              </c:pt>
              <c:pt idx="35">
                <c:v>0.64539430513492779</c:v>
              </c:pt>
              <c:pt idx="36">
                <c:v>0.65532099821613021</c:v>
              </c:pt>
              <c:pt idx="37">
                <c:v>0.66496980733507438</c:v>
              </c:pt>
              <c:pt idx="38">
                <c:v>0.67434851146667685</c:v>
              </c:pt>
              <c:pt idx="39">
                <c:v>0.6834646718242734</c:v>
              </c:pt>
              <c:pt idx="40">
                <c:v>0.69232563795555246</c:v>
              </c:pt>
              <c:pt idx="41">
                <c:v>0.70093855366783986</c:v>
              </c:pt>
              <c:pt idx="42">
                <c:v>0.70931036278751391</c:v>
              </c:pt>
              <c:pt idx="43">
                <c:v>0.71744781475819464</c:v>
              </c:pt>
              <c:pt idx="44">
                <c:v>0.72535747008221785</c:v>
              </c:pt>
              <c:pt idx="45">
                <c:v>0.73304570560978344</c:v>
              </c:pt>
              <c:pt idx="46">
                <c:v>0.74051871968004224</c:v>
              </c:pt>
              <c:pt idx="47">
                <c:v>0.74778253711826403</c:v>
              </c:pt>
              <c:pt idx="48">
                <c:v>0.75484301409311683</c:v>
              </c:pt>
              <c:pt idx="49">
                <c:v>0.7617058428379746</c:v>
              </c:pt>
              <c:pt idx="50">
                <c:v>0.76837655624005696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CDFF-430B-8600-9C36CC24DDF1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44.700358480533104</c:v>
              </c:pt>
            </c:numLit>
          </c:xVal>
          <c:yVal>
            <c:numLit>
              <c:formatCode>General</c:formatCode>
              <c:ptCount val="2"/>
              <c:pt idx="0">
                <c:v>0.13787746796303679</c:v>
              </c:pt>
              <c:pt idx="1">
                <c:v>0.13787746796303679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CDFF-430B-8600-9C36CC24D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28751"/>
        <c:axId val="1587337551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0.11862906271181686</c:v>
                </c:pt>
                <c:pt idx="1">
                  <c:v>0.1381713001428426</c:v>
                </c:pt>
                <c:pt idx="2">
                  <c:v>0.13334680194129103</c:v>
                </c:pt>
                <c:pt idx="3">
                  <c:v>0.14874233865894287</c:v>
                </c:pt>
                <c:pt idx="4">
                  <c:v>0.12045700118070801</c:v>
                </c:pt>
              </c:numLit>
            </c:plus>
            <c:minus>
              <c:numLit>
                <c:formatCode>General</c:formatCode>
                <c:ptCount val="5"/>
                <c:pt idx="0">
                  <c:v>2.2886896480252088E-2</c:v>
                </c:pt>
                <c:pt idx="1">
                  <c:v>6.9966937302574347E-2</c:v>
                </c:pt>
                <c:pt idx="2">
                  <c:v>6.7029163332491981E-2</c:v>
                </c:pt>
                <c:pt idx="3">
                  <c:v>0.14856343666492761</c:v>
                </c:pt>
                <c:pt idx="4">
                  <c:v>0.15250607589770904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2.414875633904854E-2</c:v>
              </c:pt>
              <c:pt idx="1">
                <c:v>0.11190689346463742</c:v>
              </c:pt>
              <c:pt idx="2">
                <c:v>0.10715816545220747</c:v>
              </c:pt>
              <c:pt idx="3">
                <c:v>0.4989154013015184</c:v>
              </c:pt>
              <c:pt idx="4">
                <c:v>0.69796954314720816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CDFF-430B-8600-9C36CC24DDF1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0.13787746796303679</c:v>
                </c:pt>
                <c:pt idx="1">
                  <c:v>0.13787746796303679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44.700358480533104</c:v>
              </c:pt>
            </c:numLit>
          </c:xVal>
          <c:yVal>
            <c:numLit>
              <c:formatCode>General</c:formatCode>
              <c:ptCount val="2"/>
              <c:pt idx="0">
                <c:v>0.13787746796303679</c:v>
              </c:pt>
              <c:pt idx="1">
                <c:v>0.13787746796303679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CDFF-430B-8600-9C36CC24DDF1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0.13787746796303679</c:v>
                </c:pt>
                <c:pt idx="1">
                  <c:v>0.13787746796303679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34.996777987668196</c:v>
              </c:pt>
            </c:numLit>
          </c:xVal>
          <c:yVal>
            <c:numLit>
              <c:formatCode>General</c:formatCode>
              <c:ptCount val="2"/>
              <c:pt idx="0">
                <c:v>0.13787746796303679</c:v>
              </c:pt>
              <c:pt idx="1">
                <c:v>0.13787746796303679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CDFF-430B-8600-9C36CC24D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28751"/>
        <c:axId val="1587337551"/>
      </c:scatterChart>
      <c:valAx>
        <c:axId val="1512928751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337551"/>
        <c:crosses val="autoZero"/>
        <c:crossBetween val="midCat"/>
      </c:valAx>
      <c:valAx>
        <c:axId val="1587337551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9287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2.7128788544154701E-2</c:v>
              </c:pt>
              <c:pt idx="1">
                <c:v>6.5457016916269414E-2</c:v>
              </c:pt>
              <c:pt idx="2">
                <c:v>0.10351123860078915</c:v>
              </c:pt>
              <c:pt idx="3">
                <c:v>0.13956575923351569</c:v>
              </c:pt>
              <c:pt idx="4">
                <c:v>0.17343278266792175</c:v>
              </c:pt>
              <c:pt idx="5">
                <c:v>0.20515436233188944</c:v>
              </c:pt>
              <c:pt idx="6">
                <c:v>0.23484490591173246</c:v>
              </c:pt>
              <c:pt idx="7">
                <c:v>0.26264197844193171</c:v>
              </c:pt>
              <c:pt idx="8">
                <c:v>0.28868685189381355</c:v>
              </c:pt>
              <c:pt idx="9">
                <c:v>0.31311610485842162</c:v>
              </c:pt>
              <c:pt idx="10">
                <c:v>0.33605801763933096</c:v>
              </c:pt>
              <c:pt idx="11">
                <c:v>0.35763123511807021</c:v>
              </c:pt>
              <c:pt idx="12">
                <c:v>0.37794454752521633</c:v>
              </c:pt>
              <c:pt idx="13">
                <c:v>0.39709722403934111</c:v>
              </c:pt>
              <c:pt idx="14">
                <c:v>0.41517960743440513</c:v>
              </c:pt>
              <c:pt idx="15">
                <c:v>0.43227381483004373</c:v>
              </c:pt>
              <c:pt idx="16">
                <c:v>0.44845446158141206</c:v>
              </c:pt>
              <c:pt idx="17">
                <c:v>0.4637893645436364</c:v>
              </c:pt>
              <c:pt idx="18">
                <c:v>0.47834020276881334</c:v>
              </c:pt>
              <c:pt idx="19">
                <c:v>0.49216312596975265</c:v>
              </c:pt>
              <c:pt idx="20">
                <c:v>0.50530930797333018</c:v>
              </c:pt>
              <c:pt idx="21">
                <c:v>0.51782544617707982</c:v>
              </c:pt>
              <c:pt idx="22">
                <c:v>0.52975421001218326</c:v>
              </c:pt>
              <c:pt idx="23">
                <c:v>0.54113464235503006</c:v>
              </c:pt>
              <c:pt idx="24">
                <c:v>0.55200251815984225</c:v>
              </c:pt>
              <c:pt idx="25">
                <c:v>0.56239066456946274</c:v>
              </c:pt>
              <c:pt idx="26">
                <c:v>0.5723292465576798</c:v>
              </c:pt>
              <c:pt idx="27">
                <c:v>0.58184602185863055</c:v>
              </c:pt>
              <c:pt idx="28">
                <c:v>0.59096656860276198</c:v>
              </c:pt>
              <c:pt idx="29">
                <c:v>0.59971448873714861</c:v>
              </c:pt>
              <c:pt idx="30">
                <c:v>0.60811158997892656</c:v>
              </c:pt>
              <c:pt idx="31">
                <c:v>0.61617804874382032</c:v>
              </c:pt>
              <c:pt idx="32">
                <c:v>0.62393255621151056</c:v>
              </c:pt>
              <c:pt idx="33">
                <c:v>0.63139244943710715</c:v>
              </c:pt>
              <c:pt idx="34">
                <c:v>0.6385738291926043</c:v>
              </c:pt>
              <c:pt idx="35">
                <c:v>0.64549166602231456</c:v>
              </c:pt>
              <c:pt idx="36">
                <c:v>0.65215989581978828</c:v>
              </c:pt>
              <c:pt idx="37">
                <c:v>0.65859150607837491</c:v>
              </c:pt>
              <c:pt idx="38">
                <c:v>0.66479861383110861</c:v>
              </c:pt>
              <c:pt idx="39">
                <c:v>0.6707925361758682</c:v>
              </c:pt>
              <c:pt idx="40">
                <c:v>0.67658385417676881</c:v>
              </c:pt>
              <c:pt idx="41">
                <c:v>0.68218247084071915</c:v>
              </c:pt>
              <c:pt idx="42">
                <c:v>0.68759766378739429</c:v>
              </c:pt>
              <c:pt idx="43">
                <c:v>0.69283813316010801</c:v>
              </c:pt>
              <c:pt idx="44">
                <c:v>0.69791204526297523</c:v>
              </c:pt>
              <c:pt idx="45">
                <c:v>0.70282707235522279</c:v>
              </c:pt>
              <c:pt idx="46">
                <c:v>0.70759042898556501</c:v>
              </c:pt>
              <c:pt idx="47">
                <c:v>0.71220890520739244</c:v>
              </c:pt>
              <c:pt idx="48">
                <c:v>0.71668889697837668</c:v>
              </c:pt>
              <c:pt idx="49">
                <c:v>0.72103643401533712</c:v>
              </c:pt>
              <c:pt idx="50">
                <c:v>0.72525720534630955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972E-4244-8180-C056D845BD04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30.987747032621794</c:v>
              </c:pt>
            </c:numLit>
          </c:xVal>
          <c:yVal>
            <c:numLit>
              <c:formatCode>General</c:formatCode>
              <c:ptCount val="2"/>
              <c:pt idx="0">
                <c:v>0.12441590968973992</c:v>
              </c:pt>
              <c:pt idx="1">
                <c:v>0.12441590968973992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972E-4244-8180-C056D845B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29151"/>
        <c:axId val="1587340047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0.11862906271181686</c:v>
                </c:pt>
                <c:pt idx="1">
                  <c:v>0.1381713001428426</c:v>
                </c:pt>
                <c:pt idx="2">
                  <c:v>0.13334680194129103</c:v>
                </c:pt>
                <c:pt idx="3">
                  <c:v>0.14874233865894287</c:v>
                </c:pt>
                <c:pt idx="4">
                  <c:v>0.12045700118070801</c:v>
                </c:pt>
              </c:numLit>
            </c:plus>
            <c:minus>
              <c:numLit>
                <c:formatCode>General</c:formatCode>
                <c:ptCount val="5"/>
                <c:pt idx="0">
                  <c:v>2.2886896480252088E-2</c:v>
                </c:pt>
                <c:pt idx="1">
                  <c:v>6.9966937302574347E-2</c:v>
                </c:pt>
                <c:pt idx="2">
                  <c:v>6.7029163332491981E-2</c:v>
                </c:pt>
                <c:pt idx="3">
                  <c:v>0.14856343666492761</c:v>
                </c:pt>
                <c:pt idx="4">
                  <c:v>0.15250607589770904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2.414875633904854E-2</c:v>
              </c:pt>
              <c:pt idx="1">
                <c:v>0.11190689346463742</c:v>
              </c:pt>
              <c:pt idx="2">
                <c:v>0.10715816545220747</c:v>
              </c:pt>
              <c:pt idx="3">
                <c:v>0.4989154013015184</c:v>
              </c:pt>
              <c:pt idx="4">
                <c:v>0.69796954314720816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72E-4244-8180-C056D845BD04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0.12441590968973992</c:v>
                </c:pt>
                <c:pt idx="1">
                  <c:v>0.12441590968973992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30.987747032621794</c:v>
              </c:pt>
            </c:numLit>
          </c:xVal>
          <c:yVal>
            <c:numLit>
              <c:formatCode>General</c:formatCode>
              <c:ptCount val="2"/>
              <c:pt idx="0">
                <c:v>0.12441590968973992</c:v>
              </c:pt>
              <c:pt idx="1">
                <c:v>0.12441590968973992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72E-4244-8180-C056D845BD04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0.12441590968973992</c:v>
                </c:pt>
                <c:pt idx="1">
                  <c:v>0.12441590968973992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20.200516046359464</c:v>
              </c:pt>
            </c:numLit>
          </c:xVal>
          <c:yVal>
            <c:numLit>
              <c:formatCode>General</c:formatCode>
              <c:ptCount val="2"/>
              <c:pt idx="0">
                <c:v>0.12441590968973992</c:v>
              </c:pt>
              <c:pt idx="1">
                <c:v>0.12441590968973992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972E-4244-8180-C056D845B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29151"/>
        <c:axId val="1587340047"/>
      </c:scatterChart>
      <c:valAx>
        <c:axId val="1512929151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340047"/>
        <c:crosses val="autoZero"/>
        <c:crossBetween val="midCat"/>
      </c:valAx>
      <c:valAx>
        <c:axId val="1587340047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9291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4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4.2086060723953302E-2</c:v>
              </c:pt>
              <c:pt idx="1">
                <c:v>6.890153335793095E-2</c:v>
              </c:pt>
              <c:pt idx="2">
                <c:v>9.4966344013728082E-2</c:v>
              </c:pt>
              <c:pt idx="3">
                <c:v>0.12030150643267165</c:v>
              </c:pt>
              <c:pt idx="4">
                <c:v>0.14492744610553418</c:v>
              </c:pt>
              <c:pt idx="5">
                <c:v>0.16886401673979318</c:v>
              </c:pt>
              <c:pt idx="6">
                <c:v>0.19213051626591138</c:v>
              </c:pt>
              <c:pt idx="7">
                <c:v>0.21474570239554375</c:v>
              </c:pt>
              <c:pt idx="8">
                <c:v>0.23672780774421384</c:v>
              </c:pt>
              <c:pt idx="9">
                <c:v>0.25809455453065233</c:v>
              </c:pt>
              <c:pt idx="10">
                <c:v>0.27886316886464757</c:v>
              </c:pt>
              <c:pt idx="11">
                <c:v>0.29905039463492716</c:v>
              </c:pt>
              <c:pt idx="12">
                <c:v>0.31867250700826827</c:v>
              </c:pt>
              <c:pt idx="13">
                <c:v>0.33774532555071918</c:v>
              </c:pt>
              <c:pt idx="14">
                <c:v>0.35628422698150936</c:v>
              </c:pt>
              <c:pt idx="15">
                <c:v>0.37430415756993224</c:v>
              </c:pt>
              <c:pt idx="16">
                <c:v>0.3918196451851948</c:v>
              </c:pt>
              <c:pt idx="17">
                <c:v>0.40884481100894787</c:v>
              </c:pt>
              <c:pt idx="18">
                <c:v>0.42539338091993989</c:v>
              </c:pt>
              <c:pt idx="19">
                <c:v>0.44147869655997418</c:v>
              </c:pt>
              <c:pt idx="20">
                <c:v>0.45711372609008899</c:v>
              </c:pt>
              <c:pt idx="21">
                <c:v>0.47231107464563393</c:v>
              </c:pt>
              <c:pt idx="22">
                <c:v>0.48708299449867137</c:v>
              </c:pt>
              <c:pt idx="23">
                <c:v>0.50144139493589379</c:v>
              </c:pt>
              <c:pt idx="24">
                <c:v>0.51539785186002463</c:v>
              </c:pt>
              <c:pt idx="25">
                <c:v>0.52896361712243967</c:v>
              </c:pt>
              <c:pt idx="26">
                <c:v>0.54214962759453611</c:v>
              </c:pt>
              <c:pt idx="27">
                <c:v>0.55496651398515917</c:v>
              </c:pt>
              <c:pt idx="28">
                <c:v>0.56742460941119877</c:v>
              </c:pt>
              <c:pt idx="29">
                <c:v>0.57953395772826455</c:v>
              </c:pt>
              <c:pt idx="30">
                <c:v>0.59130432162815294</c:v>
              </c:pt>
              <c:pt idx="31">
                <c:v>0.60274519050963904</c:v>
              </c:pt>
              <c:pt idx="32">
                <c:v>0.61386578812893622</c:v>
              </c:pt>
              <c:pt idx="33">
                <c:v>0.62467508003599059</c:v>
              </c:pt>
              <c:pt idx="34">
                <c:v>0.63518178080260745</c:v>
              </c:pt>
              <c:pt idx="35">
                <c:v>0.64539436104823744</c:v>
              </c:pt>
              <c:pt idx="36">
                <c:v>0.65532105426908316</c:v>
              </c:pt>
              <c:pt idx="37">
                <c:v>0.66496986347603659</c:v>
              </c:pt>
              <c:pt idx="38">
                <c:v>0.67434856764679518</c:v>
              </c:pt>
              <c:pt idx="39">
                <c:v>0.68346472799736147</c:v>
              </c:pt>
              <c:pt idx="40">
                <c:v>0.69232569407797862</c:v>
              </c:pt>
              <c:pt idx="41">
                <c:v>0.70093860969842081</c:v>
              </c:pt>
              <c:pt idx="42">
                <c:v>0.70931041868741218</c:v>
              </c:pt>
              <c:pt idx="43">
                <c:v>0.71744787049081871</c:v>
              </c:pt>
              <c:pt idx="44">
                <c:v>0.72535752561312727</c:v>
              </c:pt>
              <c:pt idx="45">
                <c:v>0.73304576090659745</c:v>
              </c:pt>
              <c:pt idx="46">
                <c:v>0.74051877471235061</c:v>
              </c:pt>
              <c:pt idx="47">
                <c:v>0.74778259185754281</c:v>
              </c:pt>
              <c:pt idx="48">
                <c:v>0.75484306851264638</c:v>
              </c:pt>
              <c:pt idx="49">
                <c:v>0.7617058969127608</c:v>
              </c:pt>
              <c:pt idx="50">
                <c:v>0.76837660994675572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CD0F-4EDD-AE90-E02572D9A0CD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44.700346605479716</c:v>
              </c:pt>
            </c:numLit>
          </c:xVal>
          <c:yVal>
            <c:numLit>
              <c:formatCode>General</c:formatCode>
              <c:ptCount val="2"/>
              <c:pt idx="0">
                <c:v>0.13787744634456878</c:v>
              </c:pt>
              <c:pt idx="1">
                <c:v>0.13787744634456878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CD0F-4EDD-AE90-E02572D9A0CD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34.996461584040553</c:v>
              </c:pt>
            </c:numLit>
          </c:xVal>
          <c:yVal>
            <c:numLit>
              <c:formatCode>General</c:formatCode>
              <c:ptCount val="2"/>
              <c:pt idx="0">
                <c:v>4.2086060723953302E-2</c:v>
              </c:pt>
              <c:pt idx="1">
                <c:v>0.13787744634456878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CD0F-4EDD-AE90-E02572D9A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23551"/>
        <c:axId val="1587327983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0.11862906271181686</c:v>
                </c:pt>
                <c:pt idx="1">
                  <c:v>0.1381713001428426</c:v>
                </c:pt>
                <c:pt idx="2">
                  <c:v>0.13334680194129103</c:v>
                </c:pt>
                <c:pt idx="3">
                  <c:v>0.14874233865894287</c:v>
                </c:pt>
                <c:pt idx="4">
                  <c:v>0.12045700118070801</c:v>
                </c:pt>
              </c:numLit>
            </c:plus>
            <c:minus>
              <c:numLit>
                <c:formatCode>General</c:formatCode>
                <c:ptCount val="5"/>
                <c:pt idx="0">
                  <c:v>2.2886896480252088E-2</c:v>
                </c:pt>
                <c:pt idx="1">
                  <c:v>6.9966937302574347E-2</c:v>
                </c:pt>
                <c:pt idx="2">
                  <c:v>6.7029163332491981E-2</c:v>
                </c:pt>
                <c:pt idx="3">
                  <c:v>0.14856343666492761</c:v>
                </c:pt>
                <c:pt idx="4">
                  <c:v>0.15250607589770904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2.414875633904854E-2</c:v>
              </c:pt>
              <c:pt idx="1">
                <c:v>0.11190689346463742</c:v>
              </c:pt>
              <c:pt idx="2">
                <c:v>0.10715816545220747</c:v>
              </c:pt>
              <c:pt idx="3">
                <c:v>0.4989154013015184</c:v>
              </c:pt>
              <c:pt idx="4">
                <c:v>0.69796954314720816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CD0F-4EDD-AE90-E02572D9A0CD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0.13787744634456878</c:v>
                </c:pt>
                <c:pt idx="1">
                  <c:v>0.13787744634456878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44.700346605479716</c:v>
              </c:pt>
            </c:numLit>
          </c:xVal>
          <c:yVal>
            <c:numLit>
              <c:formatCode>General</c:formatCode>
              <c:ptCount val="2"/>
              <c:pt idx="0">
                <c:v>0.13787744634456878</c:v>
              </c:pt>
              <c:pt idx="1">
                <c:v>0.13787744634456878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CD0F-4EDD-AE90-E02572D9A0CD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0.13787744634456878</c:v>
                </c:pt>
                <c:pt idx="1">
                  <c:v>0.13787744634456878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34.996461584040553</c:v>
              </c:pt>
            </c:numLit>
          </c:xVal>
          <c:yVal>
            <c:numLit>
              <c:formatCode>General</c:formatCode>
              <c:ptCount val="2"/>
              <c:pt idx="0">
                <c:v>0.13787744634456878</c:v>
              </c:pt>
              <c:pt idx="1">
                <c:v>0.13787744634456878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CD0F-4EDD-AE90-E02572D9A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23551"/>
        <c:axId val="1587327983"/>
      </c:scatterChart>
      <c:valAx>
        <c:axId val="1512923551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327983"/>
        <c:crosses val="autoZero"/>
        <c:crossBetween val="midCat"/>
      </c:valAx>
      <c:valAx>
        <c:axId val="1587327983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9235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3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4.2086054892787002E-2</c:v>
              </c:pt>
              <c:pt idx="1">
                <c:v>6.8901524968069144E-2</c:v>
              </c:pt>
              <c:pt idx="2">
                <c:v>9.4966333212994664E-2</c:v>
              </c:pt>
              <c:pt idx="3">
                <c:v>0.12030149336261914</c:v>
              </c:pt>
              <c:pt idx="4">
                <c:v>0.14492743090167945</c:v>
              </c:pt>
              <c:pt idx="5">
                <c:v>0.16886399953184419</c:v>
              </c:pt>
              <c:pt idx="6">
                <c:v>0.19213049717798611</c:v>
              </c:pt>
              <c:pt idx="7">
                <c:v>0.21474568154638168</c:v>
              </c:pt>
              <c:pt idx="8">
                <c:v>0.23672778524738003</c:v>
              </c:pt>
              <c:pt idx="9">
                <c:v>0.25809453049473358</c:v>
              </c:pt>
              <c:pt idx="10">
                <c:v>0.2788631433934422</c:v>
              </c:pt>
              <c:pt idx="11">
                <c:v>0.29905036782762867</c:v>
              </c:pt>
              <c:pt idx="12">
                <c:v>0.31867247895964113</c:v>
              </c:pt>
              <c:pt idx="13">
                <c:v>0.33774529635126915</c:v>
              </c:pt>
              <c:pt idx="14">
                <c:v>0.35628419671764794</c:v>
              </c:pt>
              <c:pt idx="15">
                <c:v>0.37430412632413484</c:v>
              </c:pt>
              <c:pt idx="16">
                <c:v>0.39181961303615342</c:v>
              </c:pt>
              <c:pt idx="17">
                <c:v>0.40884477803171804</c:v>
              </c:pt>
              <c:pt idx="18">
                <c:v>0.42539334718608296</c:v>
              </c:pt>
              <c:pt idx="19">
                <c:v>0.44147866213769393</c:v>
              </c:pt>
              <c:pt idx="20">
                <c:v>0.45711369104436356</c:v>
              </c:pt>
              <c:pt idx="21">
                <c:v>0.47231103903834315</c:v>
              </c:pt>
              <c:pt idx="22">
                <c:v>0.48708295838871896</c:v>
              </c:pt>
              <c:pt idx="23">
                <c:v>0.5014413583793258</c:v>
              </c:pt>
              <c:pt idx="24">
                <c:v>0.51539781491014314</c:v>
              </c:pt>
              <c:pt idx="25">
                <c:v>0.5289635798299126</c:v>
              </c:pt>
              <c:pt idx="26">
                <c:v>0.54214959000750251</c:v>
              </c:pt>
              <c:pt idx="27">
                <c:v>0.55496647614933159</c:v>
              </c:pt>
              <c:pt idx="28">
                <c:v>0.56742457136996161</c:v>
              </c:pt>
              <c:pt idx="29">
                <c:v>0.57953391952276756</c:v>
              </c:pt>
              <c:pt idx="30">
                <c:v>0.59130428329740337</c:v>
              </c:pt>
              <c:pt idx="31">
                <c:v>0.60274515209058899</c:v>
              </c:pt>
              <c:pt idx="32">
                <c:v>0.61386574965656693</c:v>
              </c:pt>
              <c:pt idx="33">
                <c:v>0.62467504154339393</c:v>
              </c:pt>
              <c:pt idx="34">
                <c:v>0.63518174232106472</c:v>
              </c:pt>
              <c:pt idx="35">
                <c:v>0.64539432260729401</c:v>
              </c:pt>
              <c:pt idx="36">
                <c:v>0.65532101589662184</c:v>
              </c:pt>
              <c:pt idx="37">
                <c:v>0.66496982519834713</c:v>
              </c:pt>
              <c:pt idx="38">
                <c:v>0.67434852948864188</c:v>
              </c:pt>
              <c:pt idx="39">
                <c:v>0.68346468998204779</c:v>
              </c:pt>
              <c:pt idx="40">
                <c:v>0.69232565622740982</c:v>
              </c:pt>
              <c:pt idx="41">
                <c:v>0.70093857203316368</c:v>
              </c:pt>
              <c:pt idx="42">
                <c:v>0.70931038122675294</c:v>
              </c:pt>
              <c:pt idx="43">
                <c:v>0.71744783325281847</c:v>
              </c:pt>
              <c:pt idx="44">
                <c:v>0.72535748861467575</c:v>
              </c:pt>
              <c:pt idx="45">
                <c:v>0.73304572416346425</c:v>
              </c:pt>
              <c:pt idx="46">
                <c:v>0.74051873823923509</c:v>
              </c:pt>
              <c:pt idx="47">
                <c:v>0.74778255566812057</c:v>
              </c:pt>
              <c:pt idx="48">
                <c:v>0.75484303261961616</c:v>
              </c:pt>
              <c:pt idx="49">
                <c:v>0.76170586132788776</c:v>
              </c:pt>
              <c:pt idx="50">
                <c:v>0.76837657468091447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E541-4BE2-A175-5C9FE43A9B04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44.700355580449099</c:v>
              </c:pt>
            </c:numLit>
          </c:xVal>
          <c:yVal>
            <c:numLit>
              <c:formatCode>General</c:formatCode>
              <c:ptCount val="2"/>
              <c:pt idx="0">
                <c:v>0.13787744998186791</c:v>
              </c:pt>
              <c:pt idx="1">
                <c:v>0.13787744998186791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E541-4BE2-A175-5C9FE43A9B04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34.996160589482784</c:v>
              </c:pt>
            </c:numLit>
          </c:xVal>
          <c:yVal>
            <c:numLit>
              <c:formatCode>General</c:formatCode>
              <c:ptCount val="2"/>
              <c:pt idx="0">
                <c:v>4.2086054892787002E-2</c:v>
              </c:pt>
              <c:pt idx="1">
                <c:v>0.13787744998186791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E541-4BE2-A175-5C9FE43A9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21151"/>
        <c:axId val="1587322159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0.11862906271181686</c:v>
                </c:pt>
                <c:pt idx="1">
                  <c:v>0.1381713001428426</c:v>
                </c:pt>
                <c:pt idx="2">
                  <c:v>0.13334680194129103</c:v>
                </c:pt>
                <c:pt idx="3">
                  <c:v>0.14874233865894287</c:v>
                </c:pt>
                <c:pt idx="4">
                  <c:v>0.12045700118070801</c:v>
                </c:pt>
              </c:numLit>
            </c:plus>
            <c:minus>
              <c:numLit>
                <c:formatCode>General</c:formatCode>
                <c:ptCount val="5"/>
                <c:pt idx="0">
                  <c:v>2.2886896480252088E-2</c:v>
                </c:pt>
                <c:pt idx="1">
                  <c:v>6.9966937302574347E-2</c:v>
                </c:pt>
                <c:pt idx="2">
                  <c:v>6.7029163332491981E-2</c:v>
                </c:pt>
                <c:pt idx="3">
                  <c:v>0.14856343666492761</c:v>
                </c:pt>
                <c:pt idx="4">
                  <c:v>0.15250607589770904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2.414875633904854E-2</c:v>
              </c:pt>
              <c:pt idx="1">
                <c:v>0.11190689346463742</c:v>
              </c:pt>
              <c:pt idx="2">
                <c:v>0.10715816545220747</c:v>
              </c:pt>
              <c:pt idx="3">
                <c:v>0.4989154013015184</c:v>
              </c:pt>
              <c:pt idx="4">
                <c:v>0.69796954314720816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E541-4BE2-A175-5C9FE43A9B04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0.13787744998186791</c:v>
                </c:pt>
                <c:pt idx="1">
                  <c:v>0.13787744998186791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44.700355580449099</c:v>
              </c:pt>
            </c:numLit>
          </c:xVal>
          <c:yVal>
            <c:numLit>
              <c:formatCode>General</c:formatCode>
              <c:ptCount val="2"/>
              <c:pt idx="0">
                <c:v>0.13787744998186791</c:v>
              </c:pt>
              <c:pt idx="1">
                <c:v>0.13787744998186791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E541-4BE2-A175-5C9FE43A9B04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0.13787744998186791</c:v>
                </c:pt>
                <c:pt idx="1">
                  <c:v>0.13787744998186791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34.996160589482784</c:v>
              </c:pt>
            </c:numLit>
          </c:xVal>
          <c:yVal>
            <c:numLit>
              <c:formatCode>General</c:formatCode>
              <c:ptCount val="2"/>
              <c:pt idx="0">
                <c:v>0.13787744998186791</c:v>
              </c:pt>
              <c:pt idx="1">
                <c:v>0.13787744998186791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E541-4BE2-A175-5C9FE43A9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21151"/>
        <c:axId val="1587322159"/>
      </c:scatterChart>
      <c:valAx>
        <c:axId val="1512921151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322159"/>
        <c:crosses val="autoZero"/>
        <c:crossBetween val="midCat"/>
      </c:valAx>
      <c:valAx>
        <c:axId val="1587322159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9211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2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4.2086060697051599E-2</c:v>
              </c:pt>
              <c:pt idx="1">
                <c:v>6.8901533039590249E-2</c:v>
              </c:pt>
              <c:pt idx="2">
                <c:v>9.4966343420286467E-2</c:v>
              </c:pt>
              <c:pt idx="3">
                <c:v>0.12030150557978053</c:v>
              </c:pt>
              <c:pt idx="4">
                <c:v>0.14492744500818452</c:v>
              </c:pt>
              <c:pt idx="5">
                <c:v>0.16886401541233995</c:v>
              </c:pt>
              <c:pt idx="6">
                <c:v>0.19213051472209744</c:v>
              </c:pt>
              <c:pt idx="7">
                <c:v>0.21474570064852264</c:v>
              </c:pt>
              <c:pt idx="8">
                <c:v>0.23672780580657238</c:v>
              </c:pt>
              <c:pt idx="9">
                <c:v>0.25809455241443191</c:v>
              </c:pt>
              <c:pt idx="10">
                <c:v>0.27886316658136473</c:v>
              </c:pt>
              <c:pt idx="11">
                <c:v>0.2990503921955936</c:v>
              </c:pt>
              <c:pt idx="12">
                <c:v>0.31867250442341027</c:v>
              </c:pt>
              <c:pt idx="13">
                <c:v>0.33774532283039566</c:v>
              </c:pt>
              <c:pt idx="14">
                <c:v>0.35628422413533023</c:v>
              </c:pt>
              <c:pt idx="15">
                <c:v>0.37430415460707556</c:v>
              </c:pt>
              <c:pt idx="16">
                <c:v>0.39181964211442366</c:v>
              </c:pt>
              <c:pt idx="17">
                <c:v>0.4088448078386257</c:v>
              </c:pt>
              <c:pt idx="18">
                <c:v>0.42539337765804675</c:v>
              </c:pt>
              <c:pt idx="19">
                <c:v>0.44147869321412109</c:v>
              </c:pt>
              <c:pt idx="20">
                <c:v>0.45711372266753297</c:v>
              </c:pt>
              <c:pt idx="21">
                <c:v>0.4723110711532913</c:v>
              </c:pt>
              <c:pt idx="22">
                <c:v>0.48708299094313129</c:v>
              </c:pt>
              <c:pt idx="23">
                <c:v>0.50144139132343124</c:v>
              </c:pt>
              <c:pt idx="24">
                <c:v>0.51539784819661283</c:v>
              </c:pt>
              <c:pt idx="25">
                <c:v>0.52896361341376208</c:v>
              </c:pt>
              <c:pt idx="26">
                <c:v>0.54214962384599774</c:v>
              </c:pt>
              <c:pt idx="27">
                <c:v>0.55496651020189802</c:v>
              </c:pt>
              <c:pt idx="28">
                <c:v>0.56742460559809649</c:v>
              </c:pt>
              <c:pt idx="29">
                <c:v>0.57953395388995654</c:v>
              </c:pt>
              <c:pt idx="30">
                <c:v>0.59130431776903847</c:v>
              </c:pt>
              <c:pt idx="31">
                <c:v>0.60274518663389087</c:v>
              </c:pt>
              <c:pt idx="32">
                <c:v>0.61386578424050975</c:v>
              </c:pt>
              <c:pt idx="33">
                <c:v>0.62467507613863293</c:v>
              </c:pt>
              <c:pt idx="34">
                <c:v>0.63518177689986577</c:v>
              </c:pt>
              <c:pt idx="35">
                <c:v>0.64539435714346716</c:v>
              </c:pt>
              <c:pt idx="36">
                <c:v>0.6553210503654564</c:v>
              </c:pt>
              <c:pt idx="37">
                <c:v>0.66496985957654919</c:v>
              </c:pt>
              <c:pt idx="38">
                <c:v>0.67434856375427454</c:v>
              </c:pt>
              <c:pt idx="39">
                <c:v>0.68346472411447312</c:v>
              </c:pt>
              <c:pt idx="40">
                <c:v>0.69232569020723378</c:v>
              </c:pt>
              <c:pt idx="41">
                <c:v>0.70093860584218237</c:v>
              </c:pt>
              <c:pt idx="42">
                <c:v>0.70931041484790114</c:v>
              </c:pt>
              <c:pt idx="43">
                <c:v>0.71744786667012062</c:v>
              </c:pt>
              <c:pt idx="44">
                <c:v>0.72535752181319757</c:v>
              </c:pt>
              <c:pt idx="45">
                <c:v>0.73304575712926734</c:v>
              </c:pt>
              <c:pt idx="46">
                <c:v>0.74051877095933294</c:v>
              </c:pt>
              <c:pt idx="47">
                <c:v>0.74778258813043608</c:v>
              </c:pt>
              <c:pt idx="48">
                <c:v>0.75484306481294117</c:v>
              </c:pt>
              <c:pt idx="49">
                <c:v>0.76170589324184357</c:v>
              </c:pt>
              <c:pt idx="50">
                <c:v>0.76837660630591387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6C6C-4E9F-AD91-118AF0925708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44.700355580449099</c:v>
              </c:pt>
            </c:numLit>
          </c:xVal>
          <c:yVal>
            <c:numLit>
              <c:formatCode>General</c:formatCode>
              <c:ptCount val="2"/>
              <c:pt idx="0">
                <c:v>0.13787746355406477</c:v>
              </c:pt>
              <c:pt idx="1">
                <c:v>0.13787746355406477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6C6C-4E9F-AD91-118AF0925708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34.996157178859939</c:v>
              </c:pt>
            </c:numLit>
          </c:xVal>
          <c:yVal>
            <c:numLit>
              <c:formatCode>General</c:formatCode>
              <c:ptCount val="2"/>
              <c:pt idx="0">
                <c:v>4.2086060697051599E-2</c:v>
              </c:pt>
              <c:pt idx="1">
                <c:v>0.13787746355406477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6C6C-4E9F-AD91-118AF0925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30751"/>
        <c:axId val="1587317999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0.11862906271181686</c:v>
                </c:pt>
                <c:pt idx="1">
                  <c:v>0.1381713001428426</c:v>
                </c:pt>
                <c:pt idx="2">
                  <c:v>0.13334680194129103</c:v>
                </c:pt>
                <c:pt idx="3">
                  <c:v>0.14874233865894287</c:v>
                </c:pt>
                <c:pt idx="4">
                  <c:v>0.12045700118070801</c:v>
                </c:pt>
              </c:numLit>
            </c:plus>
            <c:minus>
              <c:numLit>
                <c:formatCode>General</c:formatCode>
                <c:ptCount val="5"/>
                <c:pt idx="0">
                  <c:v>2.2886896480252088E-2</c:v>
                </c:pt>
                <c:pt idx="1">
                  <c:v>6.9966937302574347E-2</c:v>
                </c:pt>
                <c:pt idx="2">
                  <c:v>6.7029163332491981E-2</c:v>
                </c:pt>
                <c:pt idx="3">
                  <c:v>0.14856343666492761</c:v>
                </c:pt>
                <c:pt idx="4">
                  <c:v>0.15250607589770904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2.414875633904854E-2</c:v>
              </c:pt>
              <c:pt idx="1">
                <c:v>0.11190689346463742</c:v>
              </c:pt>
              <c:pt idx="2">
                <c:v>0.10715816545220747</c:v>
              </c:pt>
              <c:pt idx="3">
                <c:v>0.4989154013015184</c:v>
              </c:pt>
              <c:pt idx="4">
                <c:v>0.69796954314720816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6C6C-4E9F-AD91-118AF0925708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0.13787746355406477</c:v>
                </c:pt>
                <c:pt idx="1">
                  <c:v>0.13787746355406477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44.700355580449099</c:v>
              </c:pt>
            </c:numLit>
          </c:xVal>
          <c:yVal>
            <c:numLit>
              <c:formatCode>General</c:formatCode>
              <c:ptCount val="2"/>
              <c:pt idx="0">
                <c:v>0.13787746355406477</c:v>
              </c:pt>
              <c:pt idx="1">
                <c:v>0.13787746355406477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6C6C-4E9F-AD91-118AF0925708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0.13787746355406477</c:v>
                </c:pt>
                <c:pt idx="1">
                  <c:v>0.13787746355406477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34.996157178859939</c:v>
              </c:pt>
            </c:numLit>
          </c:xVal>
          <c:yVal>
            <c:numLit>
              <c:formatCode>General</c:formatCode>
              <c:ptCount val="2"/>
              <c:pt idx="0">
                <c:v>0.13787746355406477</c:v>
              </c:pt>
              <c:pt idx="1">
                <c:v>0.13787746355406477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6C6C-4E9F-AD91-118AF0925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30751"/>
        <c:axId val="1587317999"/>
      </c:scatterChart>
      <c:valAx>
        <c:axId val="1512930751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317999"/>
        <c:crosses val="autoZero"/>
        <c:crossBetween val="midCat"/>
      </c:valAx>
      <c:valAx>
        <c:axId val="1587317999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9307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1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4.2086280255270898E-2</c:v>
              </c:pt>
              <c:pt idx="1">
                <c:v>6.8901730420186602E-2</c:v>
              </c:pt>
              <c:pt idx="2">
                <c:v>9.4966519692867929E-2</c:v>
              </c:pt>
              <c:pt idx="3">
                <c:v>0.12030166177145032</c:v>
              </c:pt>
              <c:pt idx="4">
                <c:v>0.14492758210508244</c:v>
              </c:pt>
              <c:pt idx="5">
                <c:v>0.16886413436113051</c:v>
              </c:pt>
              <c:pt idx="6">
                <c:v>0.19213061643140755</c:v>
              </c:pt>
              <c:pt idx="7">
                <c:v>0.21474578599032962</c:v>
              </c:pt>
              <c:pt idx="8">
                <c:v>0.2367278756175433</c:v>
              </c:pt>
              <c:pt idx="9">
                <c:v>0.25809460749721763</c:v>
              </c:pt>
              <c:pt idx="10">
                <c:v>0.27886320770584827</c:v>
              </c:pt>
              <c:pt idx="11">
                <c:v>0.2990504201000963</c:v>
              </c:pt>
              <c:pt idx="12">
                <c:v>0.31867251981585498</c:v>
              </c:pt>
              <c:pt idx="13">
                <c:v>0.33774532638943056</c:v>
              </c:pt>
              <c:pt idx="14">
                <c:v>0.35628421651141279</c:v>
              </c:pt>
              <c:pt idx="15">
                <c:v>0.37430413642351906</c:v>
              </c:pt>
              <c:pt idx="16">
                <c:v>0.39181961396840714</c:v>
              </c:pt>
              <c:pt idx="17">
                <c:v>0.40884477030216893</c:v>
              </c:pt>
              <c:pt idx="18">
                <c:v>0.42539333127895068</c:v>
              </c:pt>
              <c:pt idx="19">
                <c:v>0.44147863851687563</c:v>
              </c:pt>
              <c:pt idx="20">
                <c:v>0.45711366015419252</c:v>
              </c:pt>
              <c:pt idx="21">
                <c:v>0.47231100130432052</c:v>
              </c:pt>
              <c:pt idx="22">
                <c:v>0.48708291421821964</c:v>
              </c:pt>
              <c:pt idx="23">
                <c:v>0.50144130816228016</c:v>
              </c:pt>
              <c:pt idx="24">
                <c:v>0.51539775901969409</c:v>
              </c:pt>
              <c:pt idx="25">
                <c:v>0.52896351862305035</c:v>
              </c:pt>
              <c:pt idx="26">
                <c:v>0.54214952382567638</c:v>
              </c:pt>
              <c:pt idx="27">
                <c:v>0.55496640531904007</c:v>
              </c:pt>
              <c:pt idx="28">
                <c:v>0.56742449620332236</c:v>
              </c:pt>
              <c:pt idx="29">
                <c:v>0.5795338403180661</c:v>
              </c:pt>
              <c:pt idx="30">
                <c:v>0.59130420033962316</c:v>
              </c:pt>
              <c:pt idx="31">
                <c:v>0.60274506565192254</c:v>
              </c:pt>
              <c:pt idx="32">
                <c:v>0.61386565999690856</c:v>
              </c:pt>
              <c:pt idx="33">
                <c:v>0.62467494891081499</c:v>
              </c:pt>
              <c:pt idx="34">
                <c:v>0.63518164695227164</c:v>
              </c:pt>
              <c:pt idx="35">
                <c:v>0.64539422472807062</c:v>
              </c:pt>
              <c:pt idx="36">
                <c:v>0.65532091572225515</c:v>
              </c:pt>
              <c:pt idx="37">
                <c:v>0.66496972293403789</c:v>
              </c:pt>
              <c:pt idx="38">
                <c:v>0.67434842532990114</c:v>
              </c:pt>
              <c:pt idx="39">
                <c:v>0.68346458411507804</c:v>
              </c:pt>
              <c:pt idx="40">
                <c:v>0.69232554882947295</c:v>
              </c:pt>
              <c:pt idx="41">
                <c:v>0.70093846327293641</c:v>
              </c:pt>
              <c:pt idx="42">
                <c:v>0.70931027126466728</c:v>
              </c:pt>
              <c:pt idx="43">
                <c:v>0.71744772224139253</c:v>
              </c:pt>
              <c:pt idx="44">
                <c:v>0.72535737669882994</c:v>
              </c:pt>
              <c:pt idx="45">
                <c:v>0.7330456114808277</c:v>
              </c:pt>
              <c:pt idx="46">
                <c:v>0.74051862492044007</c:v>
              </c:pt>
              <c:pt idx="47">
                <c:v>0.74778244183708664</c:v>
              </c:pt>
              <c:pt idx="48">
                <c:v>0.75484291839382356</c:v>
              </c:pt>
              <c:pt idx="49">
                <c:v>0.76170574681864089</c:v>
              </c:pt>
              <c:pt idx="50">
                <c:v>0.76837645999359516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5D3E-4F24-8A69-DEE58A306FC8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44.700382505357261</c:v>
              </c:pt>
            </c:numLit>
          </c:xVal>
          <c:yVal>
            <c:numLit>
              <c:formatCode>General</c:formatCode>
              <c:ptCount val="2"/>
              <c:pt idx="0">
                <c:v>0.13787766078697508</c:v>
              </c:pt>
              <c:pt idx="1">
                <c:v>0.13787766078697508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5D3E-4F24-8A69-DEE58A306FC8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34.99617852856916</c:v>
              </c:pt>
            </c:numLit>
          </c:xVal>
          <c:yVal>
            <c:numLit>
              <c:formatCode>General</c:formatCode>
              <c:ptCount val="2"/>
              <c:pt idx="0">
                <c:v>4.2086280255270898E-2</c:v>
              </c:pt>
              <c:pt idx="1">
                <c:v>0.13787766078697508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5D3E-4F24-8A69-DEE58A306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15951"/>
        <c:axId val="1587324239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0.11862906271181686</c:v>
                </c:pt>
                <c:pt idx="1">
                  <c:v>0.1381713001428426</c:v>
                </c:pt>
                <c:pt idx="2">
                  <c:v>0.13334680194129103</c:v>
                </c:pt>
                <c:pt idx="3">
                  <c:v>0.14874233865894287</c:v>
                </c:pt>
                <c:pt idx="4">
                  <c:v>0.12045700118070801</c:v>
                </c:pt>
              </c:numLit>
            </c:plus>
            <c:minus>
              <c:numLit>
                <c:formatCode>General</c:formatCode>
                <c:ptCount val="5"/>
                <c:pt idx="0">
                  <c:v>2.2886896480252088E-2</c:v>
                </c:pt>
                <c:pt idx="1">
                  <c:v>6.9966937302574347E-2</c:v>
                </c:pt>
                <c:pt idx="2">
                  <c:v>6.7029163332491981E-2</c:v>
                </c:pt>
                <c:pt idx="3">
                  <c:v>0.14856343666492761</c:v>
                </c:pt>
                <c:pt idx="4">
                  <c:v>0.15250607589770904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2.414875633904854E-2</c:v>
              </c:pt>
              <c:pt idx="1">
                <c:v>0.11190689346463742</c:v>
              </c:pt>
              <c:pt idx="2">
                <c:v>0.10715816545220747</c:v>
              </c:pt>
              <c:pt idx="3">
                <c:v>0.4989154013015184</c:v>
              </c:pt>
              <c:pt idx="4">
                <c:v>0.69796954314720816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D3E-4F24-8A69-DEE58A306FC8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0.13787766078697508</c:v>
                </c:pt>
                <c:pt idx="1">
                  <c:v>0.13787766078697508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44.700382505357261</c:v>
              </c:pt>
            </c:numLit>
          </c:xVal>
          <c:yVal>
            <c:numLit>
              <c:formatCode>General</c:formatCode>
              <c:ptCount val="2"/>
              <c:pt idx="0">
                <c:v>0.13787766078697508</c:v>
              </c:pt>
              <c:pt idx="1">
                <c:v>0.13787766078697508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5D3E-4F24-8A69-DEE58A306FC8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0.13787766078697508</c:v>
                </c:pt>
                <c:pt idx="1">
                  <c:v>0.13787766078697508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34.99617852856916</c:v>
              </c:pt>
            </c:numLit>
          </c:xVal>
          <c:yVal>
            <c:numLit>
              <c:formatCode>General</c:formatCode>
              <c:ptCount val="2"/>
              <c:pt idx="0">
                <c:v>0.13787766078697508</c:v>
              </c:pt>
              <c:pt idx="1">
                <c:v>0.13787766078697508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5D3E-4F24-8A69-DEE58A306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15951"/>
        <c:axId val="1587324239"/>
      </c:scatterChart>
      <c:valAx>
        <c:axId val="1512915951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324239"/>
        <c:crosses val="autoZero"/>
        <c:crossBetween val="midCat"/>
      </c:valAx>
      <c:valAx>
        <c:axId val="1587324239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9159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Weibull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4.2087277761634803E-2</c:v>
              </c:pt>
              <c:pt idx="1">
                <c:v>6.8902638513333697E-2</c:v>
              </c:pt>
              <c:pt idx="2">
                <c:v>9.4967342597101989E-2</c:v>
              </c:pt>
              <c:pt idx="3">
                <c:v>0.12030240354463632</c:v>
              </c:pt>
              <c:pt idx="4">
                <c:v>0.14492824664465415</c:v>
              </c:pt>
              <c:pt idx="5">
                <c:v>0.16886472540989356</c:v>
              </c:pt>
              <c:pt idx="6">
                <c:v>0.19213113758314176</c:v>
              </c:pt>
              <c:pt idx="7">
                <c:v>0.21474624069519971</c:v>
              </c:pt>
              <c:pt idx="8">
                <c:v>0.23672826718732326</c:v>
              </c:pt>
              <c:pt idx="9">
                <c:v>0.25809493911033504</c:v>
              </c:pt>
              <c:pt idx="10">
                <c:v>0.27886348241225495</c:v>
              </c:pt>
              <c:pt idx="11">
                <c:v>0.29905064082597033</c:v>
              </c:pt>
              <c:pt idx="12">
                <c:v>0.31867268936814075</c:v>
              </c:pt>
              <c:pt idx="13">
                <c:v>0.33774544746022067</c:v>
              </c:pt>
              <c:pt idx="14">
                <c:v>0.35628429168217907</c:v>
              </c:pt>
              <c:pt idx="15">
                <c:v>0.37430416816919626</c:v>
              </c:pt>
              <c:pt idx="16">
                <c:v>0.39181960466133453</c:v>
              </c:pt>
              <c:pt idx="17">
                <c:v>0.40884472221589491</c:v>
              </c:pt>
              <c:pt idx="18">
                <c:v>0.42539324659190481</c:v>
              </c:pt>
              <c:pt idx="19">
                <c:v>0.44147851931591225</c:v>
              </c:pt>
              <c:pt idx="20">
                <c:v>0.45711350843801102</c:v>
              </c:pt>
              <c:pt idx="21">
                <c:v>0.47231081898676514</c:v>
              </c:pt>
              <c:pt idx="22">
                <c:v>0.48708270313146429</c:v>
              </c:pt>
              <c:pt idx="23">
                <c:v>0.50144107005990091</c:v>
              </c:pt>
              <c:pt idx="24">
                <c:v>0.51539749557963421</c:v>
              </c:pt>
              <c:pt idx="25">
                <c:v>0.52896323145048019</c:v>
              </c:pt>
              <c:pt idx="26">
                <c:v>0.54214921445575326</c:v>
              </c:pt>
              <c:pt idx="27">
                <c:v>0.55496607521956998</c:v>
              </c:pt>
              <c:pt idx="28">
                <c:v>0.56742414677732733</c:v>
              </c:pt>
              <c:pt idx="29">
                <c:v>0.579533472906262</c:v>
              </c:pt>
              <c:pt idx="30">
                <c:v>0.5913038162228077</c:v>
              </c:pt>
              <c:pt idx="31">
                <c:v>0.60274466605328003</c:v>
              </c:pt>
              <c:pt idx="32">
                <c:v>0.6138652460842311</c:v>
              </c:pt>
              <c:pt idx="33">
                <c:v>0.62467452179864547</c:v>
              </c:pt>
              <c:pt idx="34">
                <c:v>0.63518120770397035</c:v>
              </c:pt>
              <c:pt idx="35">
                <c:v>0.64539377435780676</c:v>
              </c:pt>
              <c:pt idx="36">
                <c:v>0.65532045519692772</c:v>
              </c:pt>
              <c:pt idx="37">
                <c:v>0.66496925317512789</c:v>
              </c:pt>
              <c:pt idx="38">
                <c:v>0.67434794721525615</c:v>
              </c:pt>
              <c:pt idx="39">
                <c:v>0.68346409848063339</c:v>
              </c:pt>
              <c:pt idx="40">
                <c:v>0.69232505647091047</c:v>
              </c:pt>
              <c:pt idx="41">
                <c:v>0.70093796494728211</c:v>
              </c:pt>
              <c:pt idx="42">
                <c:v>0.7093097676918334</c:v>
              </c:pt>
              <c:pt idx="43">
                <c:v>0.71744721410566137</c:v>
              </c:pt>
              <c:pt idx="44">
                <c:v>0.72535686465028459</c:v>
              </c:pt>
              <c:pt idx="45">
                <c:v>0.73304509613673063</c:v>
              </c:pt>
              <c:pt idx="46">
                <c:v>0.74051810686656139</c:v>
              </c:pt>
              <c:pt idx="47">
                <c:v>0.74778192162898349</c:v>
              </c:pt>
              <c:pt idx="48">
                <c:v>0.75484239655807217</c:v>
              </c:pt>
              <c:pt idx="49">
                <c:v>0.76170522385402428</c:v>
              </c:pt>
              <c:pt idx="50">
                <c:v>0.76837593637224633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4857-4503-9EBA-FCCE102C59D9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44.700482264230779</c:v>
              </c:pt>
            </c:numLit>
          </c:xVal>
          <c:yVal>
            <c:numLit>
              <c:formatCode>General</c:formatCode>
              <c:ptCount val="2"/>
              <c:pt idx="0">
                <c:v>0.1378785499854715</c:v>
              </c:pt>
              <c:pt idx="1">
                <c:v>0.1378785499854715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4857-4503-9EBA-FCCE102C5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17951"/>
        <c:axId val="1587328815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0.11862906271181686</c:v>
                </c:pt>
                <c:pt idx="1">
                  <c:v>0.1381713001428426</c:v>
                </c:pt>
                <c:pt idx="2">
                  <c:v>0.13334680194129103</c:v>
                </c:pt>
                <c:pt idx="3">
                  <c:v>0.14874233865894287</c:v>
                </c:pt>
                <c:pt idx="4">
                  <c:v>0.12045700118070801</c:v>
                </c:pt>
              </c:numLit>
            </c:plus>
            <c:minus>
              <c:numLit>
                <c:formatCode>General</c:formatCode>
                <c:ptCount val="5"/>
                <c:pt idx="0">
                  <c:v>2.2886896480252088E-2</c:v>
                </c:pt>
                <c:pt idx="1">
                  <c:v>6.9966937302574347E-2</c:v>
                </c:pt>
                <c:pt idx="2">
                  <c:v>6.7029163332491981E-2</c:v>
                </c:pt>
                <c:pt idx="3">
                  <c:v>0.14856343666492761</c:v>
                </c:pt>
                <c:pt idx="4">
                  <c:v>0.15250607589770904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2.414875633904854E-2</c:v>
              </c:pt>
              <c:pt idx="1">
                <c:v>0.11190689346463742</c:v>
              </c:pt>
              <c:pt idx="2">
                <c:v>0.10715816545220747</c:v>
              </c:pt>
              <c:pt idx="3">
                <c:v>0.4989154013015184</c:v>
              </c:pt>
              <c:pt idx="4">
                <c:v>0.69796954314720816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4857-4503-9EBA-FCCE102C59D9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0.1378785499854715</c:v>
                </c:pt>
                <c:pt idx="1">
                  <c:v>0.1378785499854715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44.700482264230779</c:v>
              </c:pt>
            </c:numLit>
          </c:xVal>
          <c:yVal>
            <c:numLit>
              <c:formatCode>General</c:formatCode>
              <c:ptCount val="2"/>
              <c:pt idx="0">
                <c:v>0.1378785499854715</c:v>
              </c:pt>
              <c:pt idx="1">
                <c:v>0.1378785499854715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4857-4503-9EBA-FCCE102C59D9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0.1378785499854715</c:v>
                </c:pt>
                <c:pt idx="1">
                  <c:v>0.1378785499854715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34.996570103756142</c:v>
              </c:pt>
            </c:numLit>
          </c:xVal>
          <c:yVal>
            <c:numLit>
              <c:formatCode>General</c:formatCode>
              <c:ptCount val="2"/>
              <c:pt idx="0">
                <c:v>0.1378785499854715</c:v>
              </c:pt>
              <c:pt idx="1">
                <c:v>0.1378785499854715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4857-4503-9EBA-FCCE102C5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17951"/>
        <c:axId val="1587328815"/>
      </c:scatterChart>
      <c:valAx>
        <c:axId val="1512917951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328815"/>
        <c:crosses val="autoZero"/>
        <c:crossBetween val="midCat"/>
      </c:valAx>
      <c:valAx>
        <c:axId val="158732881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9179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358140</xdr:colOff>
      <xdr:row>0</xdr:row>
      <xdr:rowOff>38100</xdr:rowOff>
    </xdr:from>
    <xdr:ext cx="4191000" cy="78111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38500" y="38100"/>
          <a:ext cx="4191000" cy="781111"/>
        </a:xfrm>
        <a:prstGeom prst="rect">
          <a:avLst/>
        </a:prstGeom>
        <a:solidFill>
          <a:srgbClr val="0070C0"/>
        </a:solidFill>
      </xdr:spPr>
      <xdr:txBody>
        <a:bodyPr wrap="square" lIns="91440" tIns="45720" rIns="91440" bIns="45720" anchor="t">
          <a:spAutoFit/>
        </a:bodyPr>
        <a:lstStyle/>
        <a:p>
          <a:pPr algn="ctr"/>
          <a:r>
            <a:rPr lang="en-US" sz="4400" b="1" cap="none" spc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Summary</a:t>
          </a:r>
          <a:endParaRPr lang="en-US" sz="4400" b="0" cap="none" spc="0">
            <a:ln w="0"/>
            <a:solidFill>
              <a:schemeClr val="bg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177800</xdr:rowOff>
        </xdr:from>
        <xdr:to>
          <xdr:col>11</xdr:col>
          <xdr:colOff>463550</xdr:colOff>
          <xdr:row>0</xdr:row>
          <xdr:rowOff>679450</xdr:rowOff>
        </xdr:to>
        <xdr:sp macro="" textlink="">
          <xdr:nvSpPr>
            <xdr:cNvPr id="1029" name="loadAnalysisBtn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311150</xdr:rowOff>
        </xdr:from>
        <xdr:to>
          <xdr:col>11</xdr:col>
          <xdr:colOff>755650</xdr:colOff>
          <xdr:row>2</xdr:row>
          <xdr:rowOff>139700</xdr:rowOff>
        </xdr:to>
        <xdr:sp macro="" textlink="">
          <xdr:nvSpPr>
            <xdr:cNvPr id="1030" name="loadAnalysisBtn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196850</xdr:colOff>
          <xdr:row>0</xdr:row>
          <xdr:rowOff>196850</xdr:rowOff>
        </xdr:from>
        <xdr:to>
          <xdr:col>12</xdr:col>
          <xdr:colOff>920750</xdr:colOff>
          <xdr:row>0</xdr:row>
          <xdr:rowOff>673100</xdr:rowOff>
        </xdr:to>
        <xdr:sp macro="" textlink="">
          <xdr:nvSpPr>
            <xdr:cNvPr id="1031" name="selectUIPath_Btn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449580</xdr:colOff>
      <xdr:row>0</xdr:row>
      <xdr:rowOff>144780</xdr:rowOff>
    </xdr:from>
    <xdr:to>
      <xdr:col>3</xdr:col>
      <xdr:colOff>30482</xdr:colOff>
      <xdr:row>0</xdr:row>
      <xdr:rowOff>698769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80" y="144780"/>
          <a:ext cx="2011682" cy="553989"/>
        </a:xfrm>
        <a:prstGeom prst="rect">
          <a:avLst/>
        </a:prstGeom>
      </xdr:spPr>
    </xdr:pic>
    <xdr:clientData/>
  </xdr:twoCellAnchor>
  <xdr:twoCellAnchor editAs="absolute">
    <xdr:from>
      <xdr:col>0</xdr:col>
      <xdr:colOff>99060</xdr:colOff>
      <xdr:row>0</xdr:row>
      <xdr:rowOff>7620</xdr:rowOff>
    </xdr:from>
    <xdr:to>
      <xdr:col>1</xdr:col>
      <xdr:colOff>342900</xdr:colOff>
      <xdr:row>0</xdr:row>
      <xdr:rowOff>844244</xdr:rowOff>
    </xdr:to>
    <xdr:pic>
      <xdr:nvPicPr>
        <xdr:cNvPr id="10" name="Picture 9" descr="https://wiki.seg.org/images/3/35/Epa_logo.jp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7620"/>
          <a:ext cx="85344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14</xdr:row>
      <xdr:rowOff>0</xdr:rowOff>
    </xdr:from>
    <xdr:to>
      <xdr:col>24</xdr:col>
      <xdr:colOff>444500</xdr:colOff>
      <xdr:row>19</xdr:row>
      <xdr:rowOff>63500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855AB73E-F3F2-4176-AD42-366C6C2B32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CC95F766-6983-42CB-8D1D-6C432BD65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4337" name="loadAnalysisBtn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4A61FC76-7EBB-41EF-B153-AF8AF6078F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4338" name="selectUIPath_Btn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1625CF2E-9AB8-431D-9FA5-B7D767CEC9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F1E9FDE-408A-4829-B8AB-021183DC8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381000</xdr:colOff>
      <xdr:row>56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A72F5956-9311-4C28-8327-2BBD8A462D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5FCD2DD0-1E52-4439-AD8F-AD62FF994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5361" name="loadAnalysisBtn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DFA3B4E8-E36A-416E-83A4-97DD86274D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5362" name="selectUIPath_Btn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C569A18A-49B8-4836-ABB1-771777F6CC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C2623FF-C7DA-467D-BAF5-28909A1C3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381000</xdr:colOff>
      <xdr:row>57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1B7AA9E3-7F70-4E9A-95E9-6E1CF4D630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520347C6-4A09-4807-9EB4-5CD97B81E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6385" name="loadAnalysisBtn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FD3771FF-7C10-4B8E-B8E7-D94BF9757B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6386" name="selectUIPath_Btn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844C5125-EB0D-43C2-BCCC-E77442ECAF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BEE8165-55E9-4C78-BF93-BF34F7336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381000</xdr:colOff>
      <xdr:row>56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E732F779-B796-4618-B40C-18AC4994B5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2C30ECD6-3426-43FF-AC78-45B016510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6145" name="loadAnalysisBtn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5ACC092B-BAE9-4B46-BDD4-7497571184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6146" name="selectUIPath_Btn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C4C5A0AF-DFEE-49FD-98F3-739C82E1F0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531B33B-28B8-481B-8477-A47203B28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381000</xdr:colOff>
      <xdr:row>58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1F0CFF85-C387-4964-85C0-70C5D91D5A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25741E69-68D8-40B3-BADD-266225B68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7169" name="loadAnalysisBtn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B01DCAB8-FC2F-4955-9150-8C0986F26A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7170" name="selectUIPath_Btn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1B139DD3-8344-4131-8D90-F102EE1D6F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CC28A47-306E-40DF-829E-80398FAD8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381000</xdr:colOff>
      <xdr:row>57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EF44D512-4B4E-4F5B-910E-DE5BEE5F39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7AF18954-07FC-482C-A616-CB7E25861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8193" name="loadAnalysisBtn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88052365-C886-44F9-8420-A5D8E4093D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8194" name="selectUIPath_Btn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711F27D5-7B0A-4795-9B8D-70E8D740D8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CADF7D8-42AA-4911-A2B2-9A7AAFD07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381000</xdr:colOff>
      <xdr:row>57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50E67EEE-C026-42E9-8246-E998DB689D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74A5CCEF-D5C7-413D-A439-B23324B36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9217" name="loadAnalysisBtn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D07078C4-BE98-4B2C-B561-DEC6B5E6F1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9218" name="selectUIPath_Btn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9DCEA5DE-C094-4D55-861C-812E37BF23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03EA045-6007-41F5-A9B9-9F7506F2E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8</xdr:col>
      <xdr:colOff>381000</xdr:colOff>
      <xdr:row>61</xdr:row>
      <xdr:rowOff>114300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2DC33BAA-A492-4344-8C25-C5CD48F5D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2B3C2C24-1379-408B-B607-F656CEF07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0241" name="loadAnalysisBtn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CA491388-F60F-40A6-B85E-F9A6FB279B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0242" name="selectUIPath_Btn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D792F02D-17D1-4063-BA00-BAB1C7AACC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C544121-1B9F-47FF-BF34-0FC9A15BE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8</xdr:col>
      <xdr:colOff>381000</xdr:colOff>
      <xdr:row>60</xdr:row>
      <xdr:rowOff>107950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C16D0658-A355-45B4-BD96-798574E536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34BA6D86-0D0A-4C42-B42D-29C2AF32F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1265" name="loadAnalysisBtn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7FE196AF-5CF0-4DF9-9D52-AC8584E35E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1266" name="selectUIPath_Btn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78B63DCD-F7B7-438B-BC6A-CD4EA86AFE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00F3977-EF44-48B1-A746-3DCD9D922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381000</xdr:colOff>
      <xdr:row>58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E033499E-4DF7-49E4-A7CB-052189E415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13000910-B844-4798-9117-120E066E1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2289" name="loadAnalysisBtn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AE3C3FD-4B55-4256-ABDB-E620A16356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2290" name="selectUIPath_Btn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6E755-CB79-4F05-8687-4ACF7DE015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AE87C9A-E71F-4C37-8948-06603477D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381000</xdr:colOff>
      <xdr:row>57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346E46E6-EB7D-4670-9A7B-7BA998090E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EF05DC5E-865A-4269-96C9-F49191F38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3313" name="loadAnalysisBtn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77F457B8-8FE6-41D4-8E4D-B810A8C937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3314" name="selectUIPath_Btn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417C41D1-7FE7-420D-A8BD-045C0D01A3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0CCD3B9-F8AF-45E4-84C0-374412F48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381000</xdr:colOff>
      <xdr:row>57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BF9B8D54-15AC-4AB2-95BF-9B087BF051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10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11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12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7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idden"/>
  <dimension ref="A1:T84"/>
  <sheetViews>
    <sheetView workbookViewId="0">
      <selection activeCell="N46" sqref="N46:S66"/>
    </sheetView>
  </sheetViews>
  <sheetFormatPr defaultRowHeight="14.5" x14ac:dyDescent="0.35"/>
  <cols>
    <col min="1" max="1" width="19.08984375" bestFit="1" customWidth="1"/>
    <col min="3" max="3" width="10" customWidth="1"/>
    <col min="6" max="6" width="16" bestFit="1" customWidth="1"/>
    <col min="7" max="7" width="13.54296875" bestFit="1" customWidth="1"/>
    <col min="8" max="8" width="8.6328125" bestFit="1" customWidth="1"/>
    <col min="9" max="9" width="16.90625" bestFit="1" customWidth="1"/>
    <col min="10" max="10" width="14.453125" bestFit="1" customWidth="1"/>
    <col min="11" max="11" width="16" customWidth="1"/>
    <col min="12" max="12" width="12.6328125" bestFit="1" customWidth="1"/>
    <col min="13" max="13" width="13.90625" customWidth="1"/>
    <col min="14" max="14" width="15.54296875" customWidth="1"/>
    <col min="15" max="15" width="12.90625" bestFit="1" customWidth="1"/>
    <col min="18" max="18" width="13.36328125" customWidth="1"/>
  </cols>
  <sheetData>
    <row r="1" spans="1:17" x14ac:dyDescent="0.35">
      <c r="A1" s="7" t="s">
        <v>132</v>
      </c>
      <c r="B1" s="6">
        <v>5</v>
      </c>
      <c r="F1" s="75" t="s">
        <v>11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</row>
    <row r="2" spans="1:17" x14ac:dyDescent="0.35">
      <c r="A2" s="7" t="s">
        <v>0</v>
      </c>
      <c r="B2" s="6"/>
      <c r="F2" s="7" t="s">
        <v>94</v>
      </c>
      <c r="G2" s="7" t="s">
        <v>95</v>
      </c>
      <c r="H2" s="7" t="s">
        <v>5</v>
      </c>
      <c r="I2" s="7" t="s">
        <v>3</v>
      </c>
      <c r="J2" s="12" t="s">
        <v>27</v>
      </c>
      <c r="K2" s="7" t="s">
        <v>96</v>
      </c>
      <c r="L2" s="7" t="s">
        <v>97</v>
      </c>
      <c r="M2" s="7" t="s">
        <v>4</v>
      </c>
      <c r="N2" s="7" t="s">
        <v>13</v>
      </c>
      <c r="O2" s="7" t="s">
        <v>28</v>
      </c>
      <c r="P2" s="7" t="s">
        <v>101</v>
      </c>
      <c r="Q2" s="7" t="s">
        <v>102</v>
      </c>
    </row>
    <row r="3" spans="1:17" x14ac:dyDescent="0.35">
      <c r="A3" s="7" t="s">
        <v>1</v>
      </c>
      <c r="B3" s="6"/>
      <c r="F3" s="9" t="s">
        <v>142</v>
      </c>
      <c r="G3" s="9" t="s">
        <v>143</v>
      </c>
      <c r="H3" s="9" t="s">
        <v>144</v>
      </c>
      <c r="I3" s="9" t="s">
        <v>144</v>
      </c>
      <c r="J3" s="9"/>
      <c r="K3" s="9" t="s">
        <v>145</v>
      </c>
      <c r="L3" s="9" t="s">
        <v>146</v>
      </c>
      <c r="M3" s="9" t="s">
        <v>147</v>
      </c>
      <c r="N3" s="9" t="s">
        <v>147</v>
      </c>
      <c r="O3" s="9" t="s">
        <v>147</v>
      </c>
      <c r="P3" s="9" t="s">
        <v>148</v>
      </c>
      <c r="Q3" s="9" t="s">
        <v>149</v>
      </c>
    </row>
    <row r="4" spans="1:17" x14ac:dyDescent="0.35">
      <c r="A4" s="7" t="s">
        <v>2</v>
      </c>
      <c r="B4" s="6">
        <v>2</v>
      </c>
      <c r="C4" s="7" t="s">
        <v>133</v>
      </c>
      <c r="D4" s="6" t="s">
        <v>140</v>
      </c>
    </row>
    <row r="5" spans="1:17" x14ac:dyDescent="0.35">
      <c r="A5" s="7" t="s">
        <v>66</v>
      </c>
      <c r="B5" s="6" t="s">
        <v>141</v>
      </c>
      <c r="C5" s="7" t="s">
        <v>130</v>
      </c>
      <c r="D5" s="6" t="s">
        <v>150</v>
      </c>
    </row>
    <row r="6" spans="1:17" x14ac:dyDescent="0.35">
      <c r="A6">
        <v>1</v>
      </c>
      <c r="B6" s="73" t="s">
        <v>12</v>
      </c>
      <c r="C6" s="74"/>
      <c r="D6" s="74"/>
      <c r="E6" s="74"/>
      <c r="F6" s="7" t="s">
        <v>9</v>
      </c>
      <c r="G6" s="7" t="s">
        <v>7</v>
      </c>
      <c r="H6" s="7" t="s">
        <v>8</v>
      </c>
      <c r="I6" s="7" t="s">
        <v>10</v>
      </c>
      <c r="J6" s="7" t="s">
        <v>99</v>
      </c>
      <c r="K6" s="7" t="s">
        <v>106</v>
      </c>
      <c r="L6" s="7" t="s">
        <v>29</v>
      </c>
      <c r="M6" s="7" t="s">
        <v>98</v>
      </c>
      <c r="N6" s="8" t="s">
        <v>14</v>
      </c>
      <c r="O6" s="11"/>
    </row>
    <row r="7" spans="1:17" x14ac:dyDescent="0.35">
      <c r="A7">
        <v>1</v>
      </c>
      <c r="B7" s="10" t="s">
        <v>151</v>
      </c>
      <c r="C7" s="10"/>
      <c r="D7" s="10"/>
      <c r="E7" s="10"/>
      <c r="F7" s="10">
        <v>1</v>
      </c>
      <c r="G7" s="10" t="s">
        <v>151</v>
      </c>
      <c r="H7" s="10">
        <v>3</v>
      </c>
      <c r="I7" s="10" t="s">
        <v>155</v>
      </c>
      <c r="J7" s="10">
        <v>1</v>
      </c>
      <c r="K7" s="10">
        <v>1</v>
      </c>
      <c r="L7">
        <v>0</v>
      </c>
      <c r="N7" s="7" t="s">
        <v>15</v>
      </c>
      <c r="O7">
        <v>1</v>
      </c>
    </row>
    <row r="8" spans="1:17" x14ac:dyDescent="0.35">
      <c r="B8" s="10" t="s">
        <v>152</v>
      </c>
      <c r="C8" s="10"/>
      <c r="D8" s="10"/>
      <c r="E8" s="10"/>
      <c r="N8" s="6" t="s">
        <v>16</v>
      </c>
      <c r="O8" s="9">
        <v>1</v>
      </c>
    </row>
    <row r="9" spans="1:17" x14ac:dyDescent="0.35">
      <c r="B9" s="10" t="s">
        <v>41</v>
      </c>
      <c r="C9" s="10" t="s">
        <v>153</v>
      </c>
      <c r="D9" s="10" t="s">
        <v>154</v>
      </c>
      <c r="E9" s="10"/>
      <c r="N9" s="6" t="s">
        <v>17</v>
      </c>
      <c r="O9" s="9">
        <v>1</v>
      </c>
    </row>
    <row r="10" spans="1:17" x14ac:dyDescent="0.35">
      <c r="B10" s="10" t="s">
        <v>41</v>
      </c>
      <c r="C10" s="10" t="s">
        <v>153</v>
      </c>
      <c r="D10" s="10" t="s">
        <v>154</v>
      </c>
      <c r="E10" s="10"/>
      <c r="N10" s="6" t="s">
        <v>30</v>
      </c>
      <c r="O10" s="9">
        <v>0.01</v>
      </c>
    </row>
    <row r="11" spans="1:17" x14ac:dyDescent="0.35">
      <c r="B11" s="10">
        <v>0</v>
      </c>
      <c r="C11" s="10">
        <v>41.41</v>
      </c>
      <c r="D11" s="10">
        <v>1</v>
      </c>
      <c r="E11" s="10"/>
      <c r="N11" s="6" t="s">
        <v>19</v>
      </c>
      <c r="O11" s="9">
        <v>0.95</v>
      </c>
    </row>
    <row r="12" spans="1:17" x14ac:dyDescent="0.35">
      <c r="B12" s="10">
        <v>16.8</v>
      </c>
      <c r="C12" s="10">
        <v>44.68</v>
      </c>
      <c r="D12" s="10">
        <v>5</v>
      </c>
      <c r="E12" s="10"/>
      <c r="N12" s="6" t="s">
        <v>20</v>
      </c>
      <c r="O12" s="9">
        <v>1</v>
      </c>
    </row>
    <row r="13" spans="1:17" x14ac:dyDescent="0.35">
      <c r="B13" s="10">
        <v>53.5</v>
      </c>
      <c r="C13" s="10">
        <v>46.66</v>
      </c>
      <c r="D13" s="10">
        <v>5</v>
      </c>
      <c r="E13" s="10"/>
      <c r="N13" s="6" t="s">
        <v>21</v>
      </c>
      <c r="O13" s="9">
        <v>1</v>
      </c>
    </row>
    <row r="14" spans="1:17" x14ac:dyDescent="0.35">
      <c r="B14" s="10">
        <v>169.9</v>
      </c>
      <c r="C14" s="10">
        <v>46.1</v>
      </c>
      <c r="D14" s="10">
        <v>23</v>
      </c>
      <c r="E14" s="10"/>
      <c r="N14" s="6" t="s">
        <v>100</v>
      </c>
      <c r="O14" s="9">
        <v>1</v>
      </c>
    </row>
    <row r="15" spans="1:17" x14ac:dyDescent="0.35">
      <c r="B15" s="10">
        <v>602.29999999999995</v>
      </c>
      <c r="C15" s="10">
        <v>47.28</v>
      </c>
      <c r="D15" s="10">
        <v>33</v>
      </c>
      <c r="E15" s="10"/>
      <c r="N15" s="6" t="s">
        <v>18</v>
      </c>
      <c r="O15" s="9">
        <v>0</v>
      </c>
    </row>
    <row r="16" spans="1:17" x14ac:dyDescent="0.35">
      <c r="B16" s="10"/>
      <c r="C16" s="10"/>
      <c r="D16" s="10"/>
      <c r="E16" s="10"/>
      <c r="N16" s="6"/>
      <c r="O16" s="10"/>
    </row>
    <row r="17" spans="2:15" x14ac:dyDescent="0.35">
      <c r="B17" s="10"/>
      <c r="C17" s="10"/>
      <c r="D17" s="10"/>
      <c r="E17" s="10"/>
      <c r="N17" s="7" t="s">
        <v>22</v>
      </c>
      <c r="O17">
        <v>1</v>
      </c>
    </row>
    <row r="18" spans="2:15" x14ac:dyDescent="0.35">
      <c r="B18" s="10"/>
      <c r="C18" s="10"/>
      <c r="D18" s="10"/>
      <c r="E18" s="10"/>
      <c r="N18" s="6" t="s">
        <v>23</v>
      </c>
      <c r="O18" s="9">
        <v>1</v>
      </c>
    </row>
    <row r="19" spans="2:15" x14ac:dyDescent="0.35">
      <c r="B19" s="10"/>
      <c r="C19" s="10"/>
      <c r="D19" s="10"/>
      <c r="E19" s="10"/>
      <c r="N19" s="6" t="s">
        <v>24</v>
      </c>
      <c r="O19" s="9">
        <v>0.1</v>
      </c>
    </row>
    <row r="20" spans="2:15" x14ac:dyDescent="0.35">
      <c r="B20" s="10"/>
      <c r="C20" s="10"/>
      <c r="D20" s="10"/>
      <c r="E20" s="10"/>
      <c r="N20" s="6" t="s">
        <v>19</v>
      </c>
      <c r="O20" s="9">
        <v>0.95</v>
      </c>
    </row>
    <row r="21" spans="2:15" x14ac:dyDescent="0.35">
      <c r="B21" s="10"/>
      <c r="C21" s="10"/>
      <c r="D21" s="10"/>
      <c r="E21" s="10"/>
      <c r="N21" s="6" t="s">
        <v>63</v>
      </c>
      <c r="O21" s="9">
        <v>1</v>
      </c>
    </row>
    <row r="22" spans="2:15" x14ac:dyDescent="0.35">
      <c r="B22" s="10"/>
      <c r="C22" s="10"/>
      <c r="D22" s="10"/>
      <c r="E22" s="10"/>
      <c r="N22" s="6" t="s">
        <v>18</v>
      </c>
      <c r="O22" s="9">
        <v>-9999</v>
      </c>
    </row>
    <row r="23" spans="2:15" x14ac:dyDescent="0.35">
      <c r="B23" s="10"/>
      <c r="C23" s="10"/>
      <c r="D23" s="10"/>
      <c r="E23" s="10"/>
      <c r="N23" s="6"/>
    </row>
    <row r="24" spans="2:15" x14ac:dyDescent="0.35">
      <c r="B24" s="10"/>
      <c r="C24" s="10"/>
      <c r="D24" s="10"/>
      <c r="E24" s="10"/>
      <c r="N24" s="7" t="s">
        <v>25</v>
      </c>
      <c r="O24">
        <v>1</v>
      </c>
    </row>
    <row r="25" spans="2:15" x14ac:dyDescent="0.35">
      <c r="B25" s="10"/>
      <c r="C25" s="10"/>
      <c r="D25" s="10"/>
      <c r="E25" s="10"/>
      <c r="N25" s="6" t="s">
        <v>23</v>
      </c>
      <c r="O25" s="9">
        <v>1</v>
      </c>
    </row>
    <row r="26" spans="2:15" x14ac:dyDescent="0.35">
      <c r="N26" s="6" t="s">
        <v>24</v>
      </c>
      <c r="O26" s="9">
        <v>0.1</v>
      </c>
    </row>
    <row r="27" spans="2:15" x14ac:dyDescent="0.35">
      <c r="N27" s="6" t="s">
        <v>19</v>
      </c>
      <c r="O27" s="9">
        <v>0.95</v>
      </c>
    </row>
    <row r="28" spans="2:15" x14ac:dyDescent="0.35">
      <c r="N28" s="6"/>
    </row>
    <row r="29" spans="2:15" x14ac:dyDescent="0.35">
      <c r="N29" s="7" t="s">
        <v>6</v>
      </c>
      <c r="O29">
        <v>1</v>
      </c>
    </row>
    <row r="30" spans="2:15" x14ac:dyDescent="0.35">
      <c r="N30" s="6" t="s">
        <v>23</v>
      </c>
      <c r="O30" s="9">
        <v>1</v>
      </c>
    </row>
    <row r="31" spans="2:15" x14ac:dyDescent="0.35">
      <c r="N31" s="6" t="s">
        <v>24</v>
      </c>
      <c r="O31" s="9">
        <v>0.1</v>
      </c>
    </row>
    <row r="32" spans="2:15" x14ac:dyDescent="0.35">
      <c r="N32" s="6" t="s">
        <v>19</v>
      </c>
      <c r="O32" s="9">
        <v>0.95</v>
      </c>
    </row>
    <row r="33" spans="14:20" x14ac:dyDescent="0.35">
      <c r="N33" s="6" t="s">
        <v>26</v>
      </c>
      <c r="O33" s="9">
        <v>1</v>
      </c>
    </row>
    <row r="34" spans="14:20" x14ac:dyDescent="0.35">
      <c r="N34" s="11" t="s">
        <v>63</v>
      </c>
      <c r="O34" s="9">
        <v>1</v>
      </c>
    </row>
    <row r="35" spans="14:20" x14ac:dyDescent="0.35">
      <c r="N35" s="6" t="s">
        <v>18</v>
      </c>
      <c r="O35" s="9">
        <v>-9999</v>
      </c>
    </row>
    <row r="36" spans="14:20" x14ac:dyDescent="0.35">
      <c r="N36" s="6" t="s">
        <v>103</v>
      </c>
      <c r="O36" s="9">
        <v>1000</v>
      </c>
    </row>
    <row r="37" spans="14:20" x14ac:dyDescent="0.35">
      <c r="N37" s="11" t="s">
        <v>105</v>
      </c>
      <c r="O37" s="9">
        <v>1</v>
      </c>
    </row>
    <row r="38" spans="14:20" x14ac:dyDescent="0.35">
      <c r="N38" s="6" t="s">
        <v>104</v>
      </c>
      <c r="O38" s="9">
        <v>-9999</v>
      </c>
    </row>
    <row r="41" spans="14:20" x14ac:dyDescent="0.35">
      <c r="N41" s="7" t="s">
        <v>68</v>
      </c>
    </row>
    <row r="42" spans="14:20" x14ac:dyDescent="0.35">
      <c r="N42" s="6" t="b">
        <v>1</v>
      </c>
    </row>
    <row r="43" spans="14:20" x14ac:dyDescent="0.35">
      <c r="N43" s="6" t="b">
        <v>0</v>
      </c>
    </row>
    <row r="44" spans="14:20" x14ac:dyDescent="0.35">
      <c r="N44" s="6">
        <v>3</v>
      </c>
    </row>
    <row r="46" spans="14:20" x14ac:dyDescent="0.35">
      <c r="N46" s="6" t="s">
        <v>156</v>
      </c>
      <c r="O46" s="6" t="s">
        <v>156</v>
      </c>
      <c r="P46" s="6" t="s">
        <v>156</v>
      </c>
      <c r="Q46" s="6" t="s">
        <v>157</v>
      </c>
      <c r="R46" s="6" t="s">
        <v>158</v>
      </c>
      <c r="S46" s="6" t="s">
        <v>159</v>
      </c>
      <c r="T46" s="6"/>
    </row>
    <row r="47" spans="14:20" x14ac:dyDescent="0.35">
      <c r="N47" s="6" t="s">
        <v>156</v>
      </c>
      <c r="O47" s="6" t="s">
        <v>156</v>
      </c>
      <c r="P47" s="6" t="s">
        <v>156</v>
      </c>
      <c r="Q47" s="6" t="s">
        <v>157</v>
      </c>
      <c r="R47" s="6" t="s">
        <v>158</v>
      </c>
      <c r="S47" s="6" t="s">
        <v>160</v>
      </c>
      <c r="T47" s="6"/>
    </row>
    <row r="48" spans="14:20" x14ac:dyDescent="0.35">
      <c r="N48" s="6" t="s">
        <v>161</v>
      </c>
      <c r="O48" s="6" t="s">
        <v>161</v>
      </c>
      <c r="P48" s="6" t="s">
        <v>161</v>
      </c>
      <c r="Q48" s="6" t="s">
        <v>157</v>
      </c>
      <c r="R48" s="6" t="s">
        <v>162</v>
      </c>
      <c r="S48" s="6" t="s">
        <v>163</v>
      </c>
      <c r="T48" s="6"/>
    </row>
    <row r="49" spans="14:20" x14ac:dyDescent="0.35">
      <c r="N49" s="6" t="s">
        <v>156</v>
      </c>
      <c r="O49" s="6" t="s">
        <v>156</v>
      </c>
      <c r="P49" s="6" t="s">
        <v>156</v>
      </c>
      <c r="Q49" s="6" t="s">
        <v>157</v>
      </c>
      <c r="R49" s="6" t="s">
        <v>158</v>
      </c>
      <c r="S49" s="6" t="s">
        <v>164</v>
      </c>
      <c r="T49" s="6"/>
    </row>
    <row r="50" spans="14:20" x14ac:dyDescent="0.35">
      <c r="N50" s="6" t="s">
        <v>156</v>
      </c>
      <c r="O50" s="6" t="s">
        <v>161</v>
      </c>
      <c r="P50" s="6" t="s">
        <v>161</v>
      </c>
      <c r="Q50" s="6">
        <v>0.05</v>
      </c>
      <c r="R50" s="6" t="s">
        <v>165</v>
      </c>
      <c r="S50" s="6" t="str">
        <f>"Constant variance test failed (Test 2 p-value &lt; "&amp;Q50&amp;")"</f>
        <v>Constant variance test failed (Test 2 p-value &lt; 0.05)</v>
      </c>
      <c r="T50" s="6"/>
    </row>
    <row r="51" spans="14:20" x14ac:dyDescent="0.35">
      <c r="N51" s="6" t="s">
        <v>156</v>
      </c>
      <c r="O51" s="6" t="s">
        <v>161</v>
      </c>
      <c r="P51" s="6" t="s">
        <v>161</v>
      </c>
      <c r="Q51" s="6">
        <v>0.05</v>
      </c>
      <c r="R51" s="6" t="s">
        <v>165</v>
      </c>
      <c r="S51" s="6" t="str">
        <f>"Non-constant variance test failed (Test 3 p-value &lt; "&amp;Q51&amp;")"</f>
        <v>Non-constant variance test failed (Test 3 p-value &lt; 0.05)</v>
      </c>
      <c r="T51" s="6"/>
    </row>
    <row r="52" spans="14:20" x14ac:dyDescent="0.35">
      <c r="N52" s="6" t="s">
        <v>156</v>
      </c>
      <c r="O52" s="6" t="s">
        <v>156</v>
      </c>
      <c r="P52" s="6" t="s">
        <v>156</v>
      </c>
      <c r="Q52" s="6">
        <v>0.1</v>
      </c>
      <c r="R52" s="6" t="s">
        <v>165</v>
      </c>
      <c r="S52" s="6" t="str">
        <f>"Goodness of fit p-value &lt; "&amp;Q52</f>
        <v>Goodness of fit p-value &lt; 0.1</v>
      </c>
      <c r="T52" s="6"/>
    </row>
    <row r="53" spans="14:20" x14ac:dyDescent="0.35">
      <c r="N53" s="6" t="s">
        <v>161</v>
      </c>
      <c r="O53" s="6" t="s">
        <v>156</v>
      </c>
      <c r="P53" s="6" t="s">
        <v>161</v>
      </c>
      <c r="Q53" s="6">
        <v>0.05</v>
      </c>
      <c r="R53" s="6" t="s">
        <v>165</v>
      </c>
      <c r="S53" s="6" t="str">
        <f>"Goodness of fit p-value &lt; "&amp;Q53</f>
        <v>Goodness of fit p-value &lt; 0.05</v>
      </c>
      <c r="T53" s="6"/>
    </row>
    <row r="54" spans="14:20" x14ac:dyDescent="0.35">
      <c r="N54" s="6" t="s">
        <v>156</v>
      </c>
      <c r="O54" s="6" t="s">
        <v>156</v>
      </c>
      <c r="P54" s="6" t="s">
        <v>156</v>
      </c>
      <c r="Q54" s="6">
        <v>20</v>
      </c>
      <c r="R54" s="6" t="s">
        <v>165</v>
      </c>
      <c r="S54" s="6" t="str">
        <f>"BMD/BMDL ratio &gt; "&amp;Q54</f>
        <v>BMD/BMDL ratio &gt; 20</v>
      </c>
      <c r="T54" s="6"/>
    </row>
    <row r="55" spans="14:20" x14ac:dyDescent="0.35">
      <c r="N55" s="6" t="s">
        <v>156</v>
      </c>
      <c r="O55" s="6" t="s">
        <v>156</v>
      </c>
      <c r="P55" s="6" t="s">
        <v>156</v>
      </c>
      <c r="Q55" s="6">
        <v>3</v>
      </c>
      <c r="R55" s="6" t="s">
        <v>162</v>
      </c>
      <c r="S55" s="6" t="str">
        <f>"BMD/BMDL ratio &gt; "&amp;Q55</f>
        <v>BMD/BMDL ratio &gt; 3</v>
      </c>
      <c r="T55" s="6"/>
    </row>
    <row r="56" spans="14:20" x14ac:dyDescent="0.35">
      <c r="N56" s="6" t="s">
        <v>156</v>
      </c>
      <c r="O56" s="6" t="s">
        <v>156</v>
      </c>
      <c r="P56" s="6" t="s">
        <v>156</v>
      </c>
      <c r="Q56" s="6">
        <v>2</v>
      </c>
      <c r="R56" s="6" t="s">
        <v>165</v>
      </c>
      <c r="S56" s="6" t="str">
        <f>"|Residual for Dose Group Near BMD| &gt; "&amp;Q56</f>
        <v>|Residual for Dose Group Near BMD| &gt; 2</v>
      </c>
      <c r="T56" s="6"/>
    </row>
    <row r="57" spans="14:20" x14ac:dyDescent="0.35">
      <c r="N57" s="6" t="s">
        <v>161</v>
      </c>
      <c r="O57" s="6" t="s">
        <v>161</v>
      </c>
      <c r="P57" s="6" t="s">
        <v>161</v>
      </c>
      <c r="Q57" s="6" t="s">
        <v>157</v>
      </c>
      <c r="R57" s="6" t="s">
        <v>162</v>
      </c>
      <c r="S57" s="6" t="s">
        <v>166</v>
      </c>
      <c r="T57" s="6"/>
    </row>
    <row r="58" spans="14:20" x14ac:dyDescent="0.35">
      <c r="N58" s="6" t="s">
        <v>156</v>
      </c>
      <c r="O58" s="6" t="s">
        <v>156</v>
      </c>
      <c r="P58" s="6" t="s">
        <v>156</v>
      </c>
      <c r="Q58" s="6">
        <v>1</v>
      </c>
      <c r="R58" s="6" t="s">
        <v>162</v>
      </c>
      <c r="S58" s="6" t="str">
        <f>IF(Q58&lt;&gt;1,"BMD " &amp;Q58&amp;"x higher than maximum dose","BMD higher than maximum dose")</f>
        <v>BMD higher than maximum dose</v>
      </c>
      <c r="T58" s="6"/>
    </row>
    <row r="59" spans="14:20" x14ac:dyDescent="0.35">
      <c r="N59" s="6" t="s">
        <v>156</v>
      </c>
      <c r="O59" s="6" t="s">
        <v>156</v>
      </c>
      <c r="P59" s="6" t="s">
        <v>156</v>
      </c>
      <c r="Q59" s="6">
        <v>1</v>
      </c>
      <c r="R59" s="6" t="s">
        <v>162</v>
      </c>
      <c r="S59" s="6" t="str">
        <f>IF(Q59&lt;&gt;1,"BMDL " &amp;Q59&amp;"x higher than maximum dose","BMDL higher than maximum dose")</f>
        <v>BMDL higher than maximum dose</v>
      </c>
      <c r="T59" s="6"/>
    </row>
    <row r="60" spans="14:20" x14ac:dyDescent="0.35">
      <c r="N60" s="6" t="s">
        <v>156</v>
      </c>
      <c r="O60" s="6" t="s">
        <v>156</v>
      </c>
      <c r="P60" s="6" t="s">
        <v>156</v>
      </c>
      <c r="Q60" s="6">
        <v>3</v>
      </c>
      <c r="R60" s="6" t="s">
        <v>162</v>
      </c>
      <c r="S60" s="6" t="str">
        <f>IF(Q60&lt;&gt;1,"BMD " &amp;Q60&amp;"x lower than lowest non-zero dose","BMD lower than lowest non-zero dose")</f>
        <v>BMD 3x lower than lowest non-zero dose</v>
      </c>
      <c r="T60" s="6"/>
    </row>
    <row r="61" spans="14:20" x14ac:dyDescent="0.35">
      <c r="N61" s="6" t="s">
        <v>156</v>
      </c>
      <c r="O61" s="6" t="s">
        <v>156</v>
      </c>
      <c r="P61" s="6" t="s">
        <v>156</v>
      </c>
      <c r="Q61" s="6">
        <v>3</v>
      </c>
      <c r="R61" s="6" t="s">
        <v>162</v>
      </c>
      <c r="S61" s="6" t="str">
        <f>IF(Q61&lt;&gt;1,"BMDL " &amp;Q61&amp;"x lower than lowest non-zero dose","BMDL lower than lowest non-zero dose")</f>
        <v>BMDL 3x lower than lowest non-zero dose</v>
      </c>
      <c r="T61" s="6"/>
    </row>
    <row r="62" spans="14:20" x14ac:dyDescent="0.35">
      <c r="N62" s="6" t="s">
        <v>156</v>
      </c>
      <c r="O62" s="6" t="s">
        <v>156</v>
      </c>
      <c r="P62" s="6" t="s">
        <v>156</v>
      </c>
      <c r="Q62" s="6">
        <v>10</v>
      </c>
      <c r="R62" s="6" t="s">
        <v>165</v>
      </c>
      <c r="S62" s="6" t="str">
        <f>IF(Q62&lt;&gt;1,"BMD " &amp;Q62&amp;"x lower than lowest non-zero dose","BMD lower than lowest non-zero dose")</f>
        <v>BMD 10x lower than lowest non-zero dose</v>
      </c>
      <c r="T62" s="6"/>
    </row>
    <row r="63" spans="14:20" x14ac:dyDescent="0.35">
      <c r="N63" s="6" t="s">
        <v>156</v>
      </c>
      <c r="O63" s="6" t="s">
        <v>156</v>
      </c>
      <c r="P63" s="6" t="s">
        <v>156</v>
      </c>
      <c r="Q63" s="6">
        <v>10</v>
      </c>
      <c r="R63" s="6" t="s">
        <v>165</v>
      </c>
      <c r="S63" s="6" t="str">
        <f>IF(Q63&lt;&gt;1,"BMDL " &amp;Q63&amp;"x lower than lowest non-zero dose","BMDL lower than lowest non-zero dose")</f>
        <v>BMDL 10x lower than lowest non-zero dose</v>
      </c>
      <c r="T63" s="6"/>
    </row>
    <row r="64" spans="14:20" x14ac:dyDescent="0.35">
      <c r="N64" s="6" t="s">
        <v>156</v>
      </c>
      <c r="O64" s="6" t="s">
        <v>156</v>
      </c>
      <c r="P64" s="6" t="s">
        <v>156</v>
      </c>
      <c r="Q64" s="6">
        <v>2</v>
      </c>
      <c r="R64" s="6" t="s">
        <v>162</v>
      </c>
      <c r="S64" s="6" t="str">
        <f>"|Residual at control| &gt; " &amp;Q64</f>
        <v>|Residual at control| &gt; 2</v>
      </c>
      <c r="T64" s="6"/>
    </row>
    <row r="65" spans="14:20" x14ac:dyDescent="0.35">
      <c r="N65" s="6" t="s">
        <v>156</v>
      </c>
      <c r="O65" s="6" t="s">
        <v>161</v>
      </c>
      <c r="P65" s="6" t="s">
        <v>161</v>
      </c>
      <c r="Q65" s="6">
        <v>1.5</v>
      </c>
      <c r="R65" s="6" t="s">
        <v>162</v>
      </c>
      <c r="S65" s="6" t="str">
        <f>"Modeled control response std. dev. &gt;|" &amp;Q65 &amp; "| actual response std. dev."</f>
        <v>Modeled control response std. dev. &gt;|1.5| actual response std. dev.</v>
      </c>
      <c r="T65" s="6"/>
    </row>
    <row r="66" spans="14:20" x14ac:dyDescent="0.35">
      <c r="N66" s="6" t="s">
        <v>156</v>
      </c>
      <c r="O66" s="6" t="s">
        <v>156</v>
      </c>
      <c r="P66" s="6" t="s">
        <v>156</v>
      </c>
      <c r="Q66" s="6" t="s">
        <v>167</v>
      </c>
      <c r="R66" s="6" t="s">
        <v>165</v>
      </c>
      <c r="S66" s="6" t="s">
        <v>168</v>
      </c>
      <c r="T66" s="6"/>
    </row>
    <row r="68" spans="14:20" x14ac:dyDescent="0.35">
      <c r="N68" s="57" t="s">
        <v>112</v>
      </c>
    </row>
    <row r="69" spans="14:20" x14ac:dyDescent="0.35">
      <c r="N69" s="6" t="s">
        <v>113</v>
      </c>
      <c r="O69" s="6" t="s">
        <v>169</v>
      </c>
    </row>
    <row r="70" spans="14:20" x14ac:dyDescent="0.35">
      <c r="N70" s="6" t="s">
        <v>114</v>
      </c>
      <c r="O70" s="6" t="s">
        <v>170</v>
      </c>
    </row>
    <row r="71" spans="14:20" x14ac:dyDescent="0.35">
      <c r="N71" s="6" t="s">
        <v>115</v>
      </c>
      <c r="O71" s="6" t="s">
        <v>171</v>
      </c>
    </row>
    <row r="72" spans="14:20" x14ac:dyDescent="0.35">
      <c r="N72" s="6" t="s">
        <v>116</v>
      </c>
      <c r="O72" s="6" t="s">
        <v>172</v>
      </c>
    </row>
    <row r="73" spans="14:20" x14ac:dyDescent="0.35">
      <c r="N73" s="6" t="s">
        <v>117</v>
      </c>
      <c r="O73" s="6" t="s">
        <v>173</v>
      </c>
    </row>
    <row r="74" spans="14:20" x14ac:dyDescent="0.35">
      <c r="N74" s="6" t="s">
        <v>118</v>
      </c>
      <c r="O74" s="6" t="s">
        <v>174</v>
      </c>
    </row>
    <row r="75" spans="14:20" x14ac:dyDescent="0.35">
      <c r="N75" s="6" t="s">
        <v>119</v>
      </c>
      <c r="O75" s="6" t="s">
        <v>175</v>
      </c>
    </row>
    <row r="76" spans="14:20" x14ac:dyDescent="0.35">
      <c r="N76" s="6" t="s">
        <v>120</v>
      </c>
      <c r="O76" s="6" t="s">
        <v>176</v>
      </c>
    </row>
    <row r="78" spans="14:20" x14ac:dyDescent="0.35">
      <c r="N78" s="11" t="s">
        <v>121</v>
      </c>
      <c r="O78" s="6">
        <v>1</v>
      </c>
    </row>
    <row r="79" spans="14:20" x14ac:dyDescent="0.35">
      <c r="N79" s="11" t="s">
        <v>122</v>
      </c>
      <c r="O79" s="6">
        <v>1</v>
      </c>
    </row>
    <row r="80" spans="14:20" x14ac:dyDescent="0.35">
      <c r="N80" s="11" t="s">
        <v>123</v>
      </c>
      <c r="O80" s="6">
        <v>1</v>
      </c>
    </row>
    <row r="81" spans="14:15" x14ac:dyDescent="0.35">
      <c r="N81" s="11" t="s">
        <v>124</v>
      </c>
      <c r="O81" s="6">
        <v>1</v>
      </c>
    </row>
    <row r="82" spans="14:15" x14ac:dyDescent="0.35">
      <c r="N82" s="11" t="s">
        <v>125</v>
      </c>
      <c r="O82" s="6">
        <v>1</v>
      </c>
    </row>
    <row r="83" spans="14:15" x14ac:dyDescent="0.35">
      <c r="N83" s="11" t="s">
        <v>126</v>
      </c>
      <c r="O83" s="6">
        <v>1</v>
      </c>
    </row>
    <row r="84" spans="14:15" x14ac:dyDescent="0.35">
      <c r="N84" s="11" t="s">
        <v>127</v>
      </c>
      <c r="O84" s="6">
        <v>1</v>
      </c>
    </row>
  </sheetData>
  <mergeCells count="2">
    <mergeCell ref="B6:E6"/>
    <mergeCell ref="F1:P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98A2E-7068-4DA1-AA4F-E014DFBA4CF7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203</v>
      </c>
      <c r="E9" s="23"/>
      <c r="G9" s="22"/>
      <c r="H9" s="104" t="s">
        <v>34</v>
      </c>
      <c r="I9" s="105">
        <v>44.700382505357261</v>
      </c>
      <c r="J9" s="21"/>
      <c r="K9" s="21"/>
      <c r="L9" s="21"/>
      <c r="M9" s="21"/>
      <c r="N9" s="23"/>
      <c r="P9" s="22"/>
      <c r="Q9" s="68">
        <v>0.01</v>
      </c>
      <c r="R9" s="68">
        <v>31.863661825668746</v>
      </c>
      <c r="S9" s="23"/>
    </row>
    <row r="10" spans="2:23" s="14" customFormat="1" x14ac:dyDescent="0.35">
      <c r="B10" s="22"/>
      <c r="C10" s="95" t="s">
        <v>48</v>
      </c>
      <c r="D10" s="96" t="s">
        <v>151</v>
      </c>
      <c r="E10" s="23"/>
      <c r="F10" s="20"/>
      <c r="G10" s="22"/>
      <c r="H10" s="95" t="s">
        <v>35</v>
      </c>
      <c r="I10" s="96">
        <v>34.99617852856916</v>
      </c>
      <c r="J10" s="21"/>
      <c r="K10" s="21"/>
      <c r="L10" s="21"/>
      <c r="M10" s="21"/>
      <c r="N10" s="23"/>
      <c r="P10" s="22"/>
      <c r="Q10" s="96">
        <v>0.02</v>
      </c>
      <c r="R10" s="96">
        <v>33.074945756117309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152</v>
      </c>
      <c r="E11" s="94"/>
      <c r="G11" s="22"/>
      <c r="H11" s="11" t="s">
        <v>36</v>
      </c>
      <c r="I11" s="68">
        <v>59.131321823865036</v>
      </c>
      <c r="J11" s="21"/>
      <c r="K11" s="21"/>
      <c r="L11" s="21"/>
      <c r="M11" s="21"/>
      <c r="N11" s="23"/>
      <c r="P11" s="22"/>
      <c r="Q11" s="68">
        <v>0.03</v>
      </c>
      <c r="R11" s="68">
        <v>33.862221661083659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205.28806593155693</v>
      </c>
      <c r="J12" s="21"/>
      <c r="K12" s="21"/>
      <c r="L12" s="21"/>
      <c r="M12" s="21"/>
      <c r="N12" s="23"/>
      <c r="P12" s="22"/>
      <c r="Q12" s="96">
        <v>0.04</v>
      </c>
      <c r="R12" s="96">
        <v>34.489378630216635</v>
      </c>
      <c r="S12" s="23"/>
    </row>
    <row r="13" spans="2:23" s="14" customFormat="1" x14ac:dyDescent="0.35">
      <c r="B13" s="63"/>
      <c r="C13" s="72" t="s">
        <v>131</v>
      </c>
      <c r="D13" s="56" t="s">
        <v>195</v>
      </c>
      <c r="E13" s="64"/>
      <c r="G13" s="22"/>
      <c r="H13" s="11" t="s">
        <v>108</v>
      </c>
      <c r="I13" s="68">
        <v>6.8681918968332756E-2</v>
      </c>
      <c r="J13" s="21"/>
      <c r="K13" s="21"/>
      <c r="L13" s="21"/>
      <c r="M13" s="21"/>
      <c r="N13" s="23"/>
      <c r="P13" s="22"/>
      <c r="Q13" s="68">
        <v>0.05</v>
      </c>
      <c r="R13" s="68">
        <v>34.99617852856916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35.450463707050474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7.1031428215263128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35.842147031138303</v>
      </c>
      <c r="S15" s="23"/>
    </row>
    <row r="16" spans="2:23" s="14" customFormat="1" x14ac:dyDescent="0.35">
      <c r="B16" s="22"/>
      <c r="C16" s="11" t="s">
        <v>32</v>
      </c>
      <c r="D16" s="68" t="s">
        <v>178</v>
      </c>
      <c r="E16" s="23"/>
      <c r="G16" s="22"/>
      <c r="H16" s="95" t="s">
        <v>137</v>
      </c>
      <c r="I16" s="96">
        <v>2.8574548480590507E-3</v>
      </c>
      <c r="J16" s="21"/>
      <c r="K16" s="21"/>
      <c r="L16" s="21"/>
      <c r="M16" s="21"/>
      <c r="N16" s="23"/>
      <c r="P16" s="22"/>
      <c r="Q16" s="96">
        <v>0.08</v>
      </c>
      <c r="R16" s="96">
        <v>36.208129911621555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36.544747994788118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36.852565699901461</v>
      </c>
      <c r="S18" s="23"/>
    </row>
    <row r="19" spans="2:19" s="14" customFormat="1" x14ac:dyDescent="0.35">
      <c r="B19" s="22"/>
      <c r="C19" s="95" t="s">
        <v>18</v>
      </c>
      <c r="D19" s="96" t="s">
        <v>177</v>
      </c>
      <c r="E19" s="23"/>
      <c r="G19" s="22"/>
      <c r="H19" s="106" t="s">
        <v>52</v>
      </c>
      <c r="I19" s="106">
        <v>2</v>
      </c>
      <c r="J19" s="107"/>
      <c r="K19" s="21"/>
      <c r="L19" s="21"/>
      <c r="M19" s="21"/>
      <c r="N19" s="23"/>
      <c r="P19" s="22"/>
      <c r="Q19" s="68">
        <v>0.11</v>
      </c>
      <c r="R19" s="68">
        <v>37.144181295433881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37.426570256657961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101" t="s">
        <v>186</v>
      </c>
      <c r="I21" s="68">
        <v>4.2086280255270898E-2</v>
      </c>
      <c r="J21" s="21"/>
      <c r="K21" s="21"/>
      <c r="L21" s="21"/>
      <c r="M21" s="21"/>
      <c r="N21" s="23"/>
      <c r="P21" s="22"/>
      <c r="Q21" s="68">
        <v>0.13</v>
      </c>
      <c r="R21" s="68">
        <v>37.691522396913264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96" t="s">
        <v>197</v>
      </c>
      <c r="I22" s="96">
        <v>2.3570385683158901E-3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37.942663043794106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154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38.184656655863037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38.422040515143969</v>
      </c>
      <c r="S24" s="23"/>
    </row>
    <row r="25" spans="2:19" s="14" customFormat="1" ht="29" x14ac:dyDescent="0.3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38.652101143931041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68">
        <v>0</v>
      </c>
      <c r="I26" s="68">
        <v>4.2086280255270871E-2</v>
      </c>
      <c r="J26" s="68">
        <v>1.7427928653707667</v>
      </c>
      <c r="K26" s="68">
        <v>1</v>
      </c>
      <c r="L26" s="68">
        <v>41.41</v>
      </c>
      <c r="M26" s="68">
        <v>-0.57488587775403399</v>
      </c>
      <c r="N26" s="34"/>
      <c r="P26" s="22"/>
      <c r="Q26" s="96">
        <v>0.18</v>
      </c>
      <c r="R26" s="96">
        <v>38.873259174692848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96">
        <v>16.8</v>
      </c>
      <c r="I27" s="96">
        <v>7.9276786304032482E-2</v>
      </c>
      <c r="J27" s="96">
        <v>3.5420868120641713</v>
      </c>
      <c r="K27" s="96">
        <v>5</v>
      </c>
      <c r="L27" s="96">
        <v>44.68</v>
      </c>
      <c r="M27" s="96">
        <v>0.80730476814675911</v>
      </c>
      <c r="N27" s="23"/>
      <c r="P27" s="22"/>
      <c r="Q27" s="68">
        <v>0.19</v>
      </c>
      <c r="R27" s="68">
        <v>39.087459522191189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68">
        <v>53.5</v>
      </c>
      <c r="I28" s="68">
        <v>0.1555748097883432</v>
      </c>
      <c r="J28" s="68">
        <v>7.2591206247240931</v>
      </c>
      <c r="K28" s="68">
        <v>5</v>
      </c>
      <c r="L28" s="68">
        <v>46.66</v>
      </c>
      <c r="M28" s="68">
        <v>-0.91246627914408596</v>
      </c>
      <c r="N28" s="23"/>
      <c r="P28" s="22"/>
      <c r="Q28" s="96">
        <v>0.2</v>
      </c>
      <c r="R28" s="96">
        <v>39.296647101187837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96">
        <v>169.9</v>
      </c>
      <c r="I29" s="96">
        <v>0.35818708070207039</v>
      </c>
      <c r="J29" s="96">
        <v>16.512424420365445</v>
      </c>
      <c r="K29" s="96">
        <v>23</v>
      </c>
      <c r="L29" s="96">
        <v>46.1</v>
      </c>
      <c r="M29" s="96">
        <v>1.9928416051123865</v>
      </c>
      <c r="N29" s="23"/>
      <c r="P29" s="22"/>
      <c r="Q29" s="68">
        <v>0.21</v>
      </c>
      <c r="R29" s="68">
        <v>39.502766826444599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602.29999999999995</v>
      </c>
      <c r="I30" s="68">
        <v>0.76837645999359572</v>
      </c>
      <c r="J30" s="68">
        <v>36.328839028497207</v>
      </c>
      <c r="K30" s="68">
        <v>33</v>
      </c>
      <c r="L30" s="68">
        <v>47.28</v>
      </c>
      <c r="M30" s="68">
        <v>-1.147560755154527</v>
      </c>
      <c r="N30" s="23"/>
      <c r="P30" s="22"/>
      <c r="Q30" s="96">
        <v>0.22</v>
      </c>
      <c r="R30" s="96">
        <v>39.706517515608432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39.905203650949659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40.099437051070936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40.290146682887809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68" t="s">
        <v>181</v>
      </c>
      <c r="I34" s="68">
        <v>-97.176712365325358</v>
      </c>
      <c r="J34" s="68">
        <v>5</v>
      </c>
      <c r="K34" s="68" t="s">
        <v>182</v>
      </c>
      <c r="L34" s="68" t="s">
        <v>182</v>
      </c>
      <c r="M34" s="68" t="s">
        <v>182</v>
      </c>
      <c r="N34" s="23"/>
      <c r="P34" s="22"/>
      <c r="Q34" s="96">
        <v>0.26</v>
      </c>
      <c r="R34" s="96">
        <v>40.478261513315829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96" t="s">
        <v>183</v>
      </c>
      <c r="I35" s="96">
        <v>-100.64403296577846</v>
      </c>
      <c r="J35" s="96">
        <v>2</v>
      </c>
      <c r="K35" s="96">
        <v>6.9346412009062135</v>
      </c>
      <c r="L35" s="96">
        <v>3</v>
      </c>
      <c r="M35" s="96">
        <v>7.4010414749393738E-2</v>
      </c>
      <c r="N35" s="23"/>
      <c r="P35" s="22"/>
      <c r="Q35" s="68">
        <v>0.27</v>
      </c>
      <c r="R35" s="68">
        <v>40.664710509270527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184</v>
      </c>
      <c r="I36" s="68">
        <v>-137.41643243897923</v>
      </c>
      <c r="J36" s="68">
        <v>1</v>
      </c>
      <c r="K36" s="68">
        <v>80.479440147307741</v>
      </c>
      <c r="L36" s="68">
        <v>4</v>
      </c>
      <c r="M36" s="68" t="s">
        <v>185</v>
      </c>
      <c r="N36" s="23"/>
      <c r="P36" s="22"/>
      <c r="Q36" s="96">
        <v>0.28000000000000003</v>
      </c>
      <c r="R36" s="96">
        <v>40.850283046091413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41.033445722642938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41.213951044852458</v>
      </c>
      <c r="S38" s="23"/>
    </row>
    <row r="39" spans="1:19" s="14" customFormat="1" ht="23.5" x14ac:dyDescent="0.55000000000000004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41.392368742464683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41.569268545224269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41.745220182875919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41.920793385164309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42.09650755116467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42.271423886753084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42.445223148272468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42.618225446395641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42.790750891795398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42.963119595144519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43.135651667115823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43.308667218382084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43.482038242024913</v>
      </c>
      <c r="S51" s="23"/>
    </row>
    <row r="52" spans="1:19" s="14" customFormat="1" x14ac:dyDescent="0.35">
      <c r="B52" s="13"/>
      <c r="P52" s="22"/>
      <c r="Q52" s="96">
        <v>0.44</v>
      </c>
      <c r="R52" s="96">
        <v>43.65485461757617</v>
      </c>
      <c r="S52" s="23"/>
    </row>
    <row r="53" spans="1:19" s="14" customFormat="1" x14ac:dyDescent="0.35">
      <c r="B53" s="13"/>
      <c r="P53" s="22"/>
      <c r="Q53" s="68">
        <v>0.45</v>
      </c>
      <c r="R53" s="68">
        <v>43.827430044759495</v>
      </c>
      <c r="S53" s="23"/>
    </row>
    <row r="54" spans="1:19" s="14" customFormat="1" x14ac:dyDescent="0.35">
      <c r="P54" s="22"/>
      <c r="Q54" s="96">
        <v>0.46</v>
      </c>
      <c r="R54" s="96">
        <v>44.00015565358062</v>
      </c>
      <c r="S54" s="23"/>
    </row>
    <row r="55" spans="1:19" s="14" customFormat="1" x14ac:dyDescent="0.35">
      <c r="P55" s="22"/>
      <c r="Q55" s="68">
        <v>0.47000000000000003</v>
      </c>
      <c r="R55" s="68">
        <v>44.173422574045247</v>
      </c>
      <c r="S55" s="23"/>
    </row>
    <row r="56" spans="1:19" s="14" customFormat="1" x14ac:dyDescent="0.35">
      <c r="P56" s="22"/>
      <c r="Q56" s="96">
        <v>0.48</v>
      </c>
      <c r="R56" s="96">
        <v>44.347621936159079</v>
      </c>
      <c r="S56" s="23"/>
    </row>
    <row r="57" spans="1:19" s="14" customFormat="1" x14ac:dyDescent="0.35">
      <c r="P57" s="22"/>
      <c r="Q57" s="68">
        <v>0.49</v>
      </c>
      <c r="R57" s="68">
        <v>44.523144869927862</v>
      </c>
      <c r="S57" s="23"/>
    </row>
    <row r="58" spans="1:19" s="14" customFormat="1" x14ac:dyDescent="0.35">
      <c r="P58" s="22"/>
      <c r="Q58" s="96">
        <v>0.5</v>
      </c>
      <c r="R58" s="96">
        <v>44.700382505357261</v>
      </c>
      <c r="S58" s="23"/>
    </row>
    <row r="59" spans="1:19" s="14" customFormat="1" x14ac:dyDescent="0.35">
      <c r="P59" s="22"/>
      <c r="Q59" s="68">
        <v>0.51</v>
      </c>
      <c r="R59" s="68">
        <v>44.878742849803061</v>
      </c>
      <c r="S59" s="23"/>
    </row>
    <row r="60" spans="1:19" s="14" customFormat="1" x14ac:dyDescent="0.35">
      <c r="P60" s="22"/>
      <c r="Q60" s="96">
        <v>0.52</v>
      </c>
      <c r="R60" s="96">
        <v>45.057634585721978</v>
      </c>
      <c r="S60" s="23"/>
    </row>
    <row r="61" spans="1:19" s="14" customFormat="1" x14ac:dyDescent="0.35">
      <c r="P61" s="22"/>
      <c r="Q61" s="68">
        <v>0.53</v>
      </c>
      <c r="R61" s="68">
        <v>45.237449855771267</v>
      </c>
      <c r="S61" s="23"/>
    </row>
    <row r="62" spans="1:19" s="14" customFormat="1" x14ac:dyDescent="0.35">
      <c r="P62" s="22"/>
      <c r="Q62" s="96">
        <v>0.54</v>
      </c>
      <c r="R62" s="96">
        <v>45.418580802608155</v>
      </c>
      <c r="S62" s="23"/>
    </row>
    <row r="63" spans="1:19" s="14" customFormat="1" x14ac:dyDescent="0.35">
      <c r="P63" s="22"/>
      <c r="Q63" s="68">
        <v>0.55000000000000004</v>
      </c>
      <c r="R63" s="68">
        <v>45.601419568889874</v>
      </c>
      <c r="S63" s="23"/>
    </row>
    <row r="64" spans="1:19" s="14" customFormat="1" x14ac:dyDescent="0.35">
      <c r="P64" s="22"/>
      <c r="Q64" s="96">
        <v>0.56000000000000005</v>
      </c>
      <c r="R64" s="96">
        <v>45.786358297273651</v>
      </c>
      <c r="S64" s="23"/>
    </row>
    <row r="65" spans="16:19" s="14" customFormat="1" x14ac:dyDescent="0.35">
      <c r="P65" s="22"/>
      <c r="Q65" s="68">
        <v>0.57000000000000006</v>
      </c>
      <c r="R65" s="68">
        <v>45.973789130416726</v>
      </c>
      <c r="S65" s="23"/>
    </row>
    <row r="66" spans="16:19" s="14" customFormat="1" x14ac:dyDescent="0.35">
      <c r="P66" s="22"/>
      <c r="Q66" s="96">
        <v>0.57999999999999996</v>
      </c>
      <c r="R66" s="96">
        <v>46.163623419434003</v>
      </c>
      <c r="S66" s="23"/>
    </row>
    <row r="67" spans="16:19" s="14" customFormat="1" x14ac:dyDescent="0.35">
      <c r="P67" s="22"/>
      <c r="Q67" s="68">
        <v>0.59</v>
      </c>
      <c r="R67" s="68">
        <v>46.354651218647575</v>
      </c>
      <c r="S67" s="23"/>
    </row>
    <row r="68" spans="16:19" s="14" customFormat="1" x14ac:dyDescent="0.35">
      <c r="P68" s="22"/>
      <c r="Q68" s="96">
        <v>0.6</v>
      </c>
      <c r="R68" s="96">
        <v>46.547323278746575</v>
      </c>
      <c r="S68" s="23"/>
    </row>
    <row r="69" spans="16:19" s="14" customFormat="1" x14ac:dyDescent="0.35">
      <c r="P69" s="22"/>
      <c r="Q69" s="68">
        <v>0.61</v>
      </c>
      <c r="R69" s="68">
        <v>46.742243144271676</v>
      </c>
      <c r="S69" s="23"/>
    </row>
    <row r="70" spans="16:19" s="14" customFormat="1" x14ac:dyDescent="0.35">
      <c r="P70" s="22"/>
      <c r="Q70" s="96">
        <v>0.62</v>
      </c>
      <c r="R70" s="96">
        <v>46.940014359763538</v>
      </c>
      <c r="S70" s="23"/>
    </row>
    <row r="71" spans="16:19" s="14" customFormat="1" x14ac:dyDescent="0.35">
      <c r="P71" s="22"/>
      <c r="Q71" s="68">
        <v>0.63</v>
      </c>
      <c r="R71" s="68">
        <v>47.14124046976282</v>
      </c>
      <c r="S71" s="23"/>
    </row>
    <row r="72" spans="16:19" s="14" customFormat="1" x14ac:dyDescent="0.35">
      <c r="P72" s="22"/>
      <c r="Q72" s="96">
        <v>0.64</v>
      </c>
      <c r="R72" s="96">
        <v>47.346525018810205</v>
      </c>
      <c r="S72" s="23"/>
    </row>
    <row r="73" spans="16:19" s="14" customFormat="1" x14ac:dyDescent="0.35">
      <c r="P73" s="22"/>
      <c r="Q73" s="68">
        <v>0.65</v>
      </c>
      <c r="R73" s="68">
        <v>47.555798511604472</v>
      </c>
      <c r="S73" s="23"/>
    </row>
    <row r="74" spans="16:19" s="14" customFormat="1" x14ac:dyDescent="0.35">
      <c r="P74" s="22"/>
      <c r="Q74" s="96">
        <v>0.66</v>
      </c>
      <c r="R74" s="96">
        <v>47.76736477730055</v>
      </c>
      <c r="S74" s="23"/>
    </row>
    <row r="75" spans="16:19" s="14" customFormat="1" x14ac:dyDescent="0.35">
      <c r="P75" s="22"/>
      <c r="Q75" s="68">
        <v>0.67</v>
      </c>
      <c r="R75" s="68">
        <v>47.981923500658468</v>
      </c>
      <c r="S75" s="23"/>
    </row>
    <row r="76" spans="16:19" s="14" customFormat="1" x14ac:dyDescent="0.35">
      <c r="P76" s="22"/>
      <c r="Q76" s="96">
        <v>0.68</v>
      </c>
      <c r="R76" s="96">
        <v>48.200404472697308</v>
      </c>
      <c r="S76" s="23"/>
    </row>
    <row r="77" spans="16:19" s="14" customFormat="1" x14ac:dyDescent="0.35">
      <c r="P77" s="22"/>
      <c r="Q77" s="68">
        <v>0.69000000000000006</v>
      </c>
      <c r="R77" s="68">
        <v>48.423737484436153</v>
      </c>
      <c r="S77" s="23"/>
    </row>
    <row r="78" spans="16:19" s="14" customFormat="1" x14ac:dyDescent="0.35">
      <c r="P78" s="22"/>
      <c r="Q78" s="96">
        <v>0.70000000000000007</v>
      </c>
      <c r="R78" s="96">
        <v>48.65285232689407</v>
      </c>
      <c r="S78" s="23"/>
    </row>
    <row r="79" spans="16:19" s="14" customFormat="1" x14ac:dyDescent="0.35">
      <c r="P79" s="22"/>
      <c r="Q79" s="68">
        <v>0.71</v>
      </c>
      <c r="R79" s="68">
        <v>48.888589240038321</v>
      </c>
      <c r="S79" s="23"/>
    </row>
    <row r="80" spans="16:19" s="14" customFormat="1" x14ac:dyDescent="0.35">
      <c r="P80" s="22"/>
      <c r="Q80" s="96">
        <v>0.72</v>
      </c>
      <c r="R80" s="96">
        <v>49.128560203204202</v>
      </c>
      <c r="S80" s="23"/>
    </row>
    <row r="81" spans="16:19" s="14" customFormat="1" x14ac:dyDescent="0.35">
      <c r="P81" s="22"/>
      <c r="Q81" s="68">
        <v>0.73</v>
      </c>
      <c r="R81" s="68">
        <v>49.372659308522032</v>
      </c>
      <c r="S81" s="23"/>
    </row>
    <row r="82" spans="16:19" s="14" customFormat="1" x14ac:dyDescent="0.35">
      <c r="P82" s="22"/>
      <c r="Q82" s="96">
        <v>0.74</v>
      </c>
      <c r="R82" s="96">
        <v>49.62269810727296</v>
      </c>
      <c r="S82" s="23"/>
    </row>
    <row r="83" spans="16:19" s="14" customFormat="1" x14ac:dyDescent="0.35">
      <c r="P83" s="22"/>
      <c r="Q83" s="68">
        <v>0.75</v>
      </c>
      <c r="R83" s="68">
        <v>49.880488150738131</v>
      </c>
      <c r="S83" s="23"/>
    </row>
    <row r="84" spans="16:19" s="14" customFormat="1" x14ac:dyDescent="0.35">
      <c r="P84" s="22"/>
      <c r="Q84" s="96">
        <v>0.76</v>
      </c>
      <c r="R84" s="96">
        <v>50.147840990198674</v>
      </c>
      <c r="S84" s="23"/>
    </row>
    <row r="85" spans="16:19" s="14" customFormat="1" x14ac:dyDescent="0.35">
      <c r="P85" s="22"/>
      <c r="Q85" s="68">
        <v>0.77</v>
      </c>
      <c r="R85" s="68">
        <v>50.425825670557586</v>
      </c>
      <c r="S85" s="23"/>
    </row>
    <row r="86" spans="16:19" s="14" customFormat="1" x14ac:dyDescent="0.35">
      <c r="P86" s="22"/>
      <c r="Q86" s="96">
        <v>0.78</v>
      </c>
      <c r="R86" s="96">
        <v>50.710215049561171</v>
      </c>
      <c r="S86" s="23"/>
    </row>
    <row r="87" spans="16:19" s="14" customFormat="1" x14ac:dyDescent="0.35">
      <c r="P87" s="22"/>
      <c r="Q87" s="68">
        <v>0.79</v>
      </c>
      <c r="R87" s="68">
        <v>51.002714781739769</v>
      </c>
      <c r="S87" s="23"/>
    </row>
    <row r="88" spans="16:19" s="14" customFormat="1" x14ac:dyDescent="0.35">
      <c r="P88" s="22"/>
      <c r="Q88" s="96">
        <v>0.8</v>
      </c>
      <c r="R88" s="96">
        <v>51.306650171589681</v>
      </c>
      <c r="S88" s="23"/>
    </row>
    <row r="89" spans="16:19" s="14" customFormat="1" x14ac:dyDescent="0.35">
      <c r="P89" s="22"/>
      <c r="Q89" s="68">
        <v>0.81</v>
      </c>
      <c r="R89" s="68">
        <v>51.625346523607206</v>
      </c>
      <c r="S89" s="23"/>
    </row>
    <row r="90" spans="16:19" s="14" customFormat="1" x14ac:dyDescent="0.35">
      <c r="P90" s="22"/>
      <c r="Q90" s="96">
        <v>0.82000000000000006</v>
      </c>
      <c r="R90" s="96">
        <v>51.960818766546687</v>
      </c>
      <c r="S90" s="23"/>
    </row>
    <row r="91" spans="16:19" s="14" customFormat="1" x14ac:dyDescent="0.35">
      <c r="P91" s="22"/>
      <c r="Q91" s="68">
        <v>0.83000000000000007</v>
      </c>
      <c r="R91" s="68">
        <v>52.306405066789409</v>
      </c>
      <c r="S91" s="23"/>
    </row>
    <row r="92" spans="16:19" s="14" customFormat="1" x14ac:dyDescent="0.35">
      <c r="P92" s="22"/>
      <c r="Q92" s="96">
        <v>0.84</v>
      </c>
      <c r="R92" s="96">
        <v>52.666559609396423</v>
      </c>
      <c r="S92" s="23"/>
    </row>
    <row r="93" spans="16:19" s="14" customFormat="1" x14ac:dyDescent="0.35">
      <c r="P93" s="22"/>
      <c r="Q93" s="68">
        <v>0.85</v>
      </c>
      <c r="R93" s="68">
        <v>53.048568895251606</v>
      </c>
      <c r="S93" s="23"/>
    </row>
    <row r="94" spans="16:19" s="14" customFormat="1" x14ac:dyDescent="0.35">
      <c r="P94" s="22"/>
      <c r="Q94" s="96">
        <v>0.86</v>
      </c>
      <c r="R94" s="96">
        <v>53.459160546872539</v>
      </c>
      <c r="S94" s="23"/>
    </row>
    <row r="95" spans="16:19" s="14" customFormat="1" x14ac:dyDescent="0.35">
      <c r="P95" s="22"/>
      <c r="Q95" s="68">
        <v>0.87</v>
      </c>
      <c r="R95" s="68">
        <v>53.889296506393606</v>
      </c>
      <c r="S95" s="23"/>
    </row>
    <row r="96" spans="16:19" s="14" customFormat="1" x14ac:dyDescent="0.35">
      <c r="P96" s="22"/>
      <c r="Q96" s="96">
        <v>0.88</v>
      </c>
      <c r="R96" s="96">
        <v>54.344941856743787</v>
      </c>
      <c r="S96" s="23"/>
    </row>
    <row r="97" spans="16:19" s="14" customFormat="1" x14ac:dyDescent="0.35">
      <c r="P97" s="22"/>
      <c r="Q97" s="68">
        <v>0.89</v>
      </c>
      <c r="R97" s="68">
        <v>54.841849073605545</v>
      </c>
      <c r="S97" s="23"/>
    </row>
    <row r="98" spans="16:19" s="14" customFormat="1" x14ac:dyDescent="0.35">
      <c r="P98" s="22"/>
      <c r="Q98" s="96">
        <v>0.9</v>
      </c>
      <c r="R98" s="96">
        <v>55.382565449009242</v>
      </c>
      <c r="S98" s="23"/>
    </row>
    <row r="99" spans="16:19" s="14" customFormat="1" x14ac:dyDescent="0.35">
      <c r="P99" s="22"/>
      <c r="Q99" s="68">
        <v>0.91</v>
      </c>
      <c r="R99" s="68">
        <v>55.961362022136555</v>
      </c>
      <c r="S99" s="23"/>
    </row>
    <row r="100" spans="16:19" s="14" customFormat="1" x14ac:dyDescent="0.35">
      <c r="P100" s="22"/>
      <c r="Q100" s="96">
        <v>0.92</v>
      </c>
      <c r="R100" s="96">
        <v>56.614058555335077</v>
      </c>
      <c r="S100" s="23"/>
    </row>
    <row r="101" spans="16:19" s="14" customFormat="1" x14ac:dyDescent="0.35">
      <c r="P101" s="22"/>
      <c r="Q101" s="68">
        <v>0.93</v>
      </c>
      <c r="R101" s="68">
        <v>57.337655479659503</v>
      </c>
      <c r="S101" s="23"/>
    </row>
    <row r="102" spans="16:19" s="14" customFormat="1" x14ac:dyDescent="0.35">
      <c r="P102" s="22"/>
      <c r="Q102" s="96">
        <v>0.94000000000000006</v>
      </c>
      <c r="R102" s="96">
        <v>58.1636957590162</v>
      </c>
      <c r="S102" s="23"/>
    </row>
    <row r="103" spans="16:19" s="14" customFormat="1" x14ac:dyDescent="0.35">
      <c r="P103" s="22"/>
      <c r="Q103" s="68">
        <v>0.95000000000000007</v>
      </c>
      <c r="R103" s="68">
        <v>59.1313218238651</v>
      </c>
      <c r="S103" s="23"/>
    </row>
    <row r="104" spans="16:19" s="14" customFormat="1" x14ac:dyDescent="0.35">
      <c r="P104" s="22"/>
      <c r="Q104" s="96">
        <v>0.96</v>
      </c>
      <c r="R104" s="96">
        <v>60.309459632706627</v>
      </c>
      <c r="S104" s="23"/>
    </row>
    <row r="105" spans="16:19" s="14" customFormat="1" x14ac:dyDescent="0.35">
      <c r="P105" s="22"/>
      <c r="Q105" s="68">
        <v>0.97</v>
      </c>
      <c r="R105" s="68">
        <v>61.790899648544425</v>
      </c>
      <c r="S105" s="23"/>
    </row>
    <row r="106" spans="16:19" s="14" customFormat="1" x14ac:dyDescent="0.35">
      <c r="P106" s="22"/>
      <c r="Q106" s="96">
        <v>0.98</v>
      </c>
      <c r="R106" s="96">
        <v>63.869506587102201</v>
      </c>
      <c r="S106" s="23"/>
    </row>
    <row r="107" spans="16:19" s="14" customFormat="1" x14ac:dyDescent="0.35">
      <c r="P107" s="22"/>
      <c r="Q107" s="68">
        <v>0.99</v>
      </c>
      <c r="R107" s="68">
        <v>67.355475276728939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8:I18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0725EBFB-981B-4E9F-B7DA-DD8570F0412A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17FDB-D442-4F26-B039-C40CADB7689D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205</v>
      </c>
      <c r="E9" s="23"/>
      <c r="G9" s="22"/>
      <c r="H9" s="104" t="s">
        <v>34</v>
      </c>
      <c r="I9" s="105">
        <v>44.700482264230779</v>
      </c>
      <c r="J9" s="21"/>
      <c r="K9" s="21"/>
      <c r="L9" s="21"/>
      <c r="M9" s="21"/>
      <c r="N9" s="23"/>
      <c r="P9" s="22"/>
      <c r="Q9" s="68">
        <v>0.01</v>
      </c>
      <c r="R9" s="68">
        <v>31.863910836578079</v>
      </c>
      <c r="S9" s="23"/>
    </row>
    <row r="10" spans="2:23" s="14" customFormat="1" x14ac:dyDescent="0.35">
      <c r="B10" s="22"/>
      <c r="C10" s="95" t="s">
        <v>48</v>
      </c>
      <c r="D10" s="96" t="s">
        <v>151</v>
      </c>
      <c r="E10" s="23"/>
      <c r="F10" s="20"/>
      <c r="G10" s="22"/>
      <c r="H10" s="95" t="s">
        <v>35</v>
      </c>
      <c r="I10" s="96">
        <v>34.996570103756142</v>
      </c>
      <c r="J10" s="21"/>
      <c r="K10" s="21"/>
      <c r="L10" s="21"/>
      <c r="M10" s="21"/>
      <c r="N10" s="23"/>
      <c r="P10" s="22"/>
      <c r="Q10" s="96">
        <v>0.02</v>
      </c>
      <c r="R10" s="96">
        <v>33.075492398653772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152</v>
      </c>
      <c r="E11" s="94"/>
      <c r="G11" s="22"/>
      <c r="H11" s="11" t="s">
        <v>36</v>
      </c>
      <c r="I11" s="68">
        <v>65.918262779649197</v>
      </c>
      <c r="J11" s="21"/>
      <c r="K11" s="21"/>
      <c r="L11" s="21"/>
      <c r="M11" s="21"/>
      <c r="N11" s="23"/>
      <c r="P11" s="22"/>
      <c r="Q11" s="68">
        <v>0.03</v>
      </c>
      <c r="R11" s="68">
        <v>33.862806055896428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205.28806593358834</v>
      </c>
      <c r="J12" s="21"/>
      <c r="K12" s="21"/>
      <c r="L12" s="21"/>
      <c r="M12" s="21"/>
      <c r="N12" s="23"/>
      <c r="P12" s="22"/>
      <c r="Q12" s="96">
        <v>0.04</v>
      </c>
      <c r="R12" s="96">
        <v>34.489883667192302</v>
      </c>
      <c r="S12" s="23"/>
    </row>
    <row r="13" spans="2:23" s="14" customFormat="1" x14ac:dyDescent="0.35">
      <c r="B13" s="63"/>
      <c r="C13" s="72" t="s">
        <v>131</v>
      </c>
      <c r="D13" s="56" t="s">
        <v>204</v>
      </c>
      <c r="E13" s="64"/>
      <c r="G13" s="22"/>
      <c r="H13" s="11" t="s">
        <v>108</v>
      </c>
      <c r="I13" s="68">
        <v>6.8682505551125761E-2</v>
      </c>
      <c r="J13" s="21"/>
      <c r="K13" s="21"/>
      <c r="L13" s="21"/>
      <c r="M13" s="21"/>
      <c r="N13" s="23"/>
      <c r="P13" s="22"/>
      <c r="Q13" s="68">
        <v>0.05</v>
      </c>
      <c r="R13" s="68">
        <v>34.996570103756142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35.450843573481222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7.1031235852923267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35.842574909923272</v>
      </c>
      <c r="S15" s="23"/>
    </row>
    <row r="16" spans="2:23" s="14" customFormat="1" x14ac:dyDescent="0.35">
      <c r="B16" s="22"/>
      <c r="C16" s="11" t="s">
        <v>32</v>
      </c>
      <c r="D16" s="68" t="s">
        <v>178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36.208570752030184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36.545091008519513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36.852778524294528</v>
      </c>
      <c r="S18" s="23"/>
    </row>
    <row r="19" spans="2:19" s="14" customFormat="1" ht="14.4" customHeight="1" x14ac:dyDescent="0.35">
      <c r="B19" s="22"/>
      <c r="C19" s="95" t="s">
        <v>18</v>
      </c>
      <c r="D19" s="96" t="s">
        <v>177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37.144285453096508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101" t="s">
        <v>186</v>
      </c>
      <c r="I20" s="68">
        <v>4.2087277761634803E-2</v>
      </c>
      <c r="J20" s="21"/>
      <c r="K20" s="21"/>
      <c r="L20" s="21"/>
      <c r="M20" s="21"/>
      <c r="N20" s="23"/>
      <c r="P20" s="22"/>
      <c r="Q20" s="96">
        <v>0.12</v>
      </c>
      <c r="R20" s="96">
        <v>37.426626918428383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96" t="s">
        <v>188</v>
      </c>
      <c r="I21" s="96" t="s">
        <v>192</v>
      </c>
      <c r="J21" s="21"/>
      <c r="K21" s="21"/>
      <c r="L21" s="21"/>
      <c r="M21" s="21"/>
      <c r="N21" s="23"/>
      <c r="P21" s="22"/>
      <c r="Q21" s="68">
        <v>0.13</v>
      </c>
      <c r="R21" s="68">
        <v>37.691570385346175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68" t="s">
        <v>189</v>
      </c>
      <c r="I22" s="68">
        <v>2.3570330860196499E-3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37.942723508664706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154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38.184734893792246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38.422126262497024</v>
      </c>
      <c r="S24" s="23"/>
    </row>
    <row r="25" spans="2:19" s="14" customFormat="1" ht="29" x14ac:dyDescent="0.3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38.652187404715704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68">
        <v>0</v>
      </c>
      <c r="I26" s="68">
        <v>4.2087277761634838E-2</v>
      </c>
      <c r="J26" s="68">
        <v>1.7428341721092986</v>
      </c>
      <c r="K26" s="68">
        <v>1</v>
      </c>
      <c r="L26" s="68">
        <v>41.41</v>
      </c>
      <c r="M26" s="68">
        <v>-0.57491133344013634</v>
      </c>
      <c r="N26" s="34"/>
      <c r="P26" s="22"/>
      <c r="Q26" s="96">
        <v>0.18</v>
      </c>
      <c r="R26" s="96">
        <v>38.873345929040987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96">
        <v>16.8</v>
      </c>
      <c r="I27" s="96">
        <v>7.9277660281830226E-2</v>
      </c>
      <c r="J27" s="96">
        <v>3.5421258613921744</v>
      </c>
      <c r="K27" s="96">
        <v>5</v>
      </c>
      <c r="L27" s="96">
        <v>44.68</v>
      </c>
      <c r="M27" s="96">
        <v>0.80727907825752498</v>
      </c>
      <c r="N27" s="23"/>
      <c r="P27" s="22"/>
      <c r="Q27" s="68">
        <v>0.19</v>
      </c>
      <c r="R27" s="68">
        <v>39.087546754575172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68">
        <v>53.5</v>
      </c>
      <c r="I28" s="68">
        <v>0.15557544144335875</v>
      </c>
      <c r="J28" s="68">
        <v>7.2591500977471188</v>
      </c>
      <c r="K28" s="68">
        <v>5</v>
      </c>
      <c r="L28" s="68">
        <v>46.66</v>
      </c>
      <c r="M28" s="68">
        <v>-0.91247667228772755</v>
      </c>
      <c r="N28" s="23"/>
      <c r="P28" s="22"/>
      <c r="Q28" s="96">
        <v>0.2</v>
      </c>
      <c r="R28" s="96">
        <v>39.296734800420566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96">
        <v>169.9</v>
      </c>
      <c r="I29" s="96">
        <v>0.35818715123125444</v>
      </c>
      <c r="J29" s="96">
        <v>16.512427671760829</v>
      </c>
      <c r="K29" s="96">
        <v>23</v>
      </c>
      <c r="L29" s="96">
        <v>46.1</v>
      </c>
      <c r="M29" s="96">
        <v>1.9928405196507812</v>
      </c>
      <c r="N29" s="23"/>
      <c r="P29" s="22"/>
      <c r="Q29" s="68">
        <v>0.21</v>
      </c>
      <c r="R29" s="68">
        <v>39.502854985679456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602.29999999999995</v>
      </c>
      <c r="I30" s="68">
        <v>0.76837593637224566</v>
      </c>
      <c r="J30" s="68">
        <v>36.328814271679775</v>
      </c>
      <c r="K30" s="68">
        <v>33</v>
      </c>
      <c r="L30" s="68">
        <v>47.28</v>
      </c>
      <c r="M30" s="68">
        <v>-1.1475513145610576</v>
      </c>
      <c r="N30" s="23"/>
      <c r="P30" s="22"/>
      <c r="Q30" s="96">
        <v>0.22</v>
      </c>
      <c r="R30" s="96">
        <v>39.706599517297157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39.905258069506736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40.099456410633998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40.290139559170093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68" t="s">
        <v>181</v>
      </c>
      <c r="I34" s="68">
        <v>-97.176712365325358</v>
      </c>
      <c r="J34" s="68">
        <v>5</v>
      </c>
      <c r="K34" s="68" t="s">
        <v>182</v>
      </c>
      <c r="L34" s="68" t="s">
        <v>182</v>
      </c>
      <c r="M34" s="68" t="s">
        <v>182</v>
      </c>
      <c r="N34" s="23"/>
      <c r="P34" s="22"/>
      <c r="Q34" s="96">
        <v>0.26</v>
      </c>
      <c r="R34" s="96">
        <v>40.478252533606138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96" t="s">
        <v>183</v>
      </c>
      <c r="I35" s="96">
        <v>-100.64403296679417</v>
      </c>
      <c r="J35" s="96">
        <v>2</v>
      </c>
      <c r="K35" s="96">
        <v>6.9346412029376268</v>
      </c>
      <c r="L35" s="96">
        <v>3</v>
      </c>
      <c r="M35" s="96">
        <v>7.4010414682807779E-2</v>
      </c>
      <c r="N35" s="23"/>
      <c r="P35" s="22"/>
      <c r="Q35" s="68">
        <v>0.27</v>
      </c>
      <c r="R35" s="68">
        <v>40.664740352433306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184</v>
      </c>
      <c r="I36" s="68">
        <v>-137.41643243897923</v>
      </c>
      <c r="J36" s="68">
        <v>1</v>
      </c>
      <c r="K36" s="68">
        <v>80.479440147307741</v>
      </c>
      <c r="L36" s="68">
        <v>4</v>
      </c>
      <c r="M36" s="68" t="s">
        <v>185</v>
      </c>
      <c r="N36" s="23"/>
      <c r="P36" s="22"/>
      <c r="Q36" s="96">
        <v>0.28000000000000003</v>
      </c>
      <c r="R36" s="96">
        <v>40.850410823711549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41.033771311658128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41.214553244795709</v>
      </c>
      <c r="S38" s="23"/>
    </row>
    <row r="39" spans="1:19" s="14" customFormat="1" ht="23.5" x14ac:dyDescent="0.55000000000000004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41.393286067737485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41.57049922509659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41.746722161486232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41.922484321519541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42.098260582083505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42.273085627651909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42.446686993271044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42.619420746007748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42.791642952928868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42.963709681101236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43.135976997591698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43.3088009694671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43.482087170333557</v>
      </c>
      <c r="S51" s="23"/>
    </row>
    <row r="52" spans="1:19" s="14" customFormat="1" x14ac:dyDescent="0.35">
      <c r="B52" s="13"/>
      <c r="P52" s="22"/>
      <c r="Q52" s="96">
        <v>0.44</v>
      </c>
      <c r="R52" s="96">
        <v>43.654918483875633</v>
      </c>
      <c r="S52" s="23"/>
    </row>
    <row r="53" spans="1:19" s="14" customFormat="1" x14ac:dyDescent="0.35">
      <c r="B53" s="13"/>
      <c r="P53" s="22"/>
      <c r="Q53" s="68">
        <v>0.45</v>
      </c>
      <c r="R53" s="68">
        <v>43.827570650268541</v>
      </c>
      <c r="S53" s="23"/>
    </row>
    <row r="54" spans="1:19" s="14" customFormat="1" x14ac:dyDescent="0.35">
      <c r="P54" s="22"/>
      <c r="Q54" s="96">
        <v>0.46</v>
      </c>
      <c r="R54" s="96">
        <v>44.000396183490423</v>
      </c>
      <c r="S54" s="23"/>
    </row>
    <row r="55" spans="1:19" s="14" customFormat="1" x14ac:dyDescent="0.35">
      <c r="P55" s="22"/>
      <c r="Q55" s="68">
        <v>0.47000000000000003</v>
      </c>
      <c r="R55" s="68">
        <v>44.173747597519437</v>
      </c>
      <c r="S55" s="23"/>
    </row>
    <row r="56" spans="1:19" s="14" customFormat="1" x14ac:dyDescent="0.35">
      <c r="P56" s="22"/>
      <c r="Q56" s="96">
        <v>0.48</v>
      </c>
      <c r="R56" s="96">
        <v>44.347977406333733</v>
      </c>
      <c r="S56" s="23"/>
    </row>
    <row r="57" spans="1:19" s="14" customFormat="1" x14ac:dyDescent="0.35">
      <c r="P57" s="22"/>
      <c r="Q57" s="68">
        <v>0.49</v>
      </c>
      <c r="R57" s="68">
        <v>44.523438123911461</v>
      </c>
      <c r="S57" s="23"/>
    </row>
    <row r="58" spans="1:19" s="14" customFormat="1" x14ac:dyDescent="0.35">
      <c r="P58" s="22"/>
      <c r="Q58" s="96">
        <v>0.5</v>
      </c>
      <c r="R58" s="96">
        <v>44.700482264230779</v>
      </c>
      <c r="S58" s="23"/>
    </row>
    <row r="59" spans="1:19" s="14" customFormat="1" x14ac:dyDescent="0.35">
      <c r="P59" s="22"/>
      <c r="Q59" s="68">
        <v>0.51</v>
      </c>
      <c r="R59" s="68">
        <v>44.878455168636357</v>
      </c>
      <c r="S59" s="23"/>
    </row>
    <row r="60" spans="1:19" s="14" customFormat="1" x14ac:dyDescent="0.35">
      <c r="P60" s="22"/>
      <c r="Q60" s="96">
        <v>0.52</v>
      </c>
      <c r="R60" s="96">
        <v>45.056777961648478</v>
      </c>
      <c r="S60" s="23"/>
    </row>
    <row r="61" spans="1:19" s="14" customFormat="1" x14ac:dyDescent="0.35">
      <c r="P61" s="22"/>
      <c r="Q61" s="68">
        <v>0.53</v>
      </c>
      <c r="R61" s="68">
        <v>45.235916832008726</v>
      </c>
      <c r="S61" s="23"/>
    </row>
    <row r="62" spans="1:19" s="14" customFormat="1" x14ac:dyDescent="0.35">
      <c r="P62" s="22"/>
      <c r="Q62" s="96">
        <v>0.54</v>
      </c>
      <c r="R62" s="96">
        <v>45.416337968458706</v>
      </c>
      <c r="S62" s="23"/>
    </row>
    <row r="63" spans="1:19" s="14" customFormat="1" x14ac:dyDescent="0.35">
      <c r="P63" s="22"/>
      <c r="Q63" s="68">
        <v>0.55000000000000004</v>
      </c>
      <c r="R63" s="68">
        <v>45.598507559740014</v>
      </c>
      <c r="S63" s="23"/>
    </row>
    <row r="64" spans="1:19" s="14" customFormat="1" x14ac:dyDescent="0.35">
      <c r="P64" s="22"/>
      <c r="Q64" s="96">
        <v>0.56000000000000005</v>
      </c>
      <c r="R64" s="96">
        <v>45.782891794594228</v>
      </c>
      <c r="S64" s="23"/>
    </row>
    <row r="65" spans="16:19" s="14" customFormat="1" x14ac:dyDescent="0.35">
      <c r="P65" s="22"/>
      <c r="Q65" s="68">
        <v>0.57000000000000006</v>
      </c>
      <c r="R65" s="68">
        <v>45.969956861762952</v>
      </c>
      <c r="S65" s="23"/>
    </row>
    <row r="66" spans="16:19" s="14" customFormat="1" x14ac:dyDescent="0.35">
      <c r="P66" s="22"/>
      <c r="Q66" s="96">
        <v>0.57999999999999996</v>
      </c>
      <c r="R66" s="96">
        <v>46.159704351569566</v>
      </c>
      <c r="S66" s="23"/>
    </row>
    <row r="67" spans="16:19" s="14" customFormat="1" x14ac:dyDescent="0.35">
      <c r="P67" s="22"/>
      <c r="Q67" s="68">
        <v>0.59</v>
      </c>
      <c r="R67" s="68">
        <v>46.350868662358216</v>
      </c>
      <c r="S67" s="23"/>
    </row>
    <row r="68" spans="16:19" s="14" customFormat="1" x14ac:dyDescent="0.35">
      <c r="P68" s="22"/>
      <c r="Q68" s="96">
        <v>0.6</v>
      </c>
      <c r="R68" s="96">
        <v>46.543821889299664</v>
      </c>
      <c r="S68" s="23"/>
    </row>
    <row r="69" spans="16:19" s="14" customFormat="1" x14ac:dyDescent="0.35">
      <c r="P69" s="22"/>
      <c r="Q69" s="68">
        <v>0.61</v>
      </c>
      <c r="R69" s="68">
        <v>46.739109879959095</v>
      </c>
      <c r="S69" s="23"/>
    </row>
    <row r="70" spans="16:19" s="14" customFormat="1" x14ac:dyDescent="0.35">
      <c r="P70" s="22"/>
      <c r="Q70" s="96">
        <v>0.62</v>
      </c>
      <c r="R70" s="96">
        <v>46.937278481901714</v>
      </c>
      <c r="S70" s="23"/>
    </row>
    <row r="71" spans="16:19" s="14" customFormat="1" x14ac:dyDescent="0.35">
      <c r="P71" s="22"/>
      <c r="Q71" s="68">
        <v>0.63</v>
      </c>
      <c r="R71" s="68">
        <v>47.1388735426927</v>
      </c>
      <c r="S71" s="23"/>
    </row>
    <row r="72" spans="16:19" s="14" customFormat="1" x14ac:dyDescent="0.35">
      <c r="P72" s="22"/>
      <c r="Q72" s="96">
        <v>0.64</v>
      </c>
      <c r="R72" s="96">
        <v>47.344440909897259</v>
      </c>
      <c r="S72" s="23"/>
    </row>
    <row r="73" spans="16:19" s="14" customFormat="1" x14ac:dyDescent="0.35">
      <c r="P73" s="22"/>
      <c r="Q73" s="68">
        <v>0.65</v>
      </c>
      <c r="R73" s="68">
        <v>47.552900276608625</v>
      </c>
      <c r="S73" s="23"/>
    </row>
    <row r="74" spans="16:19" s="14" customFormat="1" x14ac:dyDescent="0.35">
      <c r="P74" s="22"/>
      <c r="Q74" s="96">
        <v>0.66</v>
      </c>
      <c r="R74" s="96">
        <v>47.76000946985905</v>
      </c>
      <c r="S74" s="23"/>
    </row>
    <row r="75" spans="16:19" s="14" customFormat="1" x14ac:dyDescent="0.35">
      <c r="P75" s="22"/>
      <c r="Q75" s="68">
        <v>0.67</v>
      </c>
      <c r="R75" s="68">
        <v>47.968689070446665</v>
      </c>
      <c r="S75" s="23"/>
    </row>
    <row r="76" spans="16:19" s="14" customFormat="1" x14ac:dyDescent="0.35">
      <c r="P76" s="22"/>
      <c r="Q76" s="96">
        <v>0.68</v>
      </c>
      <c r="R76" s="96">
        <v>48.18251815580939</v>
      </c>
      <c r="S76" s="23"/>
    </row>
    <row r="77" spans="16:19" s="14" customFormat="1" x14ac:dyDescent="0.35">
      <c r="P77" s="22"/>
      <c r="Q77" s="68">
        <v>0.69000000000000006</v>
      </c>
      <c r="R77" s="68">
        <v>48.405075803385095</v>
      </c>
      <c r="S77" s="23"/>
    </row>
    <row r="78" spans="16:19" s="14" customFormat="1" x14ac:dyDescent="0.35">
      <c r="P78" s="22"/>
      <c r="Q78" s="96">
        <v>0.70000000000000007</v>
      </c>
      <c r="R78" s="96">
        <v>48.639941090611671</v>
      </c>
      <c r="S78" s="23"/>
    </row>
    <row r="79" spans="16:19" s="14" customFormat="1" x14ac:dyDescent="0.35">
      <c r="P79" s="22"/>
      <c r="Q79" s="68">
        <v>0.71</v>
      </c>
      <c r="R79" s="68">
        <v>48.890424270744141</v>
      </c>
      <c r="S79" s="23"/>
    </row>
    <row r="80" spans="16:19" s="14" customFormat="1" x14ac:dyDescent="0.35">
      <c r="P80" s="22"/>
      <c r="Q80" s="96">
        <v>0.72</v>
      </c>
      <c r="R80" s="96">
        <v>49.149340322381292</v>
      </c>
      <c r="S80" s="23"/>
    </row>
    <row r="81" spans="16:19" s="14" customFormat="1" x14ac:dyDescent="0.35">
      <c r="P81" s="22"/>
      <c r="Q81" s="68">
        <v>0.73</v>
      </c>
      <c r="R81" s="68">
        <v>49.416285361261586</v>
      </c>
      <c r="S81" s="23"/>
    </row>
    <row r="82" spans="16:19" s="14" customFormat="1" x14ac:dyDescent="0.35">
      <c r="P82" s="22"/>
      <c r="Q82" s="96">
        <v>0.74</v>
      </c>
      <c r="R82" s="96">
        <v>49.697054240826816</v>
      </c>
      <c r="S82" s="23"/>
    </row>
    <row r="83" spans="16:19" s="14" customFormat="1" x14ac:dyDescent="0.35">
      <c r="P83" s="22"/>
      <c r="Q83" s="68">
        <v>0.75</v>
      </c>
      <c r="R83" s="68">
        <v>49.997441814518794</v>
      </c>
      <c r="S83" s="23"/>
    </row>
    <row r="84" spans="16:19" s="14" customFormat="1" x14ac:dyDescent="0.35">
      <c r="P84" s="22"/>
      <c r="Q84" s="96">
        <v>0.76</v>
      </c>
      <c r="R84" s="96">
        <v>50.323228818201081</v>
      </c>
      <c r="S84" s="23"/>
    </row>
    <row r="85" spans="16:19" s="14" customFormat="1" x14ac:dyDescent="0.35">
      <c r="P85" s="22"/>
      <c r="Q85" s="68">
        <v>0.77</v>
      </c>
      <c r="R85" s="68">
        <v>50.669429294557744</v>
      </c>
      <c r="S85" s="23"/>
    </row>
    <row r="86" spans="16:19" s="14" customFormat="1" x14ac:dyDescent="0.35">
      <c r="P86" s="22"/>
      <c r="Q86" s="96">
        <v>0.78</v>
      </c>
      <c r="R86" s="96">
        <v>51.034308936703759</v>
      </c>
      <c r="S86" s="23"/>
    </row>
    <row r="87" spans="16:19" s="14" customFormat="1" x14ac:dyDescent="0.35">
      <c r="P87" s="22"/>
      <c r="Q87" s="68">
        <v>0.79</v>
      </c>
      <c r="R87" s="68">
        <v>51.42629419665743</v>
      </c>
      <c r="S87" s="23"/>
    </row>
    <row r="88" spans="16:19" s="14" customFormat="1" x14ac:dyDescent="0.35">
      <c r="P88" s="22"/>
      <c r="Q88" s="96">
        <v>0.8</v>
      </c>
      <c r="R88" s="96">
        <v>51.853766613894855</v>
      </c>
      <c r="S88" s="23"/>
    </row>
    <row r="89" spans="16:19" s="14" customFormat="1" x14ac:dyDescent="0.35">
      <c r="P89" s="22"/>
      <c r="Q89" s="68">
        <v>0.81</v>
      </c>
      <c r="R89" s="68">
        <v>52.3153821304197</v>
      </c>
      <c r="S89" s="23"/>
    </row>
    <row r="90" spans="16:19" s="14" customFormat="1" x14ac:dyDescent="0.35">
      <c r="P90" s="22"/>
      <c r="Q90" s="96">
        <v>0.82000000000000006</v>
      </c>
      <c r="R90" s="96">
        <v>52.809320856286512</v>
      </c>
      <c r="S90" s="23"/>
    </row>
    <row r="91" spans="16:19" s="14" customFormat="1" x14ac:dyDescent="0.35">
      <c r="P91" s="22"/>
      <c r="Q91" s="68">
        <v>0.83000000000000007</v>
      </c>
      <c r="R91" s="68">
        <v>53.33991620517363</v>
      </c>
      <c r="S91" s="23"/>
    </row>
    <row r="92" spans="16:19" s="14" customFormat="1" x14ac:dyDescent="0.35">
      <c r="P92" s="22"/>
      <c r="Q92" s="96">
        <v>0.84</v>
      </c>
      <c r="R92" s="96">
        <v>53.901130970614929</v>
      </c>
      <c r="S92" s="23"/>
    </row>
    <row r="93" spans="16:19" s="14" customFormat="1" x14ac:dyDescent="0.35">
      <c r="P93" s="22"/>
      <c r="Q93" s="68">
        <v>0.85</v>
      </c>
      <c r="R93" s="68">
        <v>54.500685282468353</v>
      </c>
      <c r="S93" s="23"/>
    </row>
    <row r="94" spans="16:19" s="14" customFormat="1" x14ac:dyDescent="0.35">
      <c r="P94" s="22"/>
      <c r="Q94" s="96">
        <v>0.86</v>
      </c>
      <c r="R94" s="96">
        <v>55.167917871480256</v>
      </c>
      <c r="S94" s="23"/>
    </row>
    <row r="95" spans="16:19" s="14" customFormat="1" x14ac:dyDescent="0.35">
      <c r="P95" s="22"/>
      <c r="Q95" s="68">
        <v>0.87</v>
      </c>
      <c r="R95" s="68">
        <v>55.901886151057617</v>
      </c>
      <c r="S95" s="23"/>
    </row>
    <row r="96" spans="16:19" s="14" customFormat="1" x14ac:dyDescent="0.35">
      <c r="P96" s="22"/>
      <c r="Q96" s="96">
        <v>0.88</v>
      </c>
      <c r="R96" s="96">
        <v>56.707031528455076</v>
      </c>
      <c r="S96" s="23"/>
    </row>
    <row r="97" spans="16:19" s="14" customFormat="1" x14ac:dyDescent="0.35">
      <c r="P97" s="22"/>
      <c r="Q97" s="68">
        <v>0.89</v>
      </c>
      <c r="R97" s="68">
        <v>57.579634588588732</v>
      </c>
      <c r="S97" s="23"/>
    </row>
    <row r="98" spans="16:19" s="14" customFormat="1" x14ac:dyDescent="0.35">
      <c r="P98" s="22"/>
      <c r="Q98" s="96">
        <v>0.9</v>
      </c>
      <c r="R98" s="96">
        <v>58.550820251457957</v>
      </c>
      <c r="S98" s="23"/>
    </row>
    <row r="99" spans="16:19" s="14" customFormat="1" x14ac:dyDescent="0.35">
      <c r="P99" s="22"/>
      <c r="Q99" s="68">
        <v>0.91</v>
      </c>
      <c r="R99" s="68">
        <v>59.63121752963378</v>
      </c>
      <c r="S99" s="23"/>
    </row>
    <row r="100" spans="16:19" s="14" customFormat="1" x14ac:dyDescent="0.35">
      <c r="P100" s="22"/>
      <c r="Q100" s="96">
        <v>0.92</v>
      </c>
      <c r="R100" s="96">
        <v>60.862494362975589</v>
      </c>
      <c r="S100" s="23"/>
    </row>
    <row r="101" spans="16:19" s="14" customFormat="1" x14ac:dyDescent="0.35">
      <c r="P101" s="22"/>
      <c r="Q101" s="68">
        <v>0.93</v>
      </c>
      <c r="R101" s="68">
        <v>62.281105402449391</v>
      </c>
      <c r="S101" s="23"/>
    </row>
    <row r="102" spans="16:19" s="14" customFormat="1" x14ac:dyDescent="0.35">
      <c r="P102" s="22"/>
      <c r="Q102" s="96">
        <v>0.94000000000000006</v>
      </c>
      <c r="R102" s="96">
        <v>63.94256981038798</v>
      </c>
      <c r="S102" s="23"/>
    </row>
    <row r="103" spans="16:19" s="14" customFormat="1" x14ac:dyDescent="0.35">
      <c r="P103" s="22"/>
      <c r="Q103" s="68">
        <v>0.95000000000000007</v>
      </c>
      <c r="R103" s="68">
        <v>65.918262779649339</v>
      </c>
      <c r="S103" s="23"/>
    </row>
    <row r="104" spans="16:19" s="14" customFormat="1" x14ac:dyDescent="0.35">
      <c r="P104" s="22"/>
      <c r="Q104" s="96">
        <v>0.96</v>
      </c>
      <c r="R104" s="96">
        <v>68.374699011193243</v>
      </c>
      <c r="S104" s="23"/>
    </row>
    <row r="105" spans="16:19" s="14" customFormat="1" x14ac:dyDescent="0.35">
      <c r="P105" s="22"/>
      <c r="Q105" s="68">
        <v>0.97</v>
      </c>
      <c r="R105" s="68">
        <v>71.58721142454327</v>
      </c>
      <c r="S105" s="23"/>
    </row>
    <row r="106" spans="16:19" s="14" customFormat="1" x14ac:dyDescent="0.35">
      <c r="P106" s="22"/>
      <c r="Q106" s="96">
        <v>0.98</v>
      </c>
      <c r="R106" s="96">
        <v>76.188874852335161</v>
      </c>
      <c r="S106" s="23"/>
    </row>
    <row r="107" spans="16:19" s="14" customFormat="1" x14ac:dyDescent="0.35">
      <c r="P107" s="22"/>
      <c r="Q107" s="68">
        <v>0.99</v>
      </c>
      <c r="R107" s="68">
        <v>84.221721205100422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05C0BFAD-551F-4F47-9977-C879B848E614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6B42-393A-43AB-A4B8-CAC36D4E6F7C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207</v>
      </c>
      <c r="E9" s="23"/>
      <c r="G9" s="22"/>
      <c r="H9" s="104" t="s">
        <v>34</v>
      </c>
      <c r="I9" s="105">
        <v>122.49265559445926</v>
      </c>
      <c r="J9" s="21"/>
      <c r="K9" s="21"/>
      <c r="L9" s="21"/>
      <c r="M9" s="21"/>
      <c r="N9" s="23"/>
      <c r="P9" s="22"/>
      <c r="Q9" s="68">
        <v>0.01</v>
      </c>
      <c r="R9" s="68">
        <v>92.744589169654816</v>
      </c>
      <c r="S9" s="23"/>
    </row>
    <row r="10" spans="2:23" s="14" customFormat="1" x14ac:dyDescent="0.35">
      <c r="B10" s="22"/>
      <c r="C10" s="95" t="s">
        <v>48</v>
      </c>
      <c r="D10" s="96" t="s">
        <v>151</v>
      </c>
      <c r="E10" s="23"/>
      <c r="F10" s="20"/>
      <c r="G10" s="22"/>
      <c r="H10" s="95" t="s">
        <v>35</v>
      </c>
      <c r="I10" s="96">
        <v>100.64505483499384</v>
      </c>
      <c r="J10" s="21"/>
      <c r="K10" s="21"/>
      <c r="L10" s="21"/>
      <c r="M10" s="21"/>
      <c r="N10" s="23"/>
      <c r="P10" s="22"/>
      <c r="Q10" s="96">
        <v>0.02</v>
      </c>
      <c r="R10" s="96">
        <v>95.816179303743453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152</v>
      </c>
      <c r="E11" s="94"/>
      <c r="G11" s="22"/>
      <c r="H11" s="11" t="s">
        <v>36</v>
      </c>
      <c r="I11" s="68">
        <v>149.23153282730905</v>
      </c>
      <c r="J11" s="21"/>
      <c r="K11" s="21"/>
      <c r="L11" s="21"/>
      <c r="M11" s="21"/>
      <c r="N11" s="23"/>
      <c r="P11" s="22"/>
      <c r="Q11" s="68">
        <v>0.03</v>
      </c>
      <c r="R11" s="68">
        <v>97.84632488760667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218.56860338309082</v>
      </c>
      <c r="J12" s="21"/>
      <c r="K12" s="21"/>
      <c r="L12" s="21"/>
      <c r="M12" s="21"/>
      <c r="N12" s="23"/>
      <c r="P12" s="22"/>
      <c r="Q12" s="96">
        <v>0.04</v>
      </c>
      <c r="R12" s="96">
        <v>99.380710975553001</v>
      </c>
      <c r="S12" s="23"/>
    </row>
    <row r="13" spans="2:23" s="14" customFormat="1" x14ac:dyDescent="0.35">
      <c r="B13" s="63"/>
      <c r="C13" s="72" t="s">
        <v>131</v>
      </c>
      <c r="D13" s="56" t="s">
        <v>206</v>
      </c>
      <c r="E13" s="64"/>
      <c r="G13" s="22"/>
      <c r="H13" s="11" t="s">
        <v>108</v>
      </c>
      <c r="I13" s="68">
        <v>1.6602764758233413E-4</v>
      </c>
      <c r="J13" s="21"/>
      <c r="K13" s="21"/>
      <c r="L13" s="21"/>
      <c r="M13" s="21"/>
      <c r="N13" s="23"/>
      <c r="P13" s="22"/>
      <c r="Q13" s="68">
        <v>0.05</v>
      </c>
      <c r="R13" s="68">
        <v>100.64505483499384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101.70366959972212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20.046369021430074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102.70037545906374</v>
      </c>
      <c r="S15" s="23"/>
    </row>
    <row r="16" spans="2:23" s="14" customFormat="1" x14ac:dyDescent="0.35">
      <c r="B16" s="22"/>
      <c r="C16" s="11" t="s">
        <v>32</v>
      </c>
      <c r="D16" s="68" t="s">
        <v>178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103.56800432185555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104.34562235189479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2</v>
      </c>
      <c r="J18" s="107"/>
      <c r="K18" s="21"/>
      <c r="L18" s="21"/>
      <c r="M18" s="21"/>
      <c r="N18" s="23"/>
      <c r="P18" s="22"/>
      <c r="Q18" s="96">
        <v>0.1</v>
      </c>
      <c r="R18" s="96">
        <v>105.08397480262153</v>
      </c>
      <c r="S18" s="23"/>
    </row>
    <row r="19" spans="2:19" s="14" customFormat="1" ht="14.4" customHeight="1" x14ac:dyDescent="0.35">
      <c r="B19" s="22"/>
      <c r="C19" s="95" t="s">
        <v>18</v>
      </c>
      <c r="D19" s="96" t="s">
        <v>177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105.79689236417745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101" t="s">
        <v>188</v>
      </c>
      <c r="I20" s="68">
        <v>-1.9070943694451501</v>
      </c>
      <c r="J20" s="21"/>
      <c r="K20" s="21"/>
      <c r="L20" s="21"/>
      <c r="M20" s="21"/>
      <c r="N20" s="23"/>
      <c r="P20" s="22"/>
      <c r="Q20" s="96">
        <v>0.12</v>
      </c>
      <c r="R20" s="96">
        <v>106.45180630642813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96" t="s">
        <v>189</v>
      </c>
      <c r="I21" s="96">
        <v>5.0630614279237899E-3</v>
      </c>
      <c r="J21" s="21"/>
      <c r="K21" s="21"/>
      <c r="L21" s="21"/>
      <c r="M21" s="21"/>
      <c r="N21" s="23"/>
      <c r="P21" s="22"/>
      <c r="Q21" s="68">
        <v>0.13</v>
      </c>
      <c r="R21" s="68">
        <v>107.06217587897409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96">
        <v>0.14000000000000001</v>
      </c>
      <c r="R22" s="96">
        <v>107.64234986178134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154</v>
      </c>
      <c r="E23" s="23"/>
      <c r="F23" s="13"/>
      <c r="G23" s="22"/>
      <c r="H23" s="83" t="s">
        <v>53</v>
      </c>
      <c r="I23" s="83"/>
      <c r="J23" s="41"/>
      <c r="K23" s="41"/>
      <c r="L23" s="41"/>
      <c r="M23" s="41"/>
      <c r="N23" s="23"/>
      <c r="P23" s="22"/>
      <c r="Q23" s="68">
        <v>0.15</v>
      </c>
      <c r="R23" s="68">
        <v>108.20667703481583</v>
      </c>
      <c r="S23" s="23"/>
    </row>
    <row r="24" spans="2:19" s="14" customFormat="1" ht="29" x14ac:dyDescent="0.35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96">
        <v>0.16</v>
      </c>
      <c r="R24" s="96">
        <v>108.76308268475472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68">
        <v>0</v>
      </c>
      <c r="I25" s="68">
        <v>0.12930763666469861</v>
      </c>
      <c r="J25" s="68">
        <v>5.3546292342851691</v>
      </c>
      <c r="K25" s="68">
        <v>1</v>
      </c>
      <c r="L25" s="68">
        <v>41.41</v>
      </c>
      <c r="M25" s="68">
        <v>-2.0167595111226255</v>
      </c>
      <c r="N25" s="34"/>
      <c r="P25" s="22"/>
      <c r="Q25" s="68">
        <v>0.17</v>
      </c>
      <c r="R25" s="68">
        <v>109.29365082510306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96">
        <v>16.8</v>
      </c>
      <c r="I26" s="96">
        <v>0.13918987572016106</v>
      </c>
      <c r="J26" s="96">
        <v>6.2190036471767964</v>
      </c>
      <c r="K26" s="96">
        <v>5</v>
      </c>
      <c r="L26" s="96">
        <v>44.68</v>
      </c>
      <c r="M26" s="96">
        <v>-0.52685476968243328</v>
      </c>
      <c r="N26" s="23"/>
      <c r="P26" s="22"/>
      <c r="Q26" s="96">
        <v>0.18</v>
      </c>
      <c r="R26" s="96">
        <v>109.80013995627091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68">
        <v>53.5</v>
      </c>
      <c r="I27" s="68">
        <v>0.16297998473805883</v>
      </c>
      <c r="J27" s="68">
        <v>7.6046460878778248</v>
      </c>
      <c r="K27" s="68">
        <v>5</v>
      </c>
      <c r="L27" s="68">
        <v>46.66</v>
      </c>
      <c r="M27" s="68">
        <v>-1.0323840725076781</v>
      </c>
      <c r="N27" s="23"/>
      <c r="P27" s="22"/>
      <c r="Q27" s="68">
        <v>0.19</v>
      </c>
      <c r="R27" s="68">
        <v>110.28737096424777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96">
        <v>169.9</v>
      </c>
      <c r="I28" s="96">
        <v>0.25982463160177505</v>
      </c>
      <c r="J28" s="96">
        <v>11.977915516841829</v>
      </c>
      <c r="K28" s="96">
        <v>23</v>
      </c>
      <c r="L28" s="96">
        <v>46.1</v>
      </c>
      <c r="M28" s="96">
        <v>3.7017390337286842</v>
      </c>
      <c r="N28" s="23"/>
      <c r="P28" s="22"/>
      <c r="Q28" s="96">
        <v>0.2</v>
      </c>
      <c r="R28" s="96">
        <v>110.76016473502324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68">
        <v>602.29999999999995</v>
      </c>
      <c r="I29" s="68">
        <v>0.75811772240249942</v>
      </c>
      <c r="J29" s="68">
        <v>35.843805915190174</v>
      </c>
      <c r="K29" s="68">
        <v>33</v>
      </c>
      <c r="L29" s="68">
        <v>47.28</v>
      </c>
      <c r="M29" s="68">
        <v>-0.96580815920723162</v>
      </c>
      <c r="N29" s="23"/>
      <c r="P29" s="22"/>
      <c r="Q29" s="68">
        <v>0.21</v>
      </c>
      <c r="R29" s="68">
        <v>111.22334215458687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96">
        <v>0.22</v>
      </c>
      <c r="R30" s="96">
        <v>111.68172410892821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83" t="s">
        <v>111</v>
      </c>
      <c r="I31" s="83"/>
      <c r="J31" s="40"/>
      <c r="K31" s="40"/>
      <c r="L31" s="40"/>
      <c r="M31" s="40"/>
      <c r="N31" s="23"/>
      <c r="P31" s="22"/>
      <c r="Q31" s="68">
        <v>0.23</v>
      </c>
      <c r="R31" s="68">
        <v>112.13532606172511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108" t="s">
        <v>31</v>
      </c>
      <c r="I32" s="108" t="s">
        <v>90</v>
      </c>
      <c r="J32" s="108" t="s">
        <v>52</v>
      </c>
      <c r="K32" s="108" t="s">
        <v>91</v>
      </c>
      <c r="L32" s="108" t="s">
        <v>92</v>
      </c>
      <c r="M32" s="108" t="s">
        <v>93</v>
      </c>
      <c r="N32" s="23"/>
      <c r="P32" s="22"/>
      <c r="Q32" s="96">
        <v>0.24</v>
      </c>
      <c r="R32" s="96">
        <v>112.57578331837162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68" t="s">
        <v>181</v>
      </c>
      <c r="I33" s="68">
        <v>-97.176712365325358</v>
      </c>
      <c r="J33" s="68">
        <v>5</v>
      </c>
      <c r="K33" s="68" t="s">
        <v>182</v>
      </c>
      <c r="L33" s="68" t="s">
        <v>182</v>
      </c>
      <c r="M33" s="68" t="s">
        <v>182</v>
      </c>
      <c r="N33" s="23"/>
      <c r="P33" s="22"/>
      <c r="Q33" s="68">
        <v>0.25</v>
      </c>
      <c r="R33" s="68">
        <v>113.00453373258142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96" t="s">
        <v>183</v>
      </c>
      <c r="I34" s="96">
        <v>-107.28430169154541</v>
      </c>
      <c r="J34" s="96">
        <v>2</v>
      </c>
      <c r="K34" s="96">
        <v>20.215178652440102</v>
      </c>
      <c r="L34" s="96">
        <v>3</v>
      </c>
      <c r="M34" s="96">
        <v>1.5317444631646193E-4</v>
      </c>
      <c r="N34" s="23"/>
      <c r="P34" s="22"/>
      <c r="Q34" s="96">
        <v>0.26</v>
      </c>
      <c r="R34" s="96">
        <v>113.4235143538622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68" t="s">
        <v>184</v>
      </c>
      <c r="I35" s="68">
        <v>-137.41643243897923</v>
      </c>
      <c r="J35" s="68">
        <v>1</v>
      </c>
      <c r="K35" s="68">
        <v>80.479440147307741</v>
      </c>
      <c r="L35" s="68">
        <v>4</v>
      </c>
      <c r="M35" s="68" t="s">
        <v>185</v>
      </c>
      <c r="N35" s="23"/>
      <c r="P35" s="22"/>
      <c r="Q35" s="68">
        <v>0.27</v>
      </c>
      <c r="R35" s="68">
        <v>113.83466223172162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96">
        <v>0.28000000000000003</v>
      </c>
      <c r="R36" s="96">
        <v>114.23991441566736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114.64120795520708</v>
      </c>
      <c r="S37" s="23"/>
    </row>
    <row r="38" spans="1:19" s="14" customFormat="1" ht="23.5" x14ac:dyDescent="0.55000000000000004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96">
        <v>0.3</v>
      </c>
      <c r="R38" s="96">
        <v>115.04047989984849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115.43873184715024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96">
        <v>0.32</v>
      </c>
      <c r="R40" s="96">
        <v>115.83112199837225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116.21745936193238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28"/>
      <c r="P42" s="22"/>
      <c r="Q42" s="96">
        <v>0.34</v>
      </c>
      <c r="R42" s="96">
        <v>116.59873150217081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116.97592598342779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117.35003037004351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117.72203222635822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118.09291911671214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118.46367860544548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118.83529222068096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119.20569568854242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119.57314396394294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119.93835631651507</v>
      </c>
      <c r="S51" s="23"/>
    </row>
    <row r="52" spans="1:19" s="14" customFormat="1" x14ac:dyDescent="0.35">
      <c r="B52" s="13"/>
      <c r="P52" s="22"/>
      <c r="Q52" s="96">
        <v>0.44</v>
      </c>
      <c r="R52" s="96">
        <v>120.30205201589133</v>
      </c>
      <c r="S52" s="23"/>
    </row>
    <row r="53" spans="1:19" s="14" customFormat="1" x14ac:dyDescent="0.35">
      <c r="B53" s="13"/>
      <c r="P53" s="22"/>
      <c r="Q53" s="68">
        <v>0.45</v>
      </c>
      <c r="R53" s="68">
        <v>120.66495033170432</v>
      </c>
      <c r="S53" s="23"/>
    </row>
    <row r="54" spans="1:19" s="14" customFormat="1" x14ac:dyDescent="0.35">
      <c r="P54" s="22"/>
      <c r="Q54" s="96">
        <v>0.46</v>
      </c>
      <c r="R54" s="96">
        <v>121.02777053358658</v>
      </c>
      <c r="S54" s="23"/>
    </row>
    <row r="55" spans="1:19" s="14" customFormat="1" x14ac:dyDescent="0.35">
      <c r="P55" s="22"/>
      <c r="Q55" s="68">
        <v>0.47000000000000003</v>
      </c>
      <c r="R55" s="68">
        <v>121.39123189117065</v>
      </c>
      <c r="S55" s="23"/>
    </row>
    <row r="56" spans="1:19" s="14" customFormat="1" x14ac:dyDescent="0.35">
      <c r="P56" s="22"/>
      <c r="Q56" s="96">
        <v>0.48</v>
      </c>
      <c r="R56" s="96">
        <v>121.75605367408907</v>
      </c>
      <c r="S56" s="23"/>
    </row>
    <row r="57" spans="1:19" s="14" customFormat="1" x14ac:dyDescent="0.35">
      <c r="P57" s="22"/>
      <c r="Q57" s="68">
        <v>0.49</v>
      </c>
      <c r="R57" s="68">
        <v>122.12295515197444</v>
      </c>
      <c r="S57" s="23"/>
    </row>
    <row r="58" spans="1:19" s="14" customFormat="1" x14ac:dyDescent="0.35">
      <c r="P58" s="22"/>
      <c r="Q58" s="96">
        <v>0.5</v>
      </c>
      <c r="R58" s="96">
        <v>122.49265559445926</v>
      </c>
      <c r="S58" s="23"/>
    </row>
    <row r="59" spans="1:19" s="14" customFormat="1" x14ac:dyDescent="0.35">
      <c r="P59" s="22"/>
      <c r="Q59" s="68">
        <v>0.51</v>
      </c>
      <c r="R59" s="68">
        <v>122.86331338381117</v>
      </c>
      <c r="S59" s="23"/>
    </row>
    <row r="60" spans="1:19" s="14" customFormat="1" x14ac:dyDescent="0.35">
      <c r="P60" s="22"/>
      <c r="Q60" s="96">
        <v>0.52</v>
      </c>
      <c r="R60" s="96">
        <v>123.23317244904513</v>
      </c>
      <c r="S60" s="23"/>
    </row>
    <row r="61" spans="1:19" s="14" customFormat="1" x14ac:dyDescent="0.35">
      <c r="P61" s="22"/>
      <c r="Q61" s="68">
        <v>0.53</v>
      </c>
      <c r="R61" s="68">
        <v>123.60308037991473</v>
      </c>
      <c r="S61" s="23"/>
    </row>
    <row r="62" spans="1:19" s="14" customFormat="1" x14ac:dyDescent="0.35">
      <c r="P62" s="22"/>
      <c r="Q62" s="96">
        <v>0.54</v>
      </c>
      <c r="R62" s="96">
        <v>123.97388476617354</v>
      </c>
      <c r="S62" s="23"/>
    </row>
    <row r="63" spans="1:19" s="14" customFormat="1" x14ac:dyDescent="0.35">
      <c r="P63" s="22"/>
      <c r="Q63" s="68">
        <v>0.55000000000000004</v>
      </c>
      <c r="R63" s="68">
        <v>124.34643319757521</v>
      </c>
      <c r="S63" s="23"/>
    </row>
    <row r="64" spans="1:19" s="14" customFormat="1" x14ac:dyDescent="0.35">
      <c r="P64" s="22"/>
      <c r="Q64" s="96">
        <v>0.56000000000000005</v>
      </c>
      <c r="R64" s="96">
        <v>124.7215732638733</v>
      </c>
      <c r="S64" s="23"/>
    </row>
    <row r="65" spans="16:19" s="14" customFormat="1" x14ac:dyDescent="0.35">
      <c r="P65" s="22"/>
      <c r="Q65" s="68">
        <v>0.57000000000000006</v>
      </c>
      <c r="R65" s="68">
        <v>125.10015255482141</v>
      </c>
      <c r="S65" s="23"/>
    </row>
    <row r="66" spans="16:19" s="14" customFormat="1" x14ac:dyDescent="0.35">
      <c r="P66" s="22"/>
      <c r="Q66" s="96">
        <v>0.57999999999999996</v>
      </c>
      <c r="R66" s="96">
        <v>125.48301866017313</v>
      </c>
      <c r="S66" s="23"/>
    </row>
    <row r="67" spans="16:19" s="14" customFormat="1" x14ac:dyDescent="0.35">
      <c r="P67" s="22"/>
      <c r="Q67" s="68">
        <v>0.59</v>
      </c>
      <c r="R67" s="68">
        <v>125.87101916968209</v>
      </c>
      <c r="S67" s="23"/>
    </row>
    <row r="68" spans="16:19" s="14" customFormat="1" x14ac:dyDescent="0.35">
      <c r="P68" s="22"/>
      <c r="Q68" s="96">
        <v>0.6</v>
      </c>
      <c r="R68" s="96">
        <v>126.26480095444875</v>
      </c>
      <c r="S68" s="23"/>
    </row>
    <row r="69" spans="16:19" s="14" customFormat="1" x14ac:dyDescent="0.35">
      <c r="P69" s="22"/>
      <c r="Q69" s="68">
        <v>0.61</v>
      </c>
      <c r="R69" s="68">
        <v>126.66078016992205</v>
      </c>
      <c r="S69" s="23"/>
    </row>
    <row r="70" spans="16:19" s="14" customFormat="1" x14ac:dyDescent="0.35">
      <c r="P70" s="22"/>
      <c r="Q70" s="96">
        <v>0.62</v>
      </c>
      <c r="R70" s="96">
        <v>127.05831244423376</v>
      </c>
      <c r="S70" s="23"/>
    </row>
    <row r="71" spans="16:19" s="14" customFormat="1" x14ac:dyDescent="0.35">
      <c r="P71" s="22"/>
      <c r="Q71" s="68">
        <v>0.63</v>
      </c>
      <c r="R71" s="68">
        <v>127.45867763679752</v>
      </c>
      <c r="S71" s="23"/>
    </row>
    <row r="72" spans="16:19" s="14" customFormat="1" x14ac:dyDescent="0.35">
      <c r="P72" s="22"/>
      <c r="Q72" s="96">
        <v>0.64</v>
      </c>
      <c r="R72" s="96">
        <v>127.86315560702693</v>
      </c>
      <c r="S72" s="23"/>
    </row>
    <row r="73" spans="16:19" s="14" customFormat="1" x14ac:dyDescent="0.35">
      <c r="P73" s="22"/>
      <c r="Q73" s="68">
        <v>0.65</v>
      </c>
      <c r="R73" s="68">
        <v>128.2730262143356</v>
      </c>
      <c r="S73" s="23"/>
    </row>
    <row r="74" spans="16:19" s="14" customFormat="1" x14ac:dyDescent="0.35">
      <c r="P74" s="22"/>
      <c r="Q74" s="96">
        <v>0.66</v>
      </c>
      <c r="R74" s="96">
        <v>128.68956931813722</v>
      </c>
      <c r="S74" s="23"/>
    </row>
    <row r="75" spans="16:19" s="14" customFormat="1" x14ac:dyDescent="0.35">
      <c r="P75" s="22"/>
      <c r="Q75" s="68">
        <v>0.67</v>
      </c>
      <c r="R75" s="68">
        <v>129.11406477784533</v>
      </c>
      <c r="S75" s="23"/>
    </row>
    <row r="76" spans="16:19" s="14" customFormat="1" x14ac:dyDescent="0.35">
      <c r="P76" s="22"/>
      <c r="Q76" s="96">
        <v>0.68</v>
      </c>
      <c r="R76" s="96">
        <v>129.54779245287355</v>
      </c>
      <c r="S76" s="23"/>
    </row>
    <row r="77" spans="16:19" s="14" customFormat="1" x14ac:dyDescent="0.35">
      <c r="P77" s="22"/>
      <c r="Q77" s="68">
        <v>0.69000000000000006</v>
      </c>
      <c r="R77" s="68">
        <v>129.99198810136213</v>
      </c>
      <c r="S77" s="23"/>
    </row>
    <row r="78" spans="16:19" s="14" customFormat="1" x14ac:dyDescent="0.35">
      <c r="P78" s="22"/>
      <c r="Q78" s="96">
        <v>0.70000000000000007</v>
      </c>
      <c r="R78" s="96">
        <v>130.44162620758084</v>
      </c>
      <c r="S78" s="23"/>
    </row>
    <row r="79" spans="16:19" s="14" customFormat="1" x14ac:dyDescent="0.35">
      <c r="P79" s="22"/>
      <c r="Q79" s="68">
        <v>0.71</v>
      </c>
      <c r="R79" s="68">
        <v>130.8945464416133</v>
      </c>
      <c r="S79" s="23"/>
    </row>
    <row r="80" spans="16:19" s="14" customFormat="1" x14ac:dyDescent="0.35">
      <c r="P80" s="22"/>
      <c r="Q80" s="96">
        <v>0.72</v>
      </c>
      <c r="R80" s="96">
        <v>131.35352579171658</v>
      </c>
      <c r="S80" s="23"/>
    </row>
    <row r="81" spans="16:19" s="14" customFormat="1" x14ac:dyDescent="0.35">
      <c r="P81" s="22"/>
      <c r="Q81" s="68">
        <v>0.73</v>
      </c>
      <c r="R81" s="68">
        <v>131.82134124614765</v>
      </c>
      <c r="S81" s="23"/>
    </row>
    <row r="82" spans="16:19" s="14" customFormat="1" x14ac:dyDescent="0.35">
      <c r="P82" s="22"/>
      <c r="Q82" s="96">
        <v>0.74</v>
      </c>
      <c r="R82" s="96">
        <v>132.3007697931636</v>
      </c>
      <c r="S82" s="23"/>
    </row>
    <row r="83" spans="16:19" s="14" customFormat="1" x14ac:dyDescent="0.35">
      <c r="P83" s="22"/>
      <c r="Q83" s="68">
        <v>0.75</v>
      </c>
      <c r="R83" s="68">
        <v>132.79458842102139</v>
      </c>
      <c r="S83" s="23"/>
    </row>
    <row r="84" spans="16:19" s="14" customFormat="1" x14ac:dyDescent="0.35">
      <c r="P84" s="22"/>
      <c r="Q84" s="96">
        <v>0.76</v>
      </c>
      <c r="R84" s="96">
        <v>133.30557411797807</v>
      </c>
      <c r="S84" s="23"/>
    </row>
    <row r="85" spans="16:19" s="14" customFormat="1" x14ac:dyDescent="0.35">
      <c r="P85" s="22"/>
      <c r="Q85" s="68">
        <v>0.77</v>
      </c>
      <c r="R85" s="68">
        <v>133.83650387229071</v>
      </c>
      <c r="S85" s="23"/>
    </row>
    <row r="86" spans="16:19" s="14" customFormat="1" x14ac:dyDescent="0.35">
      <c r="P86" s="22"/>
      <c r="Q86" s="96">
        <v>0.78</v>
      </c>
      <c r="R86" s="96">
        <v>134.37985606272082</v>
      </c>
      <c r="S86" s="23"/>
    </row>
    <row r="87" spans="16:19" s="14" customFormat="1" x14ac:dyDescent="0.35">
      <c r="P87" s="22"/>
      <c r="Q87" s="68">
        <v>0.79</v>
      </c>
      <c r="R87" s="68">
        <v>134.92965153680487</v>
      </c>
      <c r="S87" s="23"/>
    </row>
    <row r="88" spans="16:19" s="14" customFormat="1" x14ac:dyDescent="0.35">
      <c r="P88" s="22"/>
      <c r="Q88" s="96">
        <v>0.8</v>
      </c>
      <c r="R88" s="96">
        <v>135.49279602402066</v>
      </c>
      <c r="S88" s="23"/>
    </row>
    <row r="89" spans="16:19" s="14" customFormat="1" x14ac:dyDescent="0.35">
      <c r="P89" s="22"/>
      <c r="Q89" s="68">
        <v>0.81</v>
      </c>
      <c r="R89" s="68">
        <v>136.07620355784147</v>
      </c>
      <c r="S89" s="23"/>
    </row>
    <row r="90" spans="16:19" s="14" customFormat="1" x14ac:dyDescent="0.35">
      <c r="P90" s="22"/>
      <c r="Q90" s="96">
        <v>0.82000000000000006</v>
      </c>
      <c r="R90" s="96">
        <v>136.68678817174066</v>
      </c>
      <c r="S90" s="23"/>
    </row>
    <row r="91" spans="16:19" s="14" customFormat="1" x14ac:dyDescent="0.35">
      <c r="P91" s="22"/>
      <c r="Q91" s="68">
        <v>0.83000000000000007</v>
      </c>
      <c r="R91" s="68">
        <v>137.33146389919148</v>
      </c>
      <c r="S91" s="23"/>
    </row>
    <row r="92" spans="16:19" s="14" customFormat="1" x14ac:dyDescent="0.35">
      <c r="P92" s="22"/>
      <c r="Q92" s="96">
        <v>0.84</v>
      </c>
      <c r="R92" s="96">
        <v>138.01598675927238</v>
      </c>
      <c r="S92" s="23"/>
    </row>
    <row r="93" spans="16:19" s="14" customFormat="1" x14ac:dyDescent="0.35">
      <c r="P93" s="22"/>
      <c r="Q93" s="68">
        <v>0.85</v>
      </c>
      <c r="R93" s="68">
        <v>138.71679369244094</v>
      </c>
      <c r="S93" s="23"/>
    </row>
    <row r="94" spans="16:19" s="14" customFormat="1" x14ac:dyDescent="0.35">
      <c r="P94" s="22"/>
      <c r="Q94" s="96">
        <v>0.86</v>
      </c>
      <c r="R94" s="96">
        <v>139.4372216131602</v>
      </c>
      <c r="S94" s="23"/>
    </row>
    <row r="95" spans="16:19" s="14" customFormat="1" x14ac:dyDescent="0.35">
      <c r="P95" s="22"/>
      <c r="Q95" s="68">
        <v>0.87</v>
      </c>
      <c r="R95" s="68">
        <v>140.19759632900383</v>
      </c>
      <c r="S95" s="23"/>
    </row>
    <row r="96" spans="16:19" s="14" customFormat="1" x14ac:dyDescent="0.35">
      <c r="P96" s="22"/>
      <c r="Q96" s="96">
        <v>0.88</v>
      </c>
      <c r="R96" s="96">
        <v>141.01824364754549</v>
      </c>
      <c r="S96" s="23"/>
    </row>
    <row r="97" spans="16:19" s="14" customFormat="1" x14ac:dyDescent="0.35">
      <c r="P97" s="22"/>
      <c r="Q97" s="68">
        <v>0.89</v>
      </c>
      <c r="R97" s="68">
        <v>141.91948937635888</v>
      </c>
      <c r="S97" s="23"/>
    </row>
    <row r="98" spans="16:19" s="14" customFormat="1" x14ac:dyDescent="0.35">
      <c r="P98" s="22"/>
      <c r="Q98" s="96">
        <v>0.9</v>
      </c>
      <c r="R98" s="96">
        <v>142.87519447075442</v>
      </c>
      <c r="S98" s="23"/>
    </row>
    <row r="99" spans="16:19" s="14" customFormat="1" x14ac:dyDescent="0.35">
      <c r="P99" s="22"/>
      <c r="Q99" s="68">
        <v>0.91</v>
      </c>
      <c r="R99" s="68">
        <v>143.87094499496146</v>
      </c>
      <c r="S99" s="23"/>
    </row>
    <row r="100" spans="16:19" s="14" customFormat="1" x14ac:dyDescent="0.35">
      <c r="P100" s="22"/>
      <c r="Q100" s="96">
        <v>0.92</v>
      </c>
      <c r="R100" s="96">
        <v>144.97561617211696</v>
      </c>
      <c r="S100" s="23"/>
    </row>
    <row r="101" spans="16:19" s="14" customFormat="1" x14ac:dyDescent="0.35">
      <c r="P101" s="22"/>
      <c r="Q101" s="68">
        <v>0.93</v>
      </c>
      <c r="R101" s="68">
        <v>146.2585692951539</v>
      </c>
      <c r="S101" s="23"/>
    </row>
    <row r="102" spans="16:19" s="14" customFormat="1" x14ac:dyDescent="0.35">
      <c r="P102" s="22"/>
      <c r="Q102" s="96">
        <v>0.94000000000000006</v>
      </c>
      <c r="R102" s="96">
        <v>147.65422765359398</v>
      </c>
      <c r="S102" s="23"/>
    </row>
    <row r="103" spans="16:19" s="14" customFormat="1" x14ac:dyDescent="0.35">
      <c r="P103" s="22"/>
      <c r="Q103" s="68">
        <v>0.95000000000000007</v>
      </c>
      <c r="R103" s="68">
        <v>149.23153282730917</v>
      </c>
      <c r="S103" s="23"/>
    </row>
    <row r="104" spans="16:19" s="14" customFormat="1" x14ac:dyDescent="0.35">
      <c r="P104" s="22"/>
      <c r="Q104" s="96">
        <v>0.96</v>
      </c>
      <c r="R104" s="96">
        <v>151.230888120804</v>
      </c>
      <c r="S104" s="23"/>
    </row>
    <row r="105" spans="16:19" s="14" customFormat="1" x14ac:dyDescent="0.35">
      <c r="P105" s="22"/>
      <c r="Q105" s="68">
        <v>0.97</v>
      </c>
      <c r="R105" s="68">
        <v>153.55671506807238</v>
      </c>
      <c r="S105" s="23"/>
    </row>
    <row r="106" spans="16:19" s="14" customFormat="1" x14ac:dyDescent="0.35">
      <c r="P106" s="22"/>
      <c r="Q106" s="96">
        <v>0.98</v>
      </c>
      <c r="R106" s="96">
        <v>156.86490199222717</v>
      </c>
      <c r="S106" s="23"/>
    </row>
    <row r="107" spans="16:19" s="14" customFormat="1" x14ac:dyDescent="0.35">
      <c r="P107" s="22"/>
      <c r="Q107" s="68">
        <v>0.99</v>
      </c>
      <c r="R107" s="68">
        <v>162.1517378828398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3:I23"/>
    <mergeCell ref="H31:I31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D26BD446-C2C8-4D31-A1D1-190E948F38C4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54C2B-F2D3-4345-B02F-2ACD0FB80080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209</v>
      </c>
      <c r="E9" s="23"/>
      <c r="G9" s="22"/>
      <c r="H9" s="104" t="s">
        <v>34</v>
      </c>
      <c r="I9" s="105">
        <v>32.590626309615814</v>
      </c>
      <c r="J9" s="21"/>
      <c r="K9" s="21"/>
      <c r="L9" s="21"/>
      <c r="M9" s="21"/>
      <c r="N9" s="23"/>
      <c r="P9" s="22"/>
      <c r="Q9" s="68">
        <v>0.01</v>
      </c>
      <c r="R9" s="68">
        <v>10.507844799079562</v>
      </c>
      <c r="S9" s="23"/>
    </row>
    <row r="10" spans="2:23" s="14" customFormat="1" x14ac:dyDescent="0.35">
      <c r="B10" s="22"/>
      <c r="C10" s="95" t="s">
        <v>48</v>
      </c>
      <c r="D10" s="96" t="s">
        <v>151</v>
      </c>
      <c r="E10" s="23"/>
      <c r="F10" s="20"/>
      <c r="G10" s="22"/>
      <c r="H10" s="95" t="s">
        <v>35</v>
      </c>
      <c r="I10" s="96">
        <v>15.285490620639104</v>
      </c>
      <c r="J10" s="21"/>
      <c r="K10" s="21"/>
      <c r="L10" s="21"/>
      <c r="M10" s="21"/>
      <c r="N10" s="23"/>
      <c r="P10" s="22"/>
      <c r="Q10" s="96">
        <v>0.02</v>
      </c>
      <c r="R10" s="96">
        <v>12.309960598641448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152</v>
      </c>
      <c r="E11" s="94"/>
      <c r="G11" s="22"/>
      <c r="H11" s="11" t="s">
        <v>36</v>
      </c>
      <c r="I11" s="68">
        <v>69.84747241487247</v>
      </c>
      <c r="J11" s="21"/>
      <c r="K11" s="21"/>
      <c r="L11" s="21"/>
      <c r="M11" s="21"/>
      <c r="N11" s="23"/>
      <c r="P11" s="22"/>
      <c r="Q11" s="68">
        <v>0.03</v>
      </c>
      <c r="R11" s="68">
        <v>13.527335784448933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204.90037596545616</v>
      </c>
      <c r="J12" s="21"/>
      <c r="K12" s="21"/>
      <c r="L12" s="21"/>
      <c r="M12" s="21"/>
      <c r="N12" s="23"/>
      <c r="P12" s="22"/>
      <c r="Q12" s="96">
        <v>0.04</v>
      </c>
      <c r="R12" s="96">
        <v>14.482686225190566</v>
      </c>
      <c r="S12" s="23"/>
    </row>
    <row r="13" spans="2:23" s="14" customFormat="1" x14ac:dyDescent="0.35">
      <c r="B13" s="63"/>
      <c r="C13" s="72" t="s">
        <v>131</v>
      </c>
      <c r="D13" s="56" t="s">
        <v>208</v>
      </c>
      <c r="E13" s="64"/>
      <c r="G13" s="22"/>
      <c r="H13" s="11" t="s">
        <v>108</v>
      </c>
      <c r="I13" s="68">
        <v>0.1136192201929942</v>
      </c>
      <c r="J13" s="21"/>
      <c r="K13" s="21"/>
      <c r="L13" s="21"/>
      <c r="M13" s="21"/>
      <c r="N13" s="23"/>
      <c r="P13" s="22"/>
      <c r="Q13" s="68">
        <v>0.05</v>
      </c>
      <c r="R13" s="68">
        <v>15.285490620639102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15.988028254030244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4.3498051903333463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16.61913753308324</v>
      </c>
      <c r="S15" s="23"/>
    </row>
    <row r="16" spans="2:23" s="14" customFormat="1" x14ac:dyDescent="0.35">
      <c r="B16" s="22"/>
      <c r="C16" s="11" t="s">
        <v>32</v>
      </c>
      <c r="D16" s="68" t="s">
        <v>178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17.197324485598585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17.733844471650343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18.236553881222115</v>
      </c>
      <c r="S18" s="23"/>
    </row>
    <row r="19" spans="2:19" s="14" customFormat="1" ht="14.4" customHeight="1" x14ac:dyDescent="0.35">
      <c r="B19" s="22"/>
      <c r="C19" s="95" t="s">
        <v>18</v>
      </c>
      <c r="D19" s="96" t="s">
        <v>177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18.712365863862075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101" t="s">
        <v>186</v>
      </c>
      <c r="I20" s="68">
        <v>3.0978644380679099E-2</v>
      </c>
      <c r="J20" s="21"/>
      <c r="K20" s="21"/>
      <c r="L20" s="21"/>
      <c r="M20" s="21"/>
      <c r="N20" s="23"/>
      <c r="P20" s="22"/>
      <c r="Q20" s="96">
        <v>0.12</v>
      </c>
      <c r="R20" s="96">
        <v>19.166761774023378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96" t="s">
        <v>188</v>
      </c>
      <c r="I21" s="96">
        <v>-3.4694804689260699</v>
      </c>
      <c r="J21" s="21"/>
      <c r="K21" s="21"/>
      <c r="L21" s="21"/>
      <c r="M21" s="21"/>
      <c r="N21" s="23"/>
      <c r="P21" s="22"/>
      <c r="Q21" s="68">
        <v>0.13</v>
      </c>
      <c r="R21" s="68">
        <v>19.602092346896189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68" t="s">
        <v>189</v>
      </c>
      <c r="I22" s="68">
        <v>0.627988916605704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20.020226510082292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154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20.424318522499867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20.817320745954397</v>
      </c>
      <c r="S24" s="23"/>
    </row>
    <row r="25" spans="2:19" s="14" customFormat="1" ht="29" x14ac:dyDescent="0.3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21.200419159958564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68">
        <v>0</v>
      </c>
      <c r="I26" s="68">
        <v>3.0978644380679092E-2</v>
      </c>
      <c r="J26" s="68">
        <v>1.282825663803921</v>
      </c>
      <c r="K26" s="68">
        <v>1</v>
      </c>
      <c r="L26" s="68">
        <v>41.41</v>
      </c>
      <c r="M26" s="68">
        <v>-0.25366953985366364</v>
      </c>
      <c r="N26" s="34"/>
      <c r="P26" s="22"/>
      <c r="Q26" s="96">
        <v>0.18</v>
      </c>
      <c r="R26" s="96">
        <v>21.574514171801901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96">
        <v>16.8</v>
      </c>
      <c r="I27" s="96">
        <v>7.4374850780018181E-2</v>
      </c>
      <c r="J27" s="96">
        <v>3.3230683328512125</v>
      </c>
      <c r="K27" s="96">
        <v>5</v>
      </c>
      <c r="L27" s="96">
        <v>44.68</v>
      </c>
      <c r="M27" s="96">
        <v>0.95615468457133079</v>
      </c>
      <c r="N27" s="23"/>
      <c r="P27" s="22"/>
      <c r="Q27" s="68">
        <v>0.19</v>
      </c>
      <c r="R27" s="68">
        <v>21.940533227658001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68">
        <v>53.5</v>
      </c>
      <c r="I28" s="68">
        <v>0.19179001643241544</v>
      </c>
      <c r="J28" s="68">
        <v>8.9489221667365033</v>
      </c>
      <c r="K28" s="68">
        <v>5</v>
      </c>
      <c r="L28" s="68">
        <v>46.66</v>
      </c>
      <c r="M28" s="68">
        <v>-1.4683551238463344</v>
      </c>
      <c r="N28" s="23"/>
      <c r="P28" s="22"/>
      <c r="Q28" s="96">
        <v>0.2</v>
      </c>
      <c r="R28" s="96">
        <v>22.299696603996232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96">
        <v>169.9</v>
      </c>
      <c r="I29" s="96">
        <v>0.4218559031132541</v>
      </c>
      <c r="J29" s="96">
        <v>19.447557133521016</v>
      </c>
      <c r="K29" s="96">
        <v>23</v>
      </c>
      <c r="L29" s="96">
        <v>46.1</v>
      </c>
      <c r="M29" s="96">
        <v>1.0594403904455238</v>
      </c>
      <c r="N29" s="23"/>
      <c r="P29" s="22"/>
      <c r="Q29" s="68">
        <v>0.21</v>
      </c>
      <c r="R29" s="68">
        <v>22.653394224992894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602.29999999999995</v>
      </c>
      <c r="I30" s="68">
        <v>0.71790096725419827</v>
      </c>
      <c r="J30" s="68">
        <v>33.942357731778493</v>
      </c>
      <c r="K30" s="68">
        <v>33</v>
      </c>
      <c r="L30" s="68">
        <v>47.28</v>
      </c>
      <c r="M30" s="68">
        <v>-0.30453975671975508</v>
      </c>
      <c r="N30" s="23"/>
      <c r="P30" s="22"/>
      <c r="Q30" s="96">
        <v>0.22</v>
      </c>
      <c r="R30" s="96">
        <v>23.002974630213782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23.347955173813293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23.68763652888029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24.024109921908359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68" t="s">
        <v>181</v>
      </c>
      <c r="I34" s="68">
        <v>-97.176712365325358</v>
      </c>
      <c r="J34" s="68">
        <v>5</v>
      </c>
      <c r="K34" s="68" t="s">
        <v>182</v>
      </c>
      <c r="L34" s="68" t="s">
        <v>182</v>
      </c>
      <c r="M34" s="68" t="s">
        <v>182</v>
      </c>
      <c r="N34" s="23"/>
      <c r="P34" s="22"/>
      <c r="Q34" s="96">
        <v>0.26</v>
      </c>
      <c r="R34" s="96">
        <v>24.359023908190153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96" t="s">
        <v>183</v>
      </c>
      <c r="I35" s="96">
        <v>-99.450187982728082</v>
      </c>
      <c r="J35" s="96">
        <v>3</v>
      </c>
      <c r="K35" s="96">
        <v>4.5469512348054479</v>
      </c>
      <c r="L35" s="96">
        <v>2</v>
      </c>
      <c r="M35" s="96">
        <v>0.10295372975103356</v>
      </c>
      <c r="N35" s="23"/>
      <c r="P35" s="22"/>
      <c r="Q35" s="68">
        <v>0.27</v>
      </c>
      <c r="R35" s="68">
        <v>24.692004273733961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184</v>
      </c>
      <c r="I36" s="68">
        <v>-137.41643243897923</v>
      </c>
      <c r="J36" s="68">
        <v>1</v>
      </c>
      <c r="K36" s="68">
        <v>80.479440147307741</v>
      </c>
      <c r="L36" s="68">
        <v>4</v>
      </c>
      <c r="M36" s="68" t="s">
        <v>185</v>
      </c>
      <c r="N36" s="23"/>
      <c r="P36" s="22"/>
      <c r="Q36" s="96">
        <v>0.28000000000000003</v>
      </c>
      <c r="R36" s="96">
        <v>25.023423710844344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25.353285966743712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25.682338056039185</v>
      </c>
      <c r="S38" s="23"/>
    </row>
    <row r="39" spans="1:19" s="14" customFormat="1" ht="23.5" x14ac:dyDescent="0.55000000000000004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26.010335406534963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26.338414619050027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26.667065087232384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26.996148897418735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27.325953138088352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27.6563118662806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27.988068162990242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28.32126134004741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28.656189177085235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28.994013168428758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29.33442859185833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29.678064668612553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30.025904929434965</v>
      </c>
      <c r="S51" s="23"/>
    </row>
    <row r="52" spans="1:19" s="14" customFormat="1" x14ac:dyDescent="0.35">
      <c r="B52" s="13"/>
      <c r="P52" s="22"/>
      <c r="Q52" s="96">
        <v>0.44</v>
      </c>
      <c r="R52" s="96">
        <v>30.377381426282007</v>
      </c>
      <c r="S52" s="23"/>
    </row>
    <row r="53" spans="1:19" s="14" customFormat="1" x14ac:dyDescent="0.35">
      <c r="B53" s="13"/>
      <c r="P53" s="22"/>
      <c r="Q53" s="68">
        <v>0.45</v>
      </c>
      <c r="R53" s="68">
        <v>30.730419458713207</v>
      </c>
      <c r="S53" s="23"/>
    </row>
    <row r="54" spans="1:19" s="14" customFormat="1" x14ac:dyDescent="0.35">
      <c r="P54" s="22"/>
      <c r="Q54" s="96">
        <v>0.46</v>
      </c>
      <c r="R54" s="96">
        <v>31.081124581028018</v>
      </c>
      <c r="S54" s="23"/>
    </row>
    <row r="55" spans="1:19" s="14" customFormat="1" x14ac:dyDescent="0.35">
      <c r="P55" s="22"/>
      <c r="Q55" s="68">
        <v>0.47000000000000003</v>
      </c>
      <c r="R55" s="68">
        <v>31.437174776802777</v>
      </c>
      <c r="S55" s="23"/>
    </row>
    <row r="56" spans="1:19" s="14" customFormat="1" x14ac:dyDescent="0.35">
      <c r="P56" s="22"/>
      <c r="Q56" s="96">
        <v>0.48</v>
      </c>
      <c r="R56" s="96">
        <v>31.810404658003442</v>
      </c>
      <c r="S56" s="23"/>
    </row>
    <row r="57" spans="1:19" s="14" customFormat="1" x14ac:dyDescent="0.35">
      <c r="P57" s="22"/>
      <c r="Q57" s="68">
        <v>0.49</v>
      </c>
      <c r="R57" s="68">
        <v>32.200827571060245</v>
      </c>
      <c r="S57" s="23"/>
    </row>
    <row r="58" spans="1:19" s="14" customFormat="1" x14ac:dyDescent="0.35">
      <c r="P58" s="22"/>
      <c r="Q58" s="96">
        <v>0.5</v>
      </c>
      <c r="R58" s="96">
        <v>32.590626309615828</v>
      </c>
      <c r="S58" s="23"/>
    </row>
    <row r="59" spans="1:19" s="14" customFormat="1" x14ac:dyDescent="0.35">
      <c r="P59" s="22"/>
      <c r="Q59" s="68">
        <v>0.51</v>
      </c>
      <c r="R59" s="68">
        <v>32.967490934767582</v>
      </c>
      <c r="S59" s="23"/>
    </row>
    <row r="60" spans="1:19" s="14" customFormat="1" x14ac:dyDescent="0.35">
      <c r="P60" s="22"/>
      <c r="Q60" s="96">
        <v>0.52</v>
      </c>
      <c r="R60" s="96">
        <v>33.343043771381119</v>
      </c>
      <c r="S60" s="23"/>
    </row>
    <row r="61" spans="1:19" s="14" customFormat="1" x14ac:dyDescent="0.35">
      <c r="P61" s="22"/>
      <c r="Q61" s="68">
        <v>0.53</v>
      </c>
      <c r="R61" s="68">
        <v>33.733041609426714</v>
      </c>
      <c r="S61" s="23"/>
    </row>
    <row r="62" spans="1:19" s="14" customFormat="1" x14ac:dyDescent="0.35">
      <c r="P62" s="22"/>
      <c r="Q62" s="96">
        <v>0.54</v>
      </c>
      <c r="R62" s="96">
        <v>34.13715535212269</v>
      </c>
      <c r="S62" s="23"/>
    </row>
    <row r="63" spans="1:19" s="14" customFormat="1" x14ac:dyDescent="0.35">
      <c r="P63" s="22"/>
      <c r="Q63" s="68">
        <v>0.55000000000000004</v>
      </c>
      <c r="R63" s="68">
        <v>34.548901066795928</v>
      </c>
      <c r="S63" s="23"/>
    </row>
    <row r="64" spans="1:19" s="14" customFormat="1" x14ac:dyDescent="0.35">
      <c r="P64" s="22"/>
      <c r="Q64" s="96">
        <v>0.56000000000000005</v>
      </c>
      <c r="R64" s="96">
        <v>34.964602919110547</v>
      </c>
      <c r="S64" s="23"/>
    </row>
    <row r="65" spans="16:19" s="14" customFormat="1" x14ac:dyDescent="0.35">
      <c r="P65" s="22"/>
      <c r="Q65" s="68">
        <v>0.57000000000000006</v>
      </c>
      <c r="R65" s="68">
        <v>35.38709491364942</v>
      </c>
      <c r="S65" s="23"/>
    </row>
    <row r="66" spans="16:19" s="14" customFormat="1" x14ac:dyDescent="0.35">
      <c r="P66" s="22"/>
      <c r="Q66" s="96">
        <v>0.57999999999999996</v>
      </c>
      <c r="R66" s="96">
        <v>35.819901127195209</v>
      </c>
      <c r="S66" s="23"/>
    </row>
    <row r="67" spans="16:19" s="14" customFormat="1" x14ac:dyDescent="0.35">
      <c r="P67" s="22"/>
      <c r="Q67" s="68">
        <v>0.59</v>
      </c>
      <c r="R67" s="68">
        <v>36.262473421776065</v>
      </c>
      <c r="S67" s="23"/>
    </row>
    <row r="68" spans="16:19" s="14" customFormat="1" x14ac:dyDescent="0.35">
      <c r="P68" s="22"/>
      <c r="Q68" s="96">
        <v>0.6</v>
      </c>
      <c r="R68" s="96">
        <v>36.715595203744932</v>
      </c>
      <c r="S68" s="23"/>
    </row>
    <row r="69" spans="16:19" s="14" customFormat="1" x14ac:dyDescent="0.35">
      <c r="P69" s="22"/>
      <c r="Q69" s="68">
        <v>0.61</v>
      </c>
      <c r="R69" s="68">
        <v>37.179829740701074</v>
      </c>
      <c r="S69" s="23"/>
    </row>
    <row r="70" spans="16:19" s="14" customFormat="1" x14ac:dyDescent="0.35">
      <c r="P70" s="22"/>
      <c r="Q70" s="96">
        <v>0.62</v>
      </c>
      <c r="R70" s="96">
        <v>37.654634488081498</v>
      </c>
      <c r="S70" s="23"/>
    </row>
    <row r="71" spans="16:19" s="14" customFormat="1" x14ac:dyDescent="0.35">
      <c r="P71" s="22"/>
      <c r="Q71" s="68">
        <v>0.63</v>
      </c>
      <c r="R71" s="68">
        <v>38.139045858905206</v>
      </c>
      <c r="S71" s="23"/>
    </row>
    <row r="72" spans="16:19" s="14" customFormat="1" x14ac:dyDescent="0.35">
      <c r="P72" s="22"/>
      <c r="Q72" s="96">
        <v>0.64</v>
      </c>
      <c r="R72" s="96">
        <v>38.633784592549176</v>
      </c>
      <c r="S72" s="23"/>
    </row>
    <row r="73" spans="16:19" s="14" customFormat="1" x14ac:dyDescent="0.35">
      <c r="P73" s="22"/>
      <c r="Q73" s="68">
        <v>0.65</v>
      </c>
      <c r="R73" s="68">
        <v>39.142548677089316</v>
      </c>
      <c r="S73" s="23"/>
    </row>
    <row r="74" spans="16:19" s="14" customFormat="1" x14ac:dyDescent="0.35">
      <c r="P74" s="22"/>
      <c r="Q74" s="96">
        <v>0.66</v>
      </c>
      <c r="R74" s="96">
        <v>39.665028646960799</v>
      </c>
      <c r="S74" s="23"/>
    </row>
    <row r="75" spans="16:19" s="14" customFormat="1" x14ac:dyDescent="0.35">
      <c r="P75" s="22"/>
      <c r="Q75" s="68">
        <v>0.67</v>
      </c>
      <c r="R75" s="68">
        <v>40.202440769232084</v>
      </c>
      <c r="S75" s="23"/>
    </row>
    <row r="76" spans="16:19" s="14" customFormat="1" x14ac:dyDescent="0.35">
      <c r="P76" s="22"/>
      <c r="Q76" s="96">
        <v>0.68</v>
      </c>
      <c r="R76" s="96">
        <v>40.754891489650106</v>
      </c>
      <c r="S76" s="23"/>
    </row>
    <row r="77" spans="16:19" s="14" customFormat="1" x14ac:dyDescent="0.35">
      <c r="P77" s="22"/>
      <c r="Q77" s="68">
        <v>0.69000000000000006</v>
      </c>
      <c r="R77" s="68">
        <v>41.323193562100997</v>
      </c>
      <c r="S77" s="23"/>
    </row>
    <row r="78" spans="16:19" s="14" customFormat="1" x14ac:dyDescent="0.35">
      <c r="P78" s="22"/>
      <c r="Q78" s="96">
        <v>0.70000000000000007</v>
      </c>
      <c r="R78" s="96">
        <v>41.907255634350442</v>
      </c>
      <c r="S78" s="23"/>
    </row>
    <row r="79" spans="16:19" s="14" customFormat="1" x14ac:dyDescent="0.35">
      <c r="P79" s="22"/>
      <c r="Q79" s="68">
        <v>0.71</v>
      </c>
      <c r="R79" s="68">
        <v>42.508901833703419</v>
      </c>
      <c r="S79" s="23"/>
    </row>
    <row r="80" spans="16:19" s="14" customFormat="1" x14ac:dyDescent="0.35">
      <c r="P80" s="22"/>
      <c r="Q80" s="96">
        <v>0.72</v>
      </c>
      <c r="R80" s="96">
        <v>43.129489796502604</v>
      </c>
      <c r="S80" s="23"/>
    </row>
    <row r="81" spans="16:19" s="14" customFormat="1" x14ac:dyDescent="0.35">
      <c r="P81" s="22"/>
      <c r="Q81" s="68">
        <v>0.73</v>
      </c>
      <c r="R81" s="68">
        <v>43.769918039669392</v>
      </c>
      <c r="S81" s="23"/>
    </row>
    <row r="82" spans="16:19" s="14" customFormat="1" x14ac:dyDescent="0.35">
      <c r="P82" s="22"/>
      <c r="Q82" s="96">
        <v>0.74</v>
      </c>
      <c r="R82" s="96">
        <v>44.431152218015143</v>
      </c>
      <c r="S82" s="23"/>
    </row>
    <row r="83" spans="16:19" s="14" customFormat="1" x14ac:dyDescent="0.35">
      <c r="P83" s="22"/>
      <c r="Q83" s="68">
        <v>0.75</v>
      </c>
      <c r="R83" s="68">
        <v>45.115290592980379</v>
      </c>
      <c r="S83" s="23"/>
    </row>
    <row r="84" spans="16:19" s="14" customFormat="1" x14ac:dyDescent="0.35">
      <c r="P84" s="22"/>
      <c r="Q84" s="96">
        <v>0.76</v>
      </c>
      <c r="R84" s="96">
        <v>45.824637245672875</v>
      </c>
      <c r="S84" s="23"/>
    </row>
    <row r="85" spans="16:19" s="14" customFormat="1" x14ac:dyDescent="0.35">
      <c r="P85" s="22"/>
      <c r="Q85" s="68">
        <v>0.77</v>
      </c>
      <c r="R85" s="68">
        <v>46.560577747414506</v>
      </c>
      <c r="S85" s="23"/>
    </row>
    <row r="86" spans="16:19" s="14" customFormat="1" x14ac:dyDescent="0.35">
      <c r="P86" s="22"/>
      <c r="Q86" s="96">
        <v>0.78</v>
      </c>
      <c r="R86" s="96">
        <v>47.323824098504971</v>
      </c>
      <c r="S86" s="23"/>
    </row>
    <row r="87" spans="16:19" s="14" customFormat="1" x14ac:dyDescent="0.35">
      <c r="P87" s="22"/>
      <c r="Q87" s="68">
        <v>0.79</v>
      </c>
      <c r="R87" s="68">
        <v>48.118456782222914</v>
      </c>
      <c r="S87" s="23"/>
    </row>
    <row r="88" spans="16:19" s="14" customFormat="1" x14ac:dyDescent="0.35">
      <c r="P88" s="22"/>
      <c r="Q88" s="96">
        <v>0.8</v>
      </c>
      <c r="R88" s="96">
        <v>48.945647289553001</v>
      </c>
      <c r="S88" s="23"/>
    </row>
    <row r="89" spans="16:19" s="14" customFormat="1" x14ac:dyDescent="0.35">
      <c r="P89" s="22"/>
      <c r="Q89" s="68">
        <v>0.81</v>
      </c>
      <c r="R89" s="68">
        <v>49.8099052580353</v>
      </c>
      <c r="S89" s="23"/>
    </row>
    <row r="90" spans="16:19" s="14" customFormat="1" x14ac:dyDescent="0.35">
      <c r="P90" s="22"/>
      <c r="Q90" s="96">
        <v>0.82000000000000006</v>
      </c>
      <c r="R90" s="96">
        <v>50.71278642118466</v>
      </c>
      <c r="S90" s="23"/>
    </row>
    <row r="91" spans="16:19" s="14" customFormat="1" x14ac:dyDescent="0.35">
      <c r="P91" s="22"/>
      <c r="Q91" s="68">
        <v>0.83000000000000007</v>
      </c>
      <c r="R91" s="68">
        <v>51.6578094775887</v>
      </c>
      <c r="S91" s="23"/>
    </row>
    <row r="92" spans="16:19" s="14" customFormat="1" x14ac:dyDescent="0.35">
      <c r="P92" s="22"/>
      <c r="Q92" s="96">
        <v>0.84</v>
      </c>
      <c r="R92" s="96">
        <v>52.651481165827811</v>
      </c>
      <c r="S92" s="23"/>
    </row>
    <row r="93" spans="16:19" s="14" customFormat="1" x14ac:dyDescent="0.35">
      <c r="P93" s="22"/>
      <c r="Q93" s="68">
        <v>0.85</v>
      </c>
      <c r="R93" s="68">
        <v>53.698059609019715</v>
      </c>
      <c r="S93" s="23"/>
    </row>
    <row r="94" spans="16:19" s="14" customFormat="1" x14ac:dyDescent="0.35">
      <c r="P94" s="22"/>
      <c r="Q94" s="96">
        <v>0.86</v>
      </c>
      <c r="R94" s="96">
        <v>54.80349351309556</v>
      </c>
      <c r="S94" s="23"/>
    </row>
    <row r="95" spans="16:19" s="14" customFormat="1" x14ac:dyDescent="0.35">
      <c r="P95" s="22"/>
      <c r="Q95" s="68">
        <v>0.87</v>
      </c>
      <c r="R95" s="68">
        <v>55.977767783342998</v>
      </c>
      <c r="S95" s="23"/>
    </row>
    <row r="96" spans="16:19" s="14" customFormat="1" x14ac:dyDescent="0.35">
      <c r="P96" s="22"/>
      <c r="Q96" s="96">
        <v>0.88</v>
      </c>
      <c r="R96" s="96">
        <v>57.229500014018001</v>
      </c>
      <c r="S96" s="23"/>
    </row>
    <row r="97" spans="16:19" s="14" customFormat="1" x14ac:dyDescent="0.35">
      <c r="P97" s="22"/>
      <c r="Q97" s="68">
        <v>0.89</v>
      </c>
      <c r="R97" s="68">
        <v>58.56673436181638</v>
      </c>
      <c r="S97" s="23"/>
    </row>
    <row r="98" spans="16:19" s="14" customFormat="1" x14ac:dyDescent="0.35">
      <c r="P98" s="22"/>
      <c r="Q98" s="96">
        <v>0.9</v>
      </c>
      <c r="R98" s="96">
        <v>60.010278614497182</v>
      </c>
      <c r="S98" s="23"/>
    </row>
    <row r="99" spans="16:19" s="14" customFormat="1" x14ac:dyDescent="0.35">
      <c r="P99" s="22"/>
      <c r="Q99" s="68">
        <v>0.91</v>
      </c>
      <c r="R99" s="68">
        <v>61.57942582424571</v>
      </c>
      <c r="S99" s="23"/>
    </row>
    <row r="100" spans="16:19" s="14" customFormat="1" x14ac:dyDescent="0.35">
      <c r="P100" s="22"/>
      <c r="Q100" s="96">
        <v>0.92</v>
      </c>
      <c r="R100" s="96">
        <v>63.300427851426747</v>
      </c>
      <c r="S100" s="23"/>
    </row>
    <row r="101" spans="16:19" s="14" customFormat="1" x14ac:dyDescent="0.35">
      <c r="P101" s="22"/>
      <c r="Q101" s="68">
        <v>0.93</v>
      </c>
      <c r="R101" s="68">
        <v>65.210433911570902</v>
      </c>
      <c r="S101" s="23"/>
    </row>
    <row r="102" spans="16:19" s="14" customFormat="1" x14ac:dyDescent="0.35">
      <c r="P102" s="22"/>
      <c r="Q102" s="96">
        <v>0.94000000000000006</v>
      </c>
      <c r="R102" s="96">
        <v>67.363492037028351</v>
      </c>
      <c r="S102" s="23"/>
    </row>
    <row r="103" spans="16:19" s="14" customFormat="1" x14ac:dyDescent="0.35">
      <c r="P103" s="22"/>
      <c r="Q103" s="68">
        <v>0.95000000000000007</v>
      </c>
      <c r="R103" s="68">
        <v>69.847472414872641</v>
      </c>
      <c r="S103" s="23"/>
    </row>
    <row r="104" spans="16:19" s="14" customFormat="1" x14ac:dyDescent="0.35">
      <c r="P104" s="22"/>
      <c r="Q104" s="96">
        <v>0.96</v>
      </c>
      <c r="R104" s="96">
        <v>72.804387405768125</v>
      </c>
      <c r="S104" s="23"/>
    </row>
    <row r="105" spans="16:19" s="14" customFormat="1" x14ac:dyDescent="0.35">
      <c r="P105" s="22"/>
      <c r="Q105" s="68">
        <v>0.97</v>
      </c>
      <c r="R105" s="68">
        <v>76.487568229893995</v>
      </c>
      <c r="S105" s="23"/>
    </row>
    <row r="106" spans="16:19" s="14" customFormat="1" x14ac:dyDescent="0.35">
      <c r="P106" s="22"/>
      <c r="Q106" s="96">
        <v>0.98</v>
      </c>
      <c r="R106" s="96">
        <v>81.486990499023733</v>
      </c>
      <c r="S106" s="23"/>
    </row>
    <row r="107" spans="16:19" s="14" customFormat="1" x14ac:dyDescent="0.35">
      <c r="P107" s="22"/>
      <c r="Q107" s="68">
        <v>0.99</v>
      </c>
      <c r="R107" s="68">
        <v>89.617483490073809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DE4D35D0-B32E-4836-BFFD-D2A7B3ED847B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75D5A-2AFF-4F69-9DAF-62A0BC8896FB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211</v>
      </c>
      <c r="E9" s="23"/>
      <c r="G9" s="22"/>
      <c r="H9" s="104" t="s">
        <v>34</v>
      </c>
      <c r="I9" s="105">
        <v>115.78876554672131</v>
      </c>
      <c r="J9" s="21"/>
      <c r="K9" s="21"/>
      <c r="L9" s="21"/>
      <c r="M9" s="21"/>
      <c r="N9" s="23"/>
      <c r="P9" s="22"/>
      <c r="Q9" s="68">
        <v>0.01</v>
      </c>
      <c r="R9" s="68">
        <v>90.167744873241247</v>
      </c>
      <c r="S9" s="23"/>
    </row>
    <row r="10" spans="2:23" s="14" customFormat="1" x14ac:dyDescent="0.35">
      <c r="B10" s="22"/>
      <c r="C10" s="95" t="s">
        <v>48</v>
      </c>
      <c r="D10" s="96" t="s">
        <v>151</v>
      </c>
      <c r="E10" s="23"/>
      <c r="F10" s="20"/>
      <c r="G10" s="22"/>
      <c r="H10" s="95" t="s">
        <v>35</v>
      </c>
      <c r="I10" s="96">
        <v>96.933813467279336</v>
      </c>
      <c r="J10" s="21"/>
      <c r="K10" s="21"/>
      <c r="L10" s="21"/>
      <c r="M10" s="21"/>
      <c r="N10" s="23"/>
      <c r="P10" s="22"/>
      <c r="Q10" s="96">
        <v>0.02</v>
      </c>
      <c r="R10" s="96">
        <v>92.804533687987472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152</v>
      </c>
      <c r="E11" s="94"/>
      <c r="G11" s="22"/>
      <c r="H11" s="11" t="s">
        <v>36</v>
      </c>
      <c r="I11" s="68">
        <v>139.4081449212365</v>
      </c>
      <c r="J11" s="21"/>
      <c r="K11" s="21"/>
      <c r="L11" s="21"/>
      <c r="M11" s="21"/>
      <c r="N11" s="23"/>
      <c r="P11" s="22"/>
      <c r="Q11" s="68">
        <v>0.03</v>
      </c>
      <c r="R11" s="68">
        <v>94.56119178972483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217.55247363822116</v>
      </c>
      <c r="J12" s="21"/>
      <c r="K12" s="21"/>
      <c r="L12" s="21"/>
      <c r="M12" s="21"/>
      <c r="N12" s="23"/>
      <c r="P12" s="22"/>
      <c r="Q12" s="96">
        <v>0.04</v>
      </c>
      <c r="R12" s="96">
        <v>95.818235547731163</v>
      </c>
      <c r="S12" s="23"/>
    </row>
    <row r="13" spans="2:23" s="14" customFormat="1" x14ac:dyDescent="0.35">
      <c r="B13" s="63"/>
      <c r="C13" s="72" t="s">
        <v>131</v>
      </c>
      <c r="D13" s="56" t="s">
        <v>210</v>
      </c>
      <c r="E13" s="64"/>
      <c r="G13" s="22"/>
      <c r="H13" s="11" t="s">
        <v>108</v>
      </c>
      <c r="I13" s="68">
        <v>2.460737920979561E-4</v>
      </c>
      <c r="J13" s="21"/>
      <c r="K13" s="21"/>
      <c r="L13" s="21"/>
      <c r="M13" s="21"/>
      <c r="N13" s="23"/>
      <c r="P13" s="22"/>
      <c r="Q13" s="68">
        <v>0.05</v>
      </c>
      <c r="R13" s="68">
        <v>96.933813467279336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97.87348210249263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19.221117233874686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98.668968034202749</v>
      </c>
      <c r="S15" s="23"/>
    </row>
    <row r="16" spans="2:23" s="14" customFormat="1" x14ac:dyDescent="0.35">
      <c r="B16" s="22"/>
      <c r="C16" s="11" t="s">
        <v>32</v>
      </c>
      <c r="D16" s="68" t="s">
        <v>178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99.416428362624529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100.12948365551901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2</v>
      </c>
      <c r="J18" s="107"/>
      <c r="K18" s="21"/>
      <c r="L18" s="21"/>
      <c r="M18" s="21"/>
      <c r="N18" s="23"/>
      <c r="P18" s="22"/>
      <c r="Q18" s="96">
        <v>0.1</v>
      </c>
      <c r="R18" s="96">
        <v>100.76610424518756</v>
      </c>
      <c r="S18" s="23"/>
    </row>
    <row r="19" spans="2:19" s="14" customFormat="1" ht="14.4" customHeight="1" x14ac:dyDescent="0.35">
      <c r="B19" s="22"/>
      <c r="C19" s="95" t="s">
        <v>18</v>
      </c>
      <c r="D19" s="96" t="s">
        <v>177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101.3477345258655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101" t="s">
        <v>188</v>
      </c>
      <c r="I20" s="68">
        <v>-1.16625366825914</v>
      </c>
      <c r="J20" s="21"/>
      <c r="K20" s="21"/>
      <c r="L20" s="21"/>
      <c r="M20" s="21"/>
      <c r="N20" s="23"/>
      <c r="P20" s="22"/>
      <c r="Q20" s="96">
        <v>0.12</v>
      </c>
      <c r="R20" s="96">
        <v>101.89584910901935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96" t="s">
        <v>189</v>
      </c>
      <c r="I21" s="96">
        <v>3.0950799055887599E-3</v>
      </c>
      <c r="J21" s="21"/>
      <c r="K21" s="21"/>
      <c r="L21" s="21"/>
      <c r="M21" s="21"/>
      <c r="N21" s="23"/>
      <c r="P21" s="22"/>
      <c r="Q21" s="68">
        <v>0.13</v>
      </c>
      <c r="R21" s="68">
        <v>102.43192260611556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96">
        <v>0.14000000000000001</v>
      </c>
      <c r="R22" s="96">
        <v>102.95707578896342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154</v>
      </c>
      <c r="E23" s="23"/>
      <c r="F23" s="13"/>
      <c r="G23" s="22"/>
      <c r="H23" s="83" t="s">
        <v>53</v>
      </c>
      <c r="I23" s="83"/>
      <c r="J23" s="41"/>
      <c r="K23" s="41"/>
      <c r="L23" s="41"/>
      <c r="M23" s="41"/>
      <c r="N23" s="23"/>
      <c r="P23" s="22"/>
      <c r="Q23" s="68">
        <v>0.15</v>
      </c>
      <c r="R23" s="68">
        <v>103.44975018700309</v>
      </c>
      <c r="S23" s="23"/>
    </row>
    <row r="24" spans="2:19" s="14" customFormat="1" ht="29" x14ac:dyDescent="0.35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96">
        <v>0.16</v>
      </c>
      <c r="R24" s="96">
        <v>103.91542845719485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68">
        <v>0</v>
      </c>
      <c r="I25" s="68">
        <v>0.12175594980912238</v>
      </c>
      <c r="J25" s="68">
        <v>5.0419138815957574</v>
      </c>
      <c r="K25" s="68">
        <v>1</v>
      </c>
      <c r="L25" s="68">
        <v>41.41</v>
      </c>
      <c r="M25" s="68">
        <v>-1.9207981828722285</v>
      </c>
      <c r="N25" s="34"/>
      <c r="P25" s="22"/>
      <c r="Q25" s="68">
        <v>0.17</v>
      </c>
      <c r="R25" s="68">
        <v>104.36007783293469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96">
        <v>16.8</v>
      </c>
      <c r="I26" s="96">
        <v>0.13258461878705233</v>
      </c>
      <c r="J26" s="96">
        <v>5.9238807674054978</v>
      </c>
      <c r="K26" s="96">
        <v>5</v>
      </c>
      <c r="L26" s="96">
        <v>44.68</v>
      </c>
      <c r="M26" s="96">
        <v>-0.40756718763614297</v>
      </c>
      <c r="N26" s="23"/>
      <c r="P26" s="22"/>
      <c r="Q26" s="96">
        <v>0.18</v>
      </c>
      <c r="R26" s="96">
        <v>104.78966554761871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68">
        <v>53.5</v>
      </c>
      <c r="I27" s="68">
        <v>0.15849393908186121</v>
      </c>
      <c r="J27" s="68">
        <v>7.3953271975596433</v>
      </c>
      <c r="K27" s="68">
        <v>5</v>
      </c>
      <c r="L27" s="68">
        <v>46.66</v>
      </c>
      <c r="M27" s="68">
        <v>-0.96019076512793811</v>
      </c>
      <c r="N27" s="23"/>
      <c r="P27" s="22"/>
      <c r="Q27" s="68">
        <v>0.19</v>
      </c>
      <c r="R27" s="68">
        <v>105.21015883464293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96">
        <v>169.9</v>
      </c>
      <c r="I28" s="96">
        <v>0.26095642392655949</v>
      </c>
      <c r="J28" s="96">
        <v>12.030091143014392</v>
      </c>
      <c r="K28" s="96">
        <v>23</v>
      </c>
      <c r="L28" s="96">
        <v>46.1</v>
      </c>
      <c r="M28" s="96">
        <v>3.6790317622658248</v>
      </c>
      <c r="N28" s="23"/>
      <c r="P28" s="22"/>
      <c r="Q28" s="96">
        <v>0.2</v>
      </c>
      <c r="R28" s="96">
        <v>105.62752492740337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68">
        <v>602.29999999999995</v>
      </c>
      <c r="I29" s="68">
        <v>0.75738418518487372</v>
      </c>
      <c r="J29" s="68">
        <v>35.809124275540832</v>
      </c>
      <c r="K29" s="68">
        <v>33</v>
      </c>
      <c r="L29" s="68">
        <v>47.28</v>
      </c>
      <c r="M29" s="68">
        <v>-0.95304750611605982</v>
      </c>
      <c r="N29" s="23"/>
      <c r="P29" s="22"/>
      <c r="Q29" s="68">
        <v>0.21</v>
      </c>
      <c r="R29" s="68">
        <v>106.03960837665099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96">
        <v>0.22</v>
      </c>
      <c r="R30" s="96">
        <v>106.43738502787946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83" t="s">
        <v>111</v>
      </c>
      <c r="I31" s="83"/>
      <c r="J31" s="40"/>
      <c r="K31" s="40"/>
      <c r="L31" s="40"/>
      <c r="M31" s="40"/>
      <c r="N31" s="23"/>
      <c r="P31" s="22"/>
      <c r="Q31" s="68">
        <v>0.23</v>
      </c>
      <c r="R31" s="68">
        <v>106.82273153551715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108" t="s">
        <v>31</v>
      </c>
      <c r="I32" s="108" t="s">
        <v>90</v>
      </c>
      <c r="J32" s="108" t="s">
        <v>52</v>
      </c>
      <c r="K32" s="108" t="s">
        <v>91</v>
      </c>
      <c r="L32" s="108" t="s">
        <v>92</v>
      </c>
      <c r="M32" s="108" t="s">
        <v>93</v>
      </c>
      <c r="N32" s="23"/>
      <c r="P32" s="22"/>
      <c r="Q32" s="96">
        <v>0.24</v>
      </c>
      <c r="R32" s="96">
        <v>107.19766352818014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68" t="s">
        <v>181</v>
      </c>
      <c r="I33" s="68">
        <v>-97.176712365325358</v>
      </c>
      <c r="J33" s="68">
        <v>5</v>
      </c>
      <c r="K33" s="68" t="s">
        <v>182</v>
      </c>
      <c r="L33" s="68" t="s">
        <v>182</v>
      </c>
      <c r="M33" s="68" t="s">
        <v>182</v>
      </c>
      <c r="N33" s="23"/>
      <c r="P33" s="22"/>
      <c r="Q33" s="68">
        <v>0.25</v>
      </c>
      <c r="R33" s="68">
        <v>107.56419663448445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96" t="s">
        <v>183</v>
      </c>
      <c r="I34" s="96">
        <v>-106.77623681911058</v>
      </c>
      <c r="J34" s="96">
        <v>2</v>
      </c>
      <c r="K34" s="96">
        <v>19.199048907570443</v>
      </c>
      <c r="L34" s="96">
        <v>3</v>
      </c>
      <c r="M34" s="96">
        <v>2.4867412837414893E-4</v>
      </c>
      <c r="N34" s="23"/>
      <c r="P34" s="22"/>
      <c r="Q34" s="96">
        <v>0.26</v>
      </c>
      <c r="R34" s="96">
        <v>107.92434648304616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68" t="s">
        <v>184</v>
      </c>
      <c r="I35" s="68">
        <v>-137.41643243897923</v>
      </c>
      <c r="J35" s="68">
        <v>1</v>
      </c>
      <c r="K35" s="68">
        <v>80.479440147307741</v>
      </c>
      <c r="L35" s="68">
        <v>4</v>
      </c>
      <c r="M35" s="68" t="s">
        <v>185</v>
      </c>
      <c r="N35" s="23"/>
      <c r="P35" s="22"/>
      <c r="Q35" s="68">
        <v>0.27</v>
      </c>
      <c r="R35" s="68">
        <v>108.28012870248135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96">
        <v>0.28000000000000003</v>
      </c>
      <c r="R36" s="96">
        <v>108.63355892140606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108.98659124702576</v>
      </c>
      <c r="S37" s="23"/>
    </row>
    <row r="38" spans="1:19" s="14" customFormat="1" ht="23.5" x14ac:dyDescent="0.55000000000000004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96">
        <v>0.3</v>
      </c>
      <c r="R38" s="96">
        <v>109.33550894816142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109.67782466081762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96">
        <v>0.32</v>
      </c>
      <c r="R40" s="96">
        <v>110.01448532558473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110.34643788305318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28"/>
      <c r="P42" s="22"/>
      <c r="Q42" s="96">
        <v>0.34</v>
      </c>
      <c r="R42" s="96">
        <v>110.67462927381341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111.00000643845578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111.32351631757074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111.64610585174869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111.96872198158005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112.29231164765524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112.61539702535109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112.93555721065249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113.25340899618372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113.56958275409494</v>
      </c>
      <c r="S51" s="23"/>
    </row>
    <row r="52" spans="1:19" s="14" customFormat="1" x14ac:dyDescent="0.35">
      <c r="B52" s="13"/>
      <c r="P52" s="22"/>
      <c r="Q52" s="96">
        <v>0.44</v>
      </c>
      <c r="R52" s="96">
        <v>113.88470885653621</v>
      </c>
      <c r="S52" s="23"/>
    </row>
    <row r="53" spans="1:19" s="14" customFormat="1" x14ac:dyDescent="0.35">
      <c r="B53" s="13"/>
      <c r="P53" s="22"/>
      <c r="Q53" s="68">
        <v>0.45</v>
      </c>
      <c r="R53" s="68">
        <v>114.19941767565766</v>
      </c>
      <c r="S53" s="23"/>
    </row>
    <row r="54" spans="1:19" s="14" customFormat="1" x14ac:dyDescent="0.35">
      <c r="P54" s="22"/>
      <c r="Q54" s="96">
        <v>0.46</v>
      </c>
      <c r="R54" s="96">
        <v>114.51433958360938</v>
      </c>
      <c r="S54" s="23"/>
    </row>
    <row r="55" spans="1:19" s="14" customFormat="1" x14ac:dyDescent="0.35">
      <c r="P55" s="22"/>
      <c r="Q55" s="68">
        <v>0.47000000000000003</v>
      </c>
      <c r="R55" s="68">
        <v>114.83010495254152</v>
      </c>
      <c r="S55" s="23"/>
    </row>
    <row r="56" spans="1:19" s="14" customFormat="1" x14ac:dyDescent="0.35">
      <c r="P56" s="22"/>
      <c r="Q56" s="96">
        <v>0.48</v>
      </c>
      <c r="R56" s="96">
        <v>115.14734415460413</v>
      </c>
      <c r="S56" s="23"/>
    </row>
    <row r="57" spans="1:19" s="14" customFormat="1" x14ac:dyDescent="0.35">
      <c r="P57" s="22"/>
      <c r="Q57" s="68">
        <v>0.49</v>
      </c>
      <c r="R57" s="68">
        <v>115.46668756194737</v>
      </c>
      <c r="S57" s="23"/>
    </row>
    <row r="58" spans="1:19" s="14" customFormat="1" x14ac:dyDescent="0.35">
      <c r="P58" s="22"/>
      <c r="Q58" s="96">
        <v>0.5</v>
      </c>
      <c r="R58" s="96">
        <v>115.78876554672131</v>
      </c>
      <c r="S58" s="23"/>
    </row>
    <row r="59" spans="1:19" s="14" customFormat="1" x14ac:dyDescent="0.35">
      <c r="P59" s="22"/>
      <c r="Q59" s="68">
        <v>0.51</v>
      </c>
      <c r="R59" s="68">
        <v>116.11176402526515</v>
      </c>
      <c r="S59" s="23"/>
    </row>
    <row r="60" spans="1:19" s="14" customFormat="1" x14ac:dyDescent="0.35">
      <c r="P60" s="22"/>
      <c r="Q60" s="96">
        <v>0.52</v>
      </c>
      <c r="R60" s="96">
        <v>116.43394760780591</v>
      </c>
      <c r="S60" s="23"/>
    </row>
    <row r="61" spans="1:19" s="14" customFormat="1" x14ac:dyDescent="0.35">
      <c r="P61" s="22"/>
      <c r="Q61" s="68">
        <v>0.53</v>
      </c>
      <c r="R61" s="68">
        <v>116.75606470732551</v>
      </c>
      <c r="S61" s="23"/>
    </row>
    <row r="62" spans="1:19" s="14" customFormat="1" x14ac:dyDescent="0.35">
      <c r="P62" s="22"/>
      <c r="Q62" s="96">
        <v>0.54</v>
      </c>
      <c r="R62" s="96">
        <v>117.07886373680586</v>
      </c>
      <c r="S62" s="23"/>
    </row>
    <row r="63" spans="1:19" s="14" customFormat="1" x14ac:dyDescent="0.35">
      <c r="P63" s="22"/>
      <c r="Q63" s="68">
        <v>0.55000000000000004</v>
      </c>
      <c r="R63" s="68">
        <v>117.40309310922888</v>
      </c>
      <c r="S63" s="23"/>
    </row>
    <row r="64" spans="1:19" s="14" customFormat="1" x14ac:dyDescent="0.35">
      <c r="P64" s="22"/>
      <c r="Q64" s="96">
        <v>0.56000000000000005</v>
      </c>
      <c r="R64" s="96">
        <v>117.72950123757649</v>
      </c>
      <c r="S64" s="23"/>
    </row>
    <row r="65" spans="16:19" s="14" customFormat="1" x14ac:dyDescent="0.35">
      <c r="P65" s="22"/>
      <c r="Q65" s="68">
        <v>0.57000000000000006</v>
      </c>
      <c r="R65" s="68">
        <v>118.05883653483059</v>
      </c>
      <c r="S65" s="23"/>
    </row>
    <row r="66" spans="16:19" s="14" customFormat="1" x14ac:dyDescent="0.35">
      <c r="P66" s="22"/>
      <c r="Q66" s="96">
        <v>0.57999999999999996</v>
      </c>
      <c r="R66" s="96">
        <v>118.39184741397312</v>
      </c>
      <c r="S66" s="23"/>
    </row>
    <row r="67" spans="16:19" s="14" customFormat="1" x14ac:dyDescent="0.35">
      <c r="P67" s="22"/>
      <c r="Q67" s="68">
        <v>0.59</v>
      </c>
      <c r="R67" s="68">
        <v>118.72928228798601</v>
      </c>
      <c r="S67" s="23"/>
    </row>
    <row r="68" spans="16:19" s="14" customFormat="1" x14ac:dyDescent="0.35">
      <c r="P68" s="22"/>
      <c r="Q68" s="96">
        <v>0.6</v>
      </c>
      <c r="R68" s="96">
        <v>119.07188956985114</v>
      </c>
      <c r="S68" s="23"/>
    </row>
    <row r="69" spans="16:19" s="14" customFormat="1" x14ac:dyDescent="0.35">
      <c r="P69" s="22"/>
      <c r="Q69" s="68">
        <v>0.61</v>
      </c>
      <c r="R69" s="68">
        <v>119.41974009497505</v>
      </c>
      <c r="S69" s="23"/>
    </row>
    <row r="70" spans="16:19" s="14" customFormat="1" x14ac:dyDescent="0.35">
      <c r="P70" s="22"/>
      <c r="Q70" s="96">
        <v>0.62</v>
      </c>
      <c r="R70" s="96">
        <v>119.7687833936365</v>
      </c>
      <c r="S70" s="23"/>
    </row>
    <row r="71" spans="16:19" s="14" customFormat="1" x14ac:dyDescent="0.35">
      <c r="P71" s="22"/>
      <c r="Q71" s="68">
        <v>0.63</v>
      </c>
      <c r="R71" s="68">
        <v>120.11925319404659</v>
      </c>
      <c r="S71" s="23"/>
    </row>
    <row r="72" spans="16:19" s="14" customFormat="1" x14ac:dyDescent="0.35">
      <c r="P72" s="22"/>
      <c r="Q72" s="96">
        <v>0.64</v>
      </c>
      <c r="R72" s="96">
        <v>120.47241259723566</v>
      </c>
      <c r="S72" s="23"/>
    </row>
    <row r="73" spans="16:19" s="14" customFormat="1" x14ac:dyDescent="0.35">
      <c r="P73" s="22"/>
      <c r="Q73" s="68">
        <v>0.65</v>
      </c>
      <c r="R73" s="68">
        <v>120.829524704234</v>
      </c>
      <c r="S73" s="23"/>
    </row>
    <row r="74" spans="16:19" s="14" customFormat="1" x14ac:dyDescent="0.35">
      <c r="P74" s="22"/>
      <c r="Q74" s="96">
        <v>0.66</v>
      </c>
      <c r="R74" s="96">
        <v>121.19185261607194</v>
      </c>
      <c r="S74" s="23"/>
    </row>
    <row r="75" spans="16:19" s="14" customFormat="1" x14ac:dyDescent="0.35">
      <c r="P75" s="22"/>
      <c r="Q75" s="68">
        <v>0.67</v>
      </c>
      <c r="R75" s="68">
        <v>121.56065943377979</v>
      </c>
      <c r="S75" s="23"/>
    </row>
    <row r="76" spans="16:19" s="14" customFormat="1" x14ac:dyDescent="0.35">
      <c r="P76" s="22"/>
      <c r="Q76" s="96">
        <v>0.68</v>
      </c>
      <c r="R76" s="96">
        <v>121.93720825838788</v>
      </c>
      <c r="S76" s="23"/>
    </row>
    <row r="77" spans="16:19" s="14" customFormat="1" x14ac:dyDescent="0.35">
      <c r="P77" s="22"/>
      <c r="Q77" s="68">
        <v>0.69000000000000006</v>
      </c>
      <c r="R77" s="68">
        <v>122.32276219092653</v>
      </c>
      <c r="S77" s="23"/>
    </row>
    <row r="78" spans="16:19" s="14" customFormat="1" x14ac:dyDescent="0.35">
      <c r="P78" s="22"/>
      <c r="Q78" s="96">
        <v>0.70000000000000007</v>
      </c>
      <c r="R78" s="96">
        <v>122.71858433242602</v>
      </c>
      <c r="S78" s="23"/>
    </row>
    <row r="79" spans="16:19" s="14" customFormat="1" x14ac:dyDescent="0.35">
      <c r="P79" s="22"/>
      <c r="Q79" s="68">
        <v>0.71</v>
      </c>
      <c r="R79" s="68">
        <v>123.12301978566289</v>
      </c>
      <c r="S79" s="23"/>
    </row>
    <row r="80" spans="16:19" s="14" customFormat="1" x14ac:dyDescent="0.35">
      <c r="P80" s="22"/>
      <c r="Q80" s="96">
        <v>0.72</v>
      </c>
      <c r="R80" s="96">
        <v>123.52962731327976</v>
      </c>
      <c r="S80" s="23"/>
    </row>
    <row r="81" spans="16:19" s="14" customFormat="1" x14ac:dyDescent="0.35">
      <c r="P81" s="22"/>
      <c r="Q81" s="68">
        <v>0.73</v>
      </c>
      <c r="R81" s="68">
        <v>123.94077945359875</v>
      </c>
      <c r="S81" s="23"/>
    </row>
    <row r="82" spans="16:19" s="14" customFormat="1" x14ac:dyDescent="0.35">
      <c r="P82" s="22"/>
      <c r="Q82" s="96">
        <v>0.74</v>
      </c>
      <c r="R82" s="96">
        <v>124.35942013671631</v>
      </c>
      <c r="S82" s="23"/>
    </row>
    <row r="83" spans="16:19" s="14" customFormat="1" x14ac:dyDescent="0.35">
      <c r="P83" s="22"/>
      <c r="Q83" s="68">
        <v>0.75</v>
      </c>
      <c r="R83" s="68">
        <v>124.7884932927289</v>
      </c>
      <c r="S83" s="23"/>
    </row>
    <row r="84" spans="16:19" s="14" customFormat="1" x14ac:dyDescent="0.35">
      <c r="P84" s="22"/>
      <c r="Q84" s="96">
        <v>0.76</v>
      </c>
      <c r="R84" s="96">
        <v>125.23094285173302</v>
      </c>
      <c r="S84" s="23"/>
    </row>
    <row r="85" spans="16:19" s="14" customFormat="1" x14ac:dyDescent="0.35">
      <c r="P85" s="22"/>
      <c r="Q85" s="68">
        <v>0.77</v>
      </c>
      <c r="R85" s="68">
        <v>125.68971274382517</v>
      </c>
      <c r="S85" s="23"/>
    </row>
    <row r="86" spans="16:19" s="14" customFormat="1" x14ac:dyDescent="0.35">
      <c r="P86" s="22"/>
      <c r="Q86" s="96">
        <v>0.78</v>
      </c>
      <c r="R86" s="96">
        <v>126.16774689910176</v>
      </c>
      <c r="S86" s="23"/>
    </row>
    <row r="87" spans="16:19" s="14" customFormat="1" x14ac:dyDescent="0.35">
      <c r="P87" s="22"/>
      <c r="Q87" s="68">
        <v>0.79</v>
      </c>
      <c r="R87" s="68">
        <v>126.66696135945337</v>
      </c>
      <c r="S87" s="23"/>
    </row>
    <row r="88" spans="16:19" s="14" customFormat="1" x14ac:dyDescent="0.35">
      <c r="P88" s="22"/>
      <c r="Q88" s="96">
        <v>0.8</v>
      </c>
      <c r="R88" s="96">
        <v>127.17332858021412</v>
      </c>
      <c r="S88" s="23"/>
    </row>
    <row r="89" spans="16:19" s="14" customFormat="1" x14ac:dyDescent="0.35">
      <c r="P89" s="22"/>
      <c r="Q89" s="68">
        <v>0.81</v>
      </c>
      <c r="R89" s="68">
        <v>127.68776404674017</v>
      </c>
      <c r="S89" s="23"/>
    </row>
    <row r="90" spans="16:19" s="14" customFormat="1" x14ac:dyDescent="0.35">
      <c r="P90" s="22"/>
      <c r="Q90" s="96">
        <v>0.82000000000000006</v>
      </c>
      <c r="R90" s="96">
        <v>128.21843049039174</v>
      </c>
      <c r="S90" s="23"/>
    </row>
    <row r="91" spans="16:19" s="14" customFormat="1" x14ac:dyDescent="0.35">
      <c r="P91" s="22"/>
      <c r="Q91" s="68">
        <v>0.83000000000000007</v>
      </c>
      <c r="R91" s="68">
        <v>128.77349064252914</v>
      </c>
      <c r="S91" s="23"/>
    </row>
    <row r="92" spans="16:19" s="14" customFormat="1" x14ac:dyDescent="0.35">
      <c r="P92" s="22"/>
      <c r="Q92" s="96">
        <v>0.84</v>
      </c>
      <c r="R92" s="96">
        <v>129.36110723451259</v>
      </c>
      <c r="S92" s="23"/>
    </row>
    <row r="93" spans="16:19" s="14" customFormat="1" x14ac:dyDescent="0.35">
      <c r="P93" s="22"/>
      <c r="Q93" s="68">
        <v>0.85</v>
      </c>
      <c r="R93" s="68">
        <v>129.98944299770235</v>
      </c>
      <c r="S93" s="23"/>
    </row>
    <row r="94" spans="16:19" s="14" customFormat="1" x14ac:dyDescent="0.35">
      <c r="P94" s="22"/>
      <c r="Q94" s="96">
        <v>0.86</v>
      </c>
      <c r="R94" s="96">
        <v>130.65898115859488</v>
      </c>
      <c r="S94" s="23"/>
    </row>
    <row r="95" spans="16:19" s="14" customFormat="1" x14ac:dyDescent="0.35">
      <c r="P95" s="22"/>
      <c r="Q95" s="68">
        <v>0.87</v>
      </c>
      <c r="R95" s="68">
        <v>131.33893567614993</v>
      </c>
      <c r="S95" s="23"/>
    </row>
    <row r="96" spans="16:19" s="14" customFormat="1" x14ac:dyDescent="0.35">
      <c r="P96" s="22"/>
      <c r="Q96" s="96">
        <v>0.88</v>
      </c>
      <c r="R96" s="96">
        <v>132.04790744400927</v>
      </c>
      <c r="S96" s="23"/>
    </row>
    <row r="97" spans="16:19" s="14" customFormat="1" x14ac:dyDescent="0.35">
      <c r="P97" s="22"/>
      <c r="Q97" s="68">
        <v>0.89</v>
      </c>
      <c r="R97" s="68">
        <v>132.81294909685778</v>
      </c>
      <c r="S97" s="23"/>
    </row>
    <row r="98" spans="16:19" s="14" customFormat="1" x14ac:dyDescent="0.35">
      <c r="P98" s="22"/>
      <c r="Q98" s="96">
        <v>0.9</v>
      </c>
      <c r="R98" s="96">
        <v>133.66111326938025</v>
      </c>
      <c r="S98" s="23"/>
    </row>
    <row r="99" spans="16:19" s="14" customFormat="1" x14ac:dyDescent="0.35">
      <c r="P99" s="22"/>
      <c r="Q99" s="68">
        <v>0.91</v>
      </c>
      <c r="R99" s="68">
        <v>134.60719384821337</v>
      </c>
      <c r="S99" s="23"/>
    </row>
    <row r="100" spans="16:19" s="14" customFormat="1" x14ac:dyDescent="0.35">
      <c r="P100" s="22"/>
      <c r="Q100" s="96">
        <v>0.92</v>
      </c>
      <c r="R100" s="96">
        <v>135.58407901855182</v>
      </c>
      <c r="S100" s="23"/>
    </row>
    <row r="101" spans="16:19" s="14" customFormat="1" x14ac:dyDescent="0.35">
      <c r="P101" s="22"/>
      <c r="Q101" s="68">
        <v>0.93</v>
      </c>
      <c r="R101" s="68">
        <v>136.66108334229392</v>
      </c>
      <c r="S101" s="23"/>
    </row>
    <row r="102" spans="16:19" s="14" customFormat="1" x14ac:dyDescent="0.35">
      <c r="P102" s="22"/>
      <c r="Q102" s="96">
        <v>0.94000000000000006</v>
      </c>
      <c r="R102" s="96">
        <v>137.94230200413941</v>
      </c>
      <c r="S102" s="23"/>
    </row>
    <row r="103" spans="16:19" s="14" customFormat="1" x14ac:dyDescent="0.35">
      <c r="P103" s="22"/>
      <c r="Q103" s="68">
        <v>0.95000000000000007</v>
      </c>
      <c r="R103" s="68">
        <v>139.40814492123661</v>
      </c>
      <c r="S103" s="23"/>
    </row>
    <row r="104" spans="16:19" s="14" customFormat="1" x14ac:dyDescent="0.35">
      <c r="P104" s="22"/>
      <c r="Q104" s="96">
        <v>0.96</v>
      </c>
      <c r="R104" s="96">
        <v>141.08522153790142</v>
      </c>
      <c r="S104" s="23"/>
    </row>
    <row r="105" spans="16:19" s="14" customFormat="1" x14ac:dyDescent="0.35">
      <c r="P105" s="22"/>
      <c r="Q105" s="68">
        <v>0.97</v>
      </c>
      <c r="R105" s="68">
        <v>143.32812439890137</v>
      </c>
      <c r="S105" s="23"/>
    </row>
    <row r="106" spans="16:19" s="14" customFormat="1" x14ac:dyDescent="0.35">
      <c r="P106" s="22"/>
      <c r="Q106" s="96">
        <v>0.98</v>
      </c>
      <c r="R106" s="96">
        <v>146.25748178356253</v>
      </c>
      <c r="S106" s="23"/>
    </row>
    <row r="107" spans="16:19" s="14" customFormat="1" x14ac:dyDescent="0.35">
      <c r="P107" s="22"/>
      <c r="Q107" s="68">
        <v>0.99</v>
      </c>
      <c r="R107" s="68">
        <v>151.19277300834455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3:I23"/>
    <mergeCell ref="H31:I31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FDA08A9F-1630-492F-B73E-5E16B684A5F9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Results"/>
  <dimension ref="A1:W151"/>
  <sheetViews>
    <sheetView tabSelected="1" workbookViewId="0">
      <selection activeCell="F2" sqref="F2"/>
    </sheetView>
  </sheetViews>
  <sheetFormatPr defaultRowHeight="14.5" x14ac:dyDescent="0.35"/>
  <cols>
    <col min="2" max="2" width="22.54296875" customWidth="1"/>
    <col min="3" max="3" width="12.90625" customWidth="1"/>
    <col min="4" max="4" width="11.90625" customWidth="1"/>
    <col min="5" max="5" width="20" customWidth="1"/>
    <col min="6" max="6" width="9.6328125" customWidth="1"/>
    <col min="7" max="7" width="9.453125" customWidth="1"/>
    <col min="9" max="10" width="10.453125" customWidth="1"/>
    <col min="11" max="11" width="12.453125" customWidth="1"/>
    <col min="12" max="12" width="15.6328125" customWidth="1"/>
    <col min="13" max="13" width="16.36328125" customWidth="1"/>
    <col min="14" max="14" width="16.90625" customWidth="1"/>
    <col min="15" max="15" width="32.54296875" customWidth="1"/>
    <col min="16" max="16" width="48.54296875" customWidth="1"/>
    <col min="19" max="19" width="54.6328125" customWidth="1"/>
  </cols>
  <sheetData>
    <row r="1" spans="1:23" s="1" customFormat="1" ht="69" customHeight="1" x14ac:dyDescent="0.35">
      <c r="A1" s="77"/>
      <c r="B1" s="77"/>
      <c r="C1" s="77"/>
      <c r="D1" s="77"/>
      <c r="G1" s="2"/>
      <c r="H1" s="2"/>
      <c r="I1" s="2"/>
      <c r="K1" s="65"/>
      <c r="L1" s="66"/>
      <c r="M1" s="52"/>
    </row>
    <row r="2" spans="1:23" s="3" customFormat="1" ht="22.5" customHeight="1" x14ac:dyDescent="0.55000000000000004">
      <c r="E2" s="4"/>
      <c r="F2" s="69" t="str">
        <f>Hidden!D4</f>
        <v>BMDS 3.1.2</v>
      </c>
      <c r="G2" s="53"/>
      <c r="H2" s="5"/>
      <c r="I2" s="59"/>
      <c r="J2" s="59"/>
      <c r="K2" s="60"/>
      <c r="L2" s="60"/>
      <c r="M2" s="60"/>
      <c r="N2" s="60"/>
      <c r="Q2" s="4"/>
      <c r="R2" s="4"/>
      <c r="W2" s="4"/>
    </row>
    <row r="3" spans="1:23" s="14" customFormat="1" ht="14.4" customHeight="1" x14ac:dyDescent="0.55000000000000004">
      <c r="E3" s="48"/>
      <c r="G3" s="49"/>
      <c r="H3" s="49"/>
      <c r="I3" s="61"/>
      <c r="J3" s="61"/>
      <c r="K3" s="58"/>
      <c r="L3" s="58"/>
      <c r="M3" s="58"/>
      <c r="N3" s="58"/>
      <c r="Q3" s="48"/>
      <c r="R3" s="48"/>
      <c r="W3" s="48"/>
    </row>
    <row r="4" spans="1:23" s="14" customFormat="1" ht="14.4" customHeight="1" x14ac:dyDescent="0.55000000000000004">
      <c r="B4" s="123" t="s">
        <v>151</v>
      </c>
      <c r="C4" s="116"/>
      <c r="D4" s="117"/>
      <c r="E4" s="48"/>
      <c r="G4" s="74" t="s">
        <v>0</v>
      </c>
      <c r="H4" s="74"/>
      <c r="I4" s="74"/>
      <c r="J4" s="74"/>
      <c r="K4" s="58"/>
      <c r="L4" s="58"/>
      <c r="M4" s="58"/>
      <c r="N4" s="58"/>
      <c r="Q4" s="48"/>
      <c r="R4" s="48"/>
      <c r="W4" s="48"/>
    </row>
    <row r="5" spans="1:23" s="14" customFormat="1" ht="14.4" customHeight="1" x14ac:dyDescent="0.55000000000000004">
      <c r="B5" s="118" t="s">
        <v>152</v>
      </c>
      <c r="C5" s="116"/>
      <c r="D5" s="117"/>
      <c r="E5" s="48"/>
      <c r="G5" s="49"/>
      <c r="H5" s="49"/>
      <c r="I5" s="61"/>
      <c r="J5" s="61"/>
      <c r="K5" s="58"/>
      <c r="L5" s="124" t="s">
        <v>229</v>
      </c>
      <c r="M5" s="124"/>
      <c r="N5" s="58"/>
      <c r="Q5" s="48"/>
      <c r="R5" s="48"/>
      <c r="W5" s="48"/>
    </row>
    <row r="6" spans="1:23" s="14" customFormat="1" ht="14.4" customHeight="1" x14ac:dyDescent="0.55000000000000004">
      <c r="B6" s="119" t="s">
        <v>41</v>
      </c>
      <c r="C6" s="119" t="s">
        <v>153</v>
      </c>
      <c r="D6" s="119" t="s">
        <v>154</v>
      </c>
      <c r="E6" s="48"/>
      <c r="G6" s="129" t="s">
        <v>1</v>
      </c>
      <c r="H6" s="129"/>
      <c r="I6" s="129"/>
      <c r="J6" s="129"/>
      <c r="K6" s="58"/>
      <c r="L6" s="125" t="s">
        <v>230</v>
      </c>
      <c r="M6" s="126"/>
      <c r="N6" s="58"/>
      <c r="Q6" s="48"/>
      <c r="R6" s="48"/>
      <c r="W6" s="48"/>
    </row>
    <row r="7" spans="1:23" s="14" customFormat="1" ht="14.4" customHeight="1" x14ac:dyDescent="0.55000000000000004">
      <c r="B7" s="120" t="s">
        <v>41</v>
      </c>
      <c r="C7" s="120" t="s">
        <v>153</v>
      </c>
      <c r="D7" s="120" t="s">
        <v>154</v>
      </c>
      <c r="E7" s="48"/>
      <c r="G7" s="129"/>
      <c r="H7" s="129"/>
      <c r="I7" s="129"/>
      <c r="J7" s="129"/>
      <c r="K7" s="58"/>
      <c r="L7" s="127" t="s">
        <v>231</v>
      </c>
      <c r="M7" s="128"/>
      <c r="N7" s="58"/>
      <c r="Q7" s="48"/>
      <c r="R7" s="48"/>
      <c r="W7" s="48"/>
    </row>
    <row r="8" spans="1:23" s="14" customFormat="1" ht="14.4" customHeight="1" x14ac:dyDescent="0.55000000000000004">
      <c r="B8" s="121">
        <v>0</v>
      </c>
      <c r="C8" s="121">
        <v>41.41</v>
      </c>
      <c r="D8" s="121">
        <v>1</v>
      </c>
      <c r="E8" s="48"/>
      <c r="G8" s="129"/>
      <c r="H8" s="129"/>
      <c r="I8" s="129"/>
      <c r="J8" s="129"/>
      <c r="K8" s="58"/>
      <c r="L8" s="58"/>
      <c r="M8" s="58"/>
      <c r="N8" s="58"/>
      <c r="Q8" s="48"/>
      <c r="R8" s="48"/>
      <c r="W8" s="48"/>
    </row>
    <row r="9" spans="1:23" s="14" customFormat="1" ht="14.4" customHeight="1" x14ac:dyDescent="0.55000000000000004">
      <c r="B9" s="122">
        <v>16.8</v>
      </c>
      <c r="C9" s="122">
        <v>44.68</v>
      </c>
      <c r="D9" s="122">
        <v>5</v>
      </c>
      <c r="E9" s="48"/>
      <c r="G9" s="129"/>
      <c r="H9" s="129"/>
      <c r="I9" s="129"/>
      <c r="J9" s="129"/>
      <c r="K9" s="58"/>
      <c r="L9" s="58"/>
      <c r="M9" s="58"/>
      <c r="N9" s="58"/>
      <c r="Q9" s="48"/>
      <c r="R9" s="48"/>
      <c r="W9" s="48"/>
    </row>
    <row r="10" spans="1:23" s="14" customFormat="1" ht="14.4" customHeight="1" x14ac:dyDescent="0.55000000000000004">
      <c r="B10" s="121">
        <v>53.5</v>
      </c>
      <c r="C10" s="121">
        <v>46.66</v>
      </c>
      <c r="D10" s="121">
        <v>5</v>
      </c>
      <c r="E10" s="48"/>
      <c r="G10" s="129"/>
      <c r="H10" s="129"/>
      <c r="I10" s="129"/>
      <c r="J10" s="129"/>
      <c r="K10" s="58"/>
      <c r="L10" s="58"/>
      <c r="M10" s="58"/>
      <c r="N10" s="58"/>
      <c r="Q10" s="48"/>
      <c r="R10" s="48"/>
      <c r="W10" s="48"/>
    </row>
    <row r="11" spans="1:23" s="14" customFormat="1" ht="14.4" customHeight="1" x14ac:dyDescent="0.55000000000000004">
      <c r="B11" s="122">
        <v>169.9</v>
      </c>
      <c r="C11" s="122">
        <v>46.1</v>
      </c>
      <c r="D11" s="122">
        <v>23</v>
      </c>
      <c r="E11" s="48"/>
      <c r="G11" s="49"/>
      <c r="H11" s="49"/>
      <c r="I11" s="61"/>
      <c r="J11" s="61"/>
      <c r="K11" s="58"/>
      <c r="L11" s="58"/>
      <c r="M11" s="58"/>
      <c r="N11" s="58"/>
      <c r="Q11" s="48"/>
      <c r="R11" s="48"/>
      <c r="W11" s="48"/>
    </row>
    <row r="12" spans="1:23" s="14" customFormat="1" ht="14.4" customHeight="1" x14ac:dyDescent="0.55000000000000004">
      <c r="B12" s="121">
        <v>602.29999999999995</v>
      </c>
      <c r="C12" s="121">
        <v>47.28</v>
      </c>
      <c r="D12" s="121">
        <v>33</v>
      </c>
      <c r="E12" s="48"/>
      <c r="G12" s="49"/>
      <c r="H12" s="49"/>
      <c r="I12" s="61"/>
      <c r="J12" s="61"/>
      <c r="K12" s="58"/>
      <c r="L12" s="58"/>
      <c r="M12" s="58"/>
      <c r="N12" s="58"/>
      <c r="Q12" s="48"/>
      <c r="R12" s="48"/>
      <c r="W12" s="48"/>
    </row>
    <row r="13" spans="1:23" s="14" customFormat="1" ht="14.4" customHeight="1" x14ac:dyDescent="0.55000000000000004">
      <c r="E13" s="48"/>
      <c r="G13" s="49"/>
      <c r="H13" s="49"/>
      <c r="I13" s="61"/>
      <c r="J13" s="61"/>
      <c r="K13" s="58"/>
      <c r="L13" s="58"/>
      <c r="M13" s="58"/>
      <c r="N13" s="58"/>
      <c r="Q13" s="48"/>
      <c r="R13" s="48"/>
      <c r="W13" s="48"/>
    </row>
    <row r="14" spans="1:23" s="14" customFormat="1" ht="14.4" customHeight="1" x14ac:dyDescent="0.55000000000000004">
      <c r="E14" s="48"/>
      <c r="G14" s="49"/>
      <c r="H14" s="49"/>
      <c r="I14" s="61"/>
      <c r="J14" s="61"/>
      <c r="K14" s="58"/>
      <c r="L14" s="58"/>
      <c r="M14" s="58"/>
      <c r="N14" s="58"/>
      <c r="Q14" s="48"/>
      <c r="R14" s="48"/>
      <c r="S14" s="115" t="s">
        <v>228</v>
      </c>
      <c r="W14" s="48"/>
    </row>
    <row r="15" spans="1:23" s="14" customFormat="1" ht="14.4" customHeight="1" x14ac:dyDescent="0.55000000000000004">
      <c r="B15" s="78" t="s">
        <v>212</v>
      </c>
      <c r="C15" s="79"/>
      <c r="D15" s="80" t="s">
        <v>134</v>
      </c>
      <c r="E15" s="81"/>
      <c r="G15" s="49"/>
      <c r="H15" s="49"/>
      <c r="I15" s="61"/>
      <c r="J15" s="61"/>
      <c r="K15" s="58"/>
      <c r="L15" s="58"/>
      <c r="M15" s="58"/>
      <c r="N15" s="58"/>
      <c r="Q15" s="48"/>
      <c r="R15" s="48"/>
      <c r="W15" s="48"/>
    </row>
    <row r="16" spans="1:23" s="14" customFormat="1" ht="51" customHeight="1" x14ac:dyDescent="0.35">
      <c r="B16" s="37" t="s">
        <v>31</v>
      </c>
      <c r="C16" s="38" t="s">
        <v>60</v>
      </c>
      <c r="D16" s="38" t="s">
        <v>128</v>
      </c>
      <c r="E16" s="37" t="s">
        <v>23</v>
      </c>
      <c r="F16" s="37" t="s">
        <v>17</v>
      </c>
      <c r="G16" s="37" t="s">
        <v>34</v>
      </c>
      <c r="H16" s="37" t="s">
        <v>35</v>
      </c>
      <c r="I16" s="37" t="s">
        <v>36</v>
      </c>
      <c r="J16" s="38" t="s">
        <v>93</v>
      </c>
      <c r="K16" s="37" t="s">
        <v>42</v>
      </c>
      <c r="L16" s="38" t="s">
        <v>107</v>
      </c>
      <c r="M16" s="38" t="s">
        <v>58</v>
      </c>
      <c r="N16" s="38" t="s">
        <v>59</v>
      </c>
      <c r="O16" s="38" t="s">
        <v>61</v>
      </c>
      <c r="P16" s="38" t="s">
        <v>62</v>
      </c>
    </row>
    <row r="17" spans="2:16" s="14" customFormat="1" ht="29" x14ac:dyDescent="0.35">
      <c r="B17" s="109" t="s">
        <v>71</v>
      </c>
      <c r="C17" s="68" t="s">
        <v>213</v>
      </c>
      <c r="D17" s="68" t="s">
        <v>214</v>
      </c>
      <c r="E17" s="68" t="s">
        <v>178</v>
      </c>
      <c r="F17" s="68">
        <v>0.1</v>
      </c>
      <c r="G17" s="68">
        <v>70.224603739434656</v>
      </c>
      <c r="H17" s="68">
        <v>20.418524103998877</v>
      </c>
      <c r="I17" s="68">
        <v>150.13923182158584</v>
      </c>
      <c r="J17" s="68">
        <v>0.11031651319585267</v>
      </c>
      <c r="K17" s="68">
        <v>205.05792458855456</v>
      </c>
      <c r="L17" s="68" t="s">
        <v>182</v>
      </c>
      <c r="M17" s="68">
        <v>-0.13432822449474752</v>
      </c>
      <c r="N17" s="68">
        <v>-1.0883875168207147</v>
      </c>
      <c r="O17" s="68" t="s">
        <v>225</v>
      </c>
      <c r="P17" s="105" t="s">
        <v>220</v>
      </c>
    </row>
    <row r="18" spans="2:16" s="14" customFormat="1" ht="29" x14ac:dyDescent="0.35">
      <c r="B18" s="110" t="s">
        <v>72</v>
      </c>
      <c r="C18" s="96" t="s">
        <v>213</v>
      </c>
      <c r="D18" s="96" t="s">
        <v>214</v>
      </c>
      <c r="E18" s="96" t="s">
        <v>178</v>
      </c>
      <c r="F18" s="96">
        <v>0.1</v>
      </c>
      <c r="G18" s="96">
        <v>44.700358480533104</v>
      </c>
      <c r="H18" s="96">
        <v>34.996777987668196</v>
      </c>
      <c r="I18" s="96">
        <v>68.038570671519594</v>
      </c>
      <c r="J18" s="96">
        <v>6.8681797839891479E-2</v>
      </c>
      <c r="K18" s="96">
        <v>205.28806593148954</v>
      </c>
      <c r="L18" s="96" t="s">
        <v>182</v>
      </c>
      <c r="M18" s="96">
        <v>-0.91246408609513174</v>
      </c>
      <c r="N18" s="96">
        <v>-0.57488065284752876</v>
      </c>
      <c r="O18" s="96" t="s">
        <v>222</v>
      </c>
      <c r="P18" s="111" t="s">
        <v>221</v>
      </c>
    </row>
    <row r="19" spans="2:16" s="14" customFormat="1" ht="29" x14ac:dyDescent="0.35">
      <c r="B19" s="112" t="s">
        <v>74</v>
      </c>
      <c r="C19" s="113" t="s">
        <v>213</v>
      </c>
      <c r="D19" s="113" t="s">
        <v>214</v>
      </c>
      <c r="E19" s="113" t="s">
        <v>178</v>
      </c>
      <c r="F19" s="113">
        <v>0.1</v>
      </c>
      <c r="G19" s="113">
        <v>30.987747032621794</v>
      </c>
      <c r="H19" s="113">
        <v>20.200516046359464</v>
      </c>
      <c r="I19" s="113">
        <v>62.770517470677603</v>
      </c>
      <c r="J19" s="113">
        <v>0.13298583649673956</v>
      </c>
      <c r="K19" s="113">
        <v>204.59624775910225</v>
      </c>
      <c r="L19" s="113" t="s">
        <v>182</v>
      </c>
      <c r="M19" s="113">
        <v>0.76641918589817193</v>
      </c>
      <c r="N19" s="113">
        <v>-0.11804040649615118</v>
      </c>
      <c r="O19" s="113" t="s">
        <v>226</v>
      </c>
      <c r="P19" s="114" t="s">
        <v>227</v>
      </c>
    </row>
    <row r="20" spans="2:16" s="14" customFormat="1" ht="29" x14ac:dyDescent="0.35">
      <c r="B20" s="110" t="s">
        <v>215</v>
      </c>
      <c r="C20" s="96" t="s">
        <v>213</v>
      </c>
      <c r="D20" s="96" t="s">
        <v>214</v>
      </c>
      <c r="E20" s="96" t="s">
        <v>178</v>
      </c>
      <c r="F20" s="96">
        <v>0.1</v>
      </c>
      <c r="G20" s="96">
        <v>44.700346605479716</v>
      </c>
      <c r="H20" s="96">
        <v>34.996461584040553</v>
      </c>
      <c r="I20" s="96">
        <v>61.125659879521926</v>
      </c>
      <c r="J20" s="96">
        <v>6.868179209050207E-2</v>
      </c>
      <c r="K20" s="96">
        <v>205.28806593148843</v>
      </c>
      <c r="L20" s="96" t="s">
        <v>182</v>
      </c>
      <c r="M20" s="96">
        <v>-0.91246417678641456</v>
      </c>
      <c r="N20" s="96">
        <v>-0.57488027539802022</v>
      </c>
      <c r="O20" s="96" t="s">
        <v>222</v>
      </c>
      <c r="P20" s="111" t="s">
        <v>221</v>
      </c>
    </row>
    <row r="21" spans="2:16" s="14" customFormat="1" ht="29" x14ac:dyDescent="0.35">
      <c r="B21" s="109" t="s">
        <v>216</v>
      </c>
      <c r="C21" s="68" t="s">
        <v>213</v>
      </c>
      <c r="D21" s="68" t="s">
        <v>214</v>
      </c>
      <c r="E21" s="68" t="s">
        <v>178</v>
      </c>
      <c r="F21" s="68">
        <v>0.1</v>
      </c>
      <c r="G21" s="68">
        <v>44.700355580449099</v>
      </c>
      <c r="H21" s="68">
        <v>34.996160589482784</v>
      </c>
      <c r="I21" s="68">
        <v>61.124759492839281</v>
      </c>
      <c r="J21" s="68">
        <v>6.8681786200980532E-2</v>
      </c>
      <c r="K21" s="68">
        <v>205.28806593148906</v>
      </c>
      <c r="L21" s="68" t="s">
        <v>182</v>
      </c>
      <c r="M21" s="68">
        <v>-0.91246391181453468</v>
      </c>
      <c r="N21" s="68">
        <v>-0.57488012658854326</v>
      </c>
      <c r="O21" s="68" t="s">
        <v>222</v>
      </c>
      <c r="P21" s="105" t="s">
        <v>221</v>
      </c>
    </row>
    <row r="22" spans="2:16" s="14" customFormat="1" ht="29" x14ac:dyDescent="0.35">
      <c r="B22" s="110" t="s">
        <v>217</v>
      </c>
      <c r="C22" s="96" t="s">
        <v>213</v>
      </c>
      <c r="D22" s="96" t="s">
        <v>214</v>
      </c>
      <c r="E22" s="96" t="s">
        <v>178</v>
      </c>
      <c r="F22" s="96">
        <v>0.1</v>
      </c>
      <c r="G22" s="96">
        <v>44.700355580449099</v>
      </c>
      <c r="H22" s="96">
        <v>34.996157178859939</v>
      </c>
      <c r="I22" s="96">
        <v>61.126318122179654</v>
      </c>
      <c r="J22" s="96">
        <v>6.8681791840073947E-2</v>
      </c>
      <c r="K22" s="96">
        <v>205.28806593148849</v>
      </c>
      <c r="L22" s="96" t="s">
        <v>182</v>
      </c>
      <c r="M22" s="96">
        <v>-0.91246415703142836</v>
      </c>
      <c r="N22" s="96">
        <v>-0.57488027471149705</v>
      </c>
      <c r="O22" s="96" t="s">
        <v>222</v>
      </c>
      <c r="P22" s="111" t="s">
        <v>221</v>
      </c>
    </row>
    <row r="23" spans="2:16" s="14" customFormat="1" ht="29" x14ac:dyDescent="0.35">
      <c r="B23" s="109" t="s">
        <v>218</v>
      </c>
      <c r="C23" s="68" t="s">
        <v>213</v>
      </c>
      <c r="D23" s="68" t="s">
        <v>214</v>
      </c>
      <c r="E23" s="68" t="s">
        <v>178</v>
      </c>
      <c r="F23" s="68">
        <v>0.1</v>
      </c>
      <c r="G23" s="68">
        <v>44.700382505357261</v>
      </c>
      <c r="H23" s="68">
        <v>34.99617852856916</v>
      </c>
      <c r="I23" s="68">
        <v>59.131321823865036</v>
      </c>
      <c r="J23" s="68">
        <v>6.8681918968332756E-2</v>
      </c>
      <c r="K23" s="68">
        <v>205.28806593155693</v>
      </c>
      <c r="L23" s="68" t="s">
        <v>182</v>
      </c>
      <c r="M23" s="68">
        <v>-0.91246627914408596</v>
      </c>
      <c r="N23" s="68">
        <v>-0.57488587775403399</v>
      </c>
      <c r="O23" s="68" t="s">
        <v>222</v>
      </c>
      <c r="P23" s="105" t="s">
        <v>221</v>
      </c>
    </row>
    <row r="24" spans="2:16" s="14" customFormat="1" ht="29" x14ac:dyDescent="0.35">
      <c r="B24" s="110" t="s">
        <v>79</v>
      </c>
      <c r="C24" s="96" t="s">
        <v>213</v>
      </c>
      <c r="D24" s="96" t="s">
        <v>214</v>
      </c>
      <c r="E24" s="96" t="s">
        <v>178</v>
      </c>
      <c r="F24" s="96">
        <v>0.1</v>
      </c>
      <c r="G24" s="96">
        <v>44.700482264230779</v>
      </c>
      <c r="H24" s="96">
        <v>34.996570103756142</v>
      </c>
      <c r="I24" s="96">
        <v>65.918262779649197</v>
      </c>
      <c r="J24" s="96">
        <v>6.8682505551125761E-2</v>
      </c>
      <c r="K24" s="96">
        <v>205.28806593358834</v>
      </c>
      <c r="L24" s="96" t="s">
        <v>182</v>
      </c>
      <c r="M24" s="96">
        <v>-0.91247667228772755</v>
      </c>
      <c r="N24" s="96">
        <v>-0.57491133344013634</v>
      </c>
      <c r="O24" s="96" t="s">
        <v>222</v>
      </c>
      <c r="P24" s="111" t="s">
        <v>221</v>
      </c>
    </row>
    <row r="25" spans="2:16" s="14" customFormat="1" ht="58" x14ac:dyDescent="0.35">
      <c r="B25" s="109" t="s">
        <v>73</v>
      </c>
      <c r="C25" s="68" t="s">
        <v>213</v>
      </c>
      <c r="D25" s="68" t="s">
        <v>219</v>
      </c>
      <c r="E25" s="68" t="s">
        <v>178</v>
      </c>
      <c r="F25" s="68">
        <v>0.1</v>
      </c>
      <c r="G25" s="68">
        <v>122.49265559445926</v>
      </c>
      <c r="H25" s="68">
        <v>100.64505483499384</v>
      </c>
      <c r="I25" s="68">
        <v>149.23153282730905</v>
      </c>
      <c r="J25" s="68">
        <v>1.6602764758233413E-4</v>
      </c>
      <c r="K25" s="68">
        <v>218.56860338309082</v>
      </c>
      <c r="L25" s="68" t="s">
        <v>182</v>
      </c>
      <c r="M25" s="68">
        <v>3.7017390337286842</v>
      </c>
      <c r="N25" s="68">
        <v>-2.0167595111226255</v>
      </c>
      <c r="O25" s="68" t="s">
        <v>222</v>
      </c>
      <c r="P25" s="105" t="s">
        <v>223</v>
      </c>
    </row>
    <row r="26" spans="2:16" s="14" customFormat="1" x14ac:dyDescent="0.35">
      <c r="B26" s="110" t="s">
        <v>75</v>
      </c>
      <c r="C26" s="96" t="s">
        <v>213</v>
      </c>
      <c r="D26" s="96" t="s">
        <v>219</v>
      </c>
      <c r="E26" s="96" t="s">
        <v>178</v>
      </c>
      <c r="F26" s="96">
        <v>0.1</v>
      </c>
      <c r="G26" s="96">
        <v>32.590626309615814</v>
      </c>
      <c r="H26" s="96">
        <v>15.285490620639104</v>
      </c>
      <c r="I26" s="96">
        <v>69.84747241487247</v>
      </c>
      <c r="J26" s="96">
        <v>0.1136192201929942</v>
      </c>
      <c r="K26" s="96">
        <v>204.90037596545616</v>
      </c>
      <c r="L26" s="96" t="s">
        <v>182</v>
      </c>
      <c r="M26" s="96">
        <v>0.95615468457133079</v>
      </c>
      <c r="N26" s="96">
        <v>-0.25366953985366364</v>
      </c>
      <c r="O26" s="96" t="s">
        <v>225</v>
      </c>
      <c r="P26" s="111"/>
    </row>
    <row r="27" spans="2:16" s="14" customFormat="1" ht="43.5" x14ac:dyDescent="0.35">
      <c r="B27" s="109" t="s">
        <v>77</v>
      </c>
      <c r="C27" s="68" t="s">
        <v>213</v>
      </c>
      <c r="D27" s="68" t="s">
        <v>219</v>
      </c>
      <c r="E27" s="68" t="s">
        <v>178</v>
      </c>
      <c r="F27" s="68">
        <v>0.1</v>
      </c>
      <c r="G27" s="68">
        <v>115.78876554672131</v>
      </c>
      <c r="H27" s="68">
        <v>96.933813467279336</v>
      </c>
      <c r="I27" s="68">
        <v>139.4081449212365</v>
      </c>
      <c r="J27" s="68">
        <v>2.460737920979561E-4</v>
      </c>
      <c r="K27" s="68">
        <v>217.55247363822116</v>
      </c>
      <c r="L27" s="68" t="s">
        <v>182</v>
      </c>
      <c r="M27" s="68">
        <v>3.6790317622658248</v>
      </c>
      <c r="N27" s="68">
        <v>-1.9207981828722285</v>
      </c>
      <c r="O27" s="68" t="s">
        <v>222</v>
      </c>
      <c r="P27" s="105" t="s">
        <v>224</v>
      </c>
    </row>
    <row r="28" spans="2:16" s="14" customFormat="1" x14ac:dyDescent="0.35"/>
    <row r="29" spans="2:16" s="14" customFormat="1" x14ac:dyDescent="0.35"/>
    <row r="30" spans="2:16" s="14" customFormat="1" x14ac:dyDescent="0.35"/>
    <row r="31" spans="2:16" s="14" customFormat="1" x14ac:dyDescent="0.35"/>
    <row r="32" spans="2:16" s="14" customFormat="1" x14ac:dyDescent="0.35"/>
    <row r="33" s="14" customFormat="1" x14ac:dyDescent="0.35"/>
    <row r="34" s="14" customFormat="1" x14ac:dyDescent="0.35"/>
    <row r="35" s="14" customFormat="1" x14ac:dyDescent="0.35"/>
    <row r="36" s="14" customFormat="1" x14ac:dyDescent="0.35"/>
    <row r="37" s="14" customFormat="1" x14ac:dyDescent="0.35"/>
    <row r="38" s="14" customFormat="1" x14ac:dyDescent="0.35"/>
    <row r="39" s="14" customFormat="1" x14ac:dyDescent="0.35"/>
    <row r="40" s="14" customFormat="1" x14ac:dyDescent="0.35"/>
    <row r="41" s="14" customFormat="1" x14ac:dyDescent="0.35"/>
    <row r="42" s="14" customFormat="1" x14ac:dyDescent="0.35"/>
    <row r="43" s="14" customFormat="1" x14ac:dyDescent="0.35"/>
    <row r="44" s="14" customFormat="1" x14ac:dyDescent="0.35"/>
    <row r="45" s="14" customFormat="1" x14ac:dyDescent="0.35"/>
    <row r="46" s="14" customFormat="1" x14ac:dyDescent="0.35"/>
    <row r="47" s="14" customFormat="1" x14ac:dyDescent="0.35"/>
    <row r="48" s="14" customFormat="1" x14ac:dyDescent="0.35"/>
    <row r="49" s="14" customFormat="1" x14ac:dyDescent="0.35"/>
    <row r="50" s="14" customFormat="1" x14ac:dyDescent="0.35"/>
    <row r="51" s="14" customFormat="1" x14ac:dyDescent="0.35"/>
    <row r="52" s="14" customFormat="1" x14ac:dyDescent="0.35"/>
    <row r="53" s="14" customFormat="1" x14ac:dyDescent="0.35"/>
    <row r="54" s="14" customFormat="1" x14ac:dyDescent="0.35"/>
    <row r="55" s="14" customFormat="1" x14ac:dyDescent="0.35"/>
    <row r="56" s="14" customFormat="1" x14ac:dyDescent="0.35"/>
    <row r="57" s="14" customFormat="1" x14ac:dyDescent="0.35"/>
    <row r="58" s="14" customFormat="1" x14ac:dyDescent="0.35"/>
    <row r="59" s="14" customFormat="1" x14ac:dyDescent="0.35"/>
    <row r="60" s="14" customFormat="1" x14ac:dyDescent="0.35"/>
    <row r="61" s="14" customFormat="1" x14ac:dyDescent="0.35"/>
    <row r="62" s="14" customFormat="1" x14ac:dyDescent="0.35"/>
    <row r="63" s="14" customFormat="1" x14ac:dyDescent="0.35"/>
    <row r="64" s="14" customFormat="1" x14ac:dyDescent="0.35"/>
    <row r="65" s="14" customFormat="1" x14ac:dyDescent="0.35"/>
    <row r="66" s="14" customFormat="1" x14ac:dyDescent="0.35"/>
    <row r="67" s="14" customFormat="1" x14ac:dyDescent="0.35"/>
    <row r="68" s="14" customFormat="1" x14ac:dyDescent="0.35"/>
    <row r="69" s="14" customFormat="1" x14ac:dyDescent="0.35"/>
    <row r="70" s="14" customFormat="1" x14ac:dyDescent="0.35"/>
    <row r="71" s="14" customFormat="1" x14ac:dyDescent="0.35"/>
    <row r="72" s="14" customFormat="1" x14ac:dyDescent="0.35"/>
    <row r="73" s="14" customFormat="1" x14ac:dyDescent="0.35"/>
    <row r="74" s="14" customFormat="1" x14ac:dyDescent="0.35"/>
    <row r="75" s="14" customFormat="1" x14ac:dyDescent="0.35"/>
    <row r="76" s="14" customFormat="1" x14ac:dyDescent="0.35"/>
    <row r="77" s="14" customFormat="1" x14ac:dyDescent="0.35"/>
    <row r="78" s="14" customFormat="1" x14ac:dyDescent="0.35"/>
    <row r="79" s="14" customFormat="1" x14ac:dyDescent="0.35"/>
    <row r="80" s="14" customFormat="1" x14ac:dyDescent="0.35"/>
    <row r="81" s="14" customFormat="1" x14ac:dyDescent="0.35"/>
    <row r="82" s="14" customFormat="1" x14ac:dyDescent="0.35"/>
    <row r="83" s="14" customFormat="1" x14ac:dyDescent="0.35"/>
    <row r="84" s="14" customFormat="1" x14ac:dyDescent="0.35"/>
    <row r="85" s="14" customFormat="1" x14ac:dyDescent="0.35"/>
    <row r="86" s="14" customFormat="1" x14ac:dyDescent="0.35"/>
    <row r="87" s="14" customFormat="1" x14ac:dyDescent="0.35"/>
    <row r="88" s="14" customFormat="1" x14ac:dyDescent="0.35"/>
    <row r="89" s="14" customFormat="1" x14ac:dyDescent="0.35"/>
    <row r="90" s="14" customFormat="1" x14ac:dyDescent="0.35"/>
    <row r="91" s="14" customFormat="1" x14ac:dyDescent="0.35"/>
    <row r="92" s="14" customFormat="1" x14ac:dyDescent="0.35"/>
    <row r="93" s="14" customFormat="1" x14ac:dyDescent="0.35"/>
    <row r="94" s="14" customFormat="1" x14ac:dyDescent="0.35"/>
    <row r="95" s="14" customFormat="1" x14ac:dyDescent="0.35"/>
    <row r="96" s="14" customFormat="1" x14ac:dyDescent="0.35"/>
    <row r="97" s="14" customFormat="1" x14ac:dyDescent="0.35"/>
    <row r="98" s="14" customFormat="1" x14ac:dyDescent="0.35"/>
    <row r="99" s="14" customFormat="1" x14ac:dyDescent="0.35"/>
    <row r="100" s="14" customFormat="1" x14ac:dyDescent="0.35"/>
    <row r="101" s="14" customFormat="1" x14ac:dyDescent="0.35"/>
    <row r="102" s="14" customFormat="1" x14ac:dyDescent="0.35"/>
    <row r="103" s="14" customFormat="1" x14ac:dyDescent="0.35"/>
    <row r="104" s="14" customFormat="1" x14ac:dyDescent="0.35"/>
    <row r="105" s="14" customFormat="1" x14ac:dyDescent="0.35"/>
    <row r="106" s="14" customFormat="1" x14ac:dyDescent="0.35"/>
    <row r="107" s="14" customFormat="1" x14ac:dyDescent="0.35"/>
    <row r="108" s="14" customFormat="1" x14ac:dyDescent="0.35"/>
    <row r="109" s="14" customFormat="1" x14ac:dyDescent="0.35"/>
    <row r="110" s="14" customFormat="1" x14ac:dyDescent="0.35"/>
    <row r="111" s="14" customFormat="1" x14ac:dyDescent="0.35"/>
    <row r="112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="14" customFormat="1" x14ac:dyDescent="0.35"/>
    <row r="130" s="14" customFormat="1" x14ac:dyDescent="0.35"/>
    <row r="131" s="14" customFormat="1" x14ac:dyDescent="0.35"/>
    <row r="132" s="14" customFormat="1" x14ac:dyDescent="0.35"/>
    <row r="133" s="14" customFormat="1" x14ac:dyDescent="0.35"/>
    <row r="134" s="14" customFormat="1" x14ac:dyDescent="0.35"/>
    <row r="135" s="14" customFormat="1" x14ac:dyDescent="0.35"/>
    <row r="136" s="14" customFormat="1" x14ac:dyDescent="0.35"/>
    <row r="137" s="14" customFormat="1" x14ac:dyDescent="0.35"/>
    <row r="138" s="14" customFormat="1" x14ac:dyDescent="0.35"/>
    <row r="139" s="14" customFormat="1" x14ac:dyDescent="0.35"/>
    <row r="140" s="14" customFormat="1" x14ac:dyDescent="0.35"/>
    <row r="141" s="14" customFormat="1" x14ac:dyDescent="0.35"/>
    <row r="142" s="14" customFormat="1" x14ac:dyDescent="0.35"/>
    <row r="143" s="14" customFormat="1" x14ac:dyDescent="0.35"/>
    <row r="144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</sheetData>
  <mergeCells count="10">
    <mergeCell ref="L5:M5"/>
    <mergeCell ref="L6:M6"/>
    <mergeCell ref="L7:M7"/>
    <mergeCell ref="G4:J4"/>
    <mergeCell ref="G6:J10"/>
    <mergeCell ref="A1:D1"/>
    <mergeCell ref="B15:C15"/>
    <mergeCell ref="D15:E15"/>
    <mergeCell ref="B4:D4"/>
    <mergeCell ref="B5:D5"/>
  </mergeCells>
  <hyperlinks>
    <hyperlink ref="B17" location="'freq-dhl-rest-opt1'!A1" display="Dichotomous Hill" xr:uid="{CBDBEBA5-69D2-4B4E-8299-5C44DEFE20B9}"/>
    <hyperlink ref="B18" location="'freq-gam-rest-opt1'!A1" display="Gamma" xr:uid="{B33F7FDF-6A4E-41B3-8EFC-11BA5B362677}"/>
    <hyperlink ref="B19" location="'freq-lnl-rest-opt1'!A1" display="Log-Logistic" xr:uid="{075304EE-CF9E-4A05-9F3D-0F132D3162B4}"/>
    <hyperlink ref="B20" location="'freq-mst4-rest-opt1'!A1" display="Multistage Degree 4" xr:uid="{63FB6DB4-58A0-4FD9-B0B7-F426D979788C}"/>
    <hyperlink ref="B21" location="'freq-mst3-rest-opt1'!A1" display="Multistage Degree 3" xr:uid="{5144617A-B4A4-4285-BCE7-88DED406F696}"/>
    <hyperlink ref="B22" location="'freq-mst2-rest-opt1'!A1" display="Multistage Degree 2" xr:uid="{0615F14A-751C-4CEC-B077-B65D0C654050}"/>
    <hyperlink ref="B23" location="'freq-mst1-rest-opt1'!A1" display="Multistage Degree 1" xr:uid="{5AE89C33-6279-4168-8DB1-EA64AE100A95}"/>
    <hyperlink ref="B24" location="'freq-wei-rest-opt1'!A1" display="Weibull" xr:uid="{53DF495A-E9A4-45C8-AA2C-1712053C9346}"/>
    <hyperlink ref="B25" location="'freq-log-unrest-opt1'!A1" display="Logistic" xr:uid="{780F1B3F-1340-4F2E-98D9-008995E28B4E}"/>
    <hyperlink ref="B26" location="'freq-lnp-unrest-opt1'!A1" display="Log-Probit" xr:uid="{929E0B1A-FF29-49EA-BF82-154FF31EB4DC}"/>
    <hyperlink ref="B27" location="'freq-pro-unrest-opt1'!A1" display="Probit" xr:uid="{37AC5D2A-E683-48DE-AE50-E9CB7C254A54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177800</xdr:rowOff>
                  </from>
                  <to>
                    <xdr:col>11</xdr:col>
                    <xdr:colOff>463550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loadAnalysisBtn">
              <controlPr defaultSize="0" print="0" disabled="1" autoFill="0" autoPict="0">
                <anchor moveWithCells="1">
                  <from>
                    <xdr:col>10</xdr:col>
                    <xdr:colOff>381000</xdr:colOff>
                    <xdr:row>0</xdr:row>
                    <xdr:rowOff>311150</xdr:rowOff>
                  </from>
                  <to>
                    <xdr:col>11</xdr:col>
                    <xdr:colOff>755650</xdr:colOff>
                    <xdr:row>2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196850</xdr:colOff>
                    <xdr:row>0</xdr:row>
                    <xdr:rowOff>196850</xdr:rowOff>
                  </from>
                  <to>
                    <xdr:col>12</xdr:col>
                    <xdr:colOff>920750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10"/>
  <sheetViews>
    <sheetView workbookViewId="0">
      <selection activeCell="D7" sqref="D7"/>
    </sheetView>
  </sheetViews>
  <sheetFormatPr defaultRowHeight="14.5" x14ac:dyDescent="0.35"/>
  <cols>
    <col min="1" max="1" width="12.453125" customWidth="1"/>
    <col min="2" max="2" width="16.36328125" bestFit="1" customWidth="1"/>
  </cols>
  <sheetData>
    <row r="1" spans="1:2" s="54" customFormat="1" x14ac:dyDescent="0.35"/>
    <row r="2" spans="1:2" s="54" customFormat="1" x14ac:dyDescent="0.35">
      <c r="A2" s="78" t="s">
        <v>69</v>
      </c>
      <c r="B2" s="79"/>
    </row>
    <row r="3" spans="1:2" s="54" customFormat="1" x14ac:dyDescent="0.35">
      <c r="A3" s="55" t="s">
        <v>89</v>
      </c>
      <c r="B3" s="55" t="s">
        <v>70</v>
      </c>
    </row>
    <row r="4" spans="1:2" s="54" customFormat="1" x14ac:dyDescent="0.35">
      <c r="A4" s="18" t="s">
        <v>80</v>
      </c>
      <c r="B4" s="17" t="s">
        <v>71</v>
      </c>
    </row>
    <row r="5" spans="1:2" s="54" customFormat="1" x14ac:dyDescent="0.35">
      <c r="A5" s="16" t="s">
        <v>81</v>
      </c>
      <c r="B5" s="15" t="s">
        <v>72</v>
      </c>
    </row>
    <row r="6" spans="1:2" s="54" customFormat="1" x14ac:dyDescent="0.35">
      <c r="A6" s="18" t="s">
        <v>82</v>
      </c>
      <c r="B6" s="17" t="s">
        <v>73</v>
      </c>
    </row>
    <row r="7" spans="1:2" s="54" customFormat="1" x14ac:dyDescent="0.35">
      <c r="A7" s="16" t="s">
        <v>85</v>
      </c>
      <c r="B7" s="15" t="s">
        <v>74</v>
      </c>
    </row>
    <row r="8" spans="1:2" s="54" customFormat="1" x14ac:dyDescent="0.35">
      <c r="A8" s="18" t="s">
        <v>86</v>
      </c>
      <c r="B8" s="17" t="s">
        <v>75</v>
      </c>
    </row>
    <row r="9" spans="1:2" s="54" customFormat="1" x14ac:dyDescent="0.35">
      <c r="A9" s="16" t="s">
        <v>87</v>
      </c>
      <c r="B9" s="15" t="s">
        <v>76</v>
      </c>
    </row>
    <row r="10" spans="1:2" s="54" customFormat="1" x14ac:dyDescent="0.35">
      <c r="A10" s="18" t="s">
        <v>83</v>
      </c>
      <c r="B10" s="17" t="s">
        <v>77</v>
      </c>
    </row>
    <row r="11" spans="1:2" s="54" customFormat="1" x14ac:dyDescent="0.35">
      <c r="A11" s="16" t="s">
        <v>88</v>
      </c>
      <c r="B11" s="15" t="s">
        <v>78</v>
      </c>
    </row>
    <row r="12" spans="1:2" s="54" customFormat="1" x14ac:dyDescent="0.35">
      <c r="A12" s="18" t="s">
        <v>84</v>
      </c>
      <c r="B12" s="17" t="s">
        <v>79</v>
      </c>
    </row>
    <row r="13" spans="1:2" s="54" customFormat="1" x14ac:dyDescent="0.35"/>
    <row r="14" spans="1:2" s="54" customFormat="1" x14ac:dyDescent="0.35"/>
    <row r="15" spans="1:2" s="54" customFormat="1" x14ac:dyDescent="0.35"/>
    <row r="16" spans="1:2" s="54" customFormat="1" x14ac:dyDescent="0.35"/>
    <row r="17" s="54" customFormat="1" x14ac:dyDescent="0.35"/>
    <row r="18" s="54" customFormat="1" x14ac:dyDescent="0.35"/>
    <row r="19" s="54" customFormat="1" x14ac:dyDescent="0.35"/>
    <row r="20" s="54" customFormat="1" x14ac:dyDescent="0.35"/>
    <row r="21" s="54" customFormat="1" x14ac:dyDescent="0.35"/>
    <row r="22" s="54" customFormat="1" x14ac:dyDescent="0.35"/>
    <row r="23" s="54" customFormat="1" x14ac:dyDescent="0.35"/>
    <row r="24" s="54" customFormat="1" x14ac:dyDescent="0.35"/>
    <row r="25" s="54" customFormat="1" x14ac:dyDescent="0.35"/>
    <row r="26" s="54" customFormat="1" x14ac:dyDescent="0.35"/>
    <row r="27" s="54" customFormat="1" x14ac:dyDescent="0.35"/>
    <row r="28" s="54" customFormat="1" x14ac:dyDescent="0.35"/>
    <row r="29" s="54" customFormat="1" x14ac:dyDescent="0.35"/>
    <row r="30" s="54" customFormat="1" x14ac:dyDescent="0.35"/>
    <row r="31" s="54" customFormat="1" x14ac:dyDescent="0.35"/>
    <row r="32" s="54" customFormat="1" x14ac:dyDescent="0.35"/>
    <row r="33" s="54" customFormat="1" x14ac:dyDescent="0.35"/>
    <row r="34" s="54" customFormat="1" x14ac:dyDescent="0.35"/>
    <row r="35" s="54" customFormat="1" x14ac:dyDescent="0.35"/>
    <row r="36" s="54" customFormat="1" x14ac:dyDescent="0.35"/>
    <row r="37" s="54" customFormat="1" x14ac:dyDescent="0.35"/>
    <row r="38" s="54" customFormat="1" x14ac:dyDescent="0.35"/>
    <row r="39" s="54" customFormat="1" x14ac:dyDescent="0.35"/>
    <row r="40" s="54" customFormat="1" x14ac:dyDescent="0.35"/>
    <row r="41" s="54" customFormat="1" x14ac:dyDescent="0.35"/>
    <row r="42" s="54" customFormat="1" x14ac:dyDescent="0.35"/>
    <row r="43" s="54" customFormat="1" x14ac:dyDescent="0.35"/>
    <row r="44" s="54" customFormat="1" x14ac:dyDescent="0.35"/>
    <row r="45" s="54" customFormat="1" x14ac:dyDescent="0.35"/>
    <row r="46" s="54" customFormat="1" x14ac:dyDescent="0.35"/>
    <row r="47" s="54" customFormat="1" x14ac:dyDescent="0.35"/>
    <row r="48" s="54" customFormat="1" x14ac:dyDescent="0.35"/>
    <row r="49" s="54" customFormat="1" x14ac:dyDescent="0.35"/>
    <row r="50" s="54" customFormat="1" x14ac:dyDescent="0.35"/>
    <row r="51" s="54" customFormat="1" x14ac:dyDescent="0.35"/>
    <row r="52" s="54" customFormat="1" x14ac:dyDescent="0.35"/>
    <row r="53" s="54" customFormat="1" x14ac:dyDescent="0.35"/>
    <row r="54" s="54" customFormat="1" x14ac:dyDescent="0.35"/>
    <row r="55" s="54" customFormat="1" x14ac:dyDescent="0.35"/>
    <row r="56" s="54" customFormat="1" x14ac:dyDescent="0.35"/>
    <row r="57" s="54" customFormat="1" x14ac:dyDescent="0.35"/>
    <row r="58" s="54" customFormat="1" x14ac:dyDescent="0.35"/>
    <row r="59" s="54" customFormat="1" x14ac:dyDescent="0.35"/>
    <row r="60" s="54" customFormat="1" x14ac:dyDescent="0.35"/>
    <row r="61" s="54" customFormat="1" x14ac:dyDescent="0.35"/>
    <row r="62" s="54" customFormat="1" x14ac:dyDescent="0.35"/>
    <row r="63" s="54" customFormat="1" x14ac:dyDescent="0.35"/>
    <row r="64" s="54" customFormat="1" x14ac:dyDescent="0.35"/>
    <row r="65" s="54" customFormat="1" x14ac:dyDescent="0.35"/>
    <row r="66" s="54" customFormat="1" x14ac:dyDescent="0.35"/>
    <row r="67" s="54" customFormat="1" x14ac:dyDescent="0.35"/>
    <row r="68" s="54" customFormat="1" x14ac:dyDescent="0.35"/>
    <row r="69" s="54" customFormat="1" x14ac:dyDescent="0.35"/>
    <row r="70" s="54" customFormat="1" x14ac:dyDescent="0.35"/>
    <row r="71" s="54" customFormat="1" x14ac:dyDescent="0.35"/>
    <row r="72" s="54" customFormat="1" x14ac:dyDescent="0.35"/>
    <row r="73" s="54" customFormat="1" x14ac:dyDescent="0.35"/>
    <row r="74" s="54" customFormat="1" x14ac:dyDescent="0.35"/>
    <row r="75" s="54" customFormat="1" x14ac:dyDescent="0.35"/>
    <row r="76" s="54" customFormat="1" x14ac:dyDescent="0.35"/>
    <row r="77" s="54" customFormat="1" x14ac:dyDescent="0.35"/>
    <row r="78" s="54" customFormat="1" x14ac:dyDescent="0.35"/>
    <row r="79" s="54" customFormat="1" x14ac:dyDescent="0.35"/>
    <row r="80" s="54" customFormat="1" x14ac:dyDescent="0.35"/>
    <row r="81" s="54" customFormat="1" x14ac:dyDescent="0.35"/>
    <row r="82" s="54" customFormat="1" x14ac:dyDescent="0.35"/>
    <row r="83" s="54" customFormat="1" x14ac:dyDescent="0.35"/>
    <row r="84" s="54" customFormat="1" x14ac:dyDescent="0.35"/>
    <row r="85" s="54" customFormat="1" x14ac:dyDescent="0.35"/>
    <row r="86" s="54" customFormat="1" x14ac:dyDescent="0.35"/>
    <row r="87" s="54" customFormat="1" x14ac:dyDescent="0.35"/>
    <row r="88" s="54" customFormat="1" x14ac:dyDescent="0.35"/>
    <row r="89" s="54" customFormat="1" x14ac:dyDescent="0.35"/>
    <row r="90" s="54" customFormat="1" x14ac:dyDescent="0.35"/>
    <row r="91" s="54" customFormat="1" x14ac:dyDescent="0.35"/>
    <row r="92" s="54" customFormat="1" x14ac:dyDescent="0.35"/>
    <row r="93" s="54" customFormat="1" x14ac:dyDescent="0.35"/>
    <row r="94" s="54" customFormat="1" x14ac:dyDescent="0.35"/>
    <row r="95" s="54" customFormat="1" x14ac:dyDescent="0.35"/>
    <row r="96" s="54" customFormat="1" x14ac:dyDescent="0.35"/>
    <row r="97" s="54" customFormat="1" x14ac:dyDescent="0.35"/>
    <row r="98" s="54" customFormat="1" x14ac:dyDescent="0.35"/>
    <row r="99" s="54" customFormat="1" x14ac:dyDescent="0.35"/>
    <row r="100" s="54" customFormat="1" x14ac:dyDescent="0.35"/>
    <row r="101" s="54" customFormat="1" x14ac:dyDescent="0.35"/>
    <row r="102" s="54" customFormat="1" x14ac:dyDescent="0.35"/>
    <row r="103" s="54" customFormat="1" x14ac:dyDescent="0.35"/>
    <row r="104" s="54" customFormat="1" x14ac:dyDescent="0.35"/>
    <row r="105" s="54" customFormat="1" x14ac:dyDescent="0.35"/>
    <row r="106" s="54" customFormat="1" x14ac:dyDescent="0.35"/>
    <row r="107" s="54" customFormat="1" x14ac:dyDescent="0.35"/>
    <row r="108" s="54" customFormat="1" x14ac:dyDescent="0.35"/>
    <row r="109" s="54" customFormat="1" x14ac:dyDescent="0.35"/>
    <row r="110" s="54" customFormat="1" x14ac:dyDescent="0.35"/>
  </sheetData>
  <mergeCells count="1"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E0F7E-89ED-4A80-87EA-2C7F02BE0C10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180</v>
      </c>
      <c r="E9" s="23"/>
      <c r="G9" s="22"/>
      <c r="H9" s="104" t="s">
        <v>34</v>
      </c>
      <c r="I9" s="105">
        <v>70.224603739434656</v>
      </c>
      <c r="J9" s="21"/>
      <c r="K9" s="21"/>
      <c r="L9" s="21"/>
      <c r="M9" s="21"/>
      <c r="N9" s="23"/>
      <c r="P9" s="22"/>
      <c r="Q9" s="68">
        <v>0.01</v>
      </c>
      <c r="R9" s="68">
        <v>15.624892024294503</v>
      </c>
      <c r="S9" s="23"/>
    </row>
    <row r="10" spans="2:23" s="14" customFormat="1" x14ac:dyDescent="0.35">
      <c r="B10" s="22"/>
      <c r="C10" s="95" t="s">
        <v>48</v>
      </c>
      <c r="D10" s="96" t="s">
        <v>151</v>
      </c>
      <c r="E10" s="23"/>
      <c r="F10" s="20"/>
      <c r="G10" s="22"/>
      <c r="H10" s="95" t="s">
        <v>35</v>
      </c>
      <c r="I10" s="96">
        <v>20.418524103998877</v>
      </c>
      <c r="J10" s="21"/>
      <c r="K10" s="21"/>
      <c r="L10" s="21"/>
      <c r="M10" s="21"/>
      <c r="N10" s="23"/>
      <c r="P10" s="22"/>
      <c r="Q10" s="96">
        <v>0.02</v>
      </c>
      <c r="R10" s="96">
        <v>17.269118987269003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152</v>
      </c>
      <c r="E11" s="94"/>
      <c r="G11" s="22"/>
      <c r="H11" s="11" t="s">
        <v>36</v>
      </c>
      <c r="I11" s="68">
        <v>150.13923182158584</v>
      </c>
      <c r="J11" s="21"/>
      <c r="K11" s="21"/>
      <c r="L11" s="21"/>
      <c r="M11" s="21"/>
      <c r="N11" s="23"/>
      <c r="P11" s="22"/>
      <c r="Q11" s="68">
        <v>0.03</v>
      </c>
      <c r="R11" s="68">
        <v>18.46672692994942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205.05792458855456</v>
      </c>
      <c r="J12" s="21"/>
      <c r="K12" s="21"/>
      <c r="L12" s="21"/>
      <c r="M12" s="21"/>
      <c r="N12" s="23"/>
      <c r="P12" s="22"/>
      <c r="Q12" s="96">
        <v>0.04</v>
      </c>
      <c r="R12" s="96">
        <v>19.483201460264816</v>
      </c>
      <c r="S12" s="23"/>
    </row>
    <row r="13" spans="2:23" s="14" customFormat="1" x14ac:dyDescent="0.35">
      <c r="B13" s="63"/>
      <c r="C13" s="72" t="s">
        <v>131</v>
      </c>
      <c r="D13" s="56" t="s">
        <v>179</v>
      </c>
      <c r="E13" s="64"/>
      <c r="G13" s="22"/>
      <c r="H13" s="11" t="s">
        <v>108</v>
      </c>
      <c r="I13" s="68">
        <v>0.11031651319585267</v>
      </c>
      <c r="J13" s="21"/>
      <c r="K13" s="21"/>
      <c r="L13" s="21"/>
      <c r="M13" s="21"/>
      <c r="N13" s="23"/>
      <c r="P13" s="22"/>
      <c r="Q13" s="68">
        <v>0.05</v>
      </c>
      <c r="R13" s="68">
        <v>20.41852410399887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1</v>
      </c>
      <c r="J14" s="21"/>
      <c r="K14" s="21"/>
      <c r="L14" s="21"/>
      <c r="M14" s="21"/>
      <c r="N14" s="23"/>
      <c r="P14" s="22"/>
      <c r="Q14" s="96">
        <v>0.06</v>
      </c>
      <c r="R14" s="96">
        <v>21.326193271104358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2.5496811969353543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22.255252390422413</v>
      </c>
      <c r="S15" s="23"/>
    </row>
    <row r="16" spans="2:23" s="14" customFormat="1" x14ac:dyDescent="0.35">
      <c r="B16" s="22"/>
      <c r="C16" s="11" t="s">
        <v>32</v>
      </c>
      <c r="D16" s="68" t="s">
        <v>178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23.260094129003051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24.467244827107532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4</v>
      </c>
      <c r="J18" s="107"/>
      <c r="K18" s="21"/>
      <c r="L18" s="21"/>
      <c r="M18" s="21"/>
      <c r="N18" s="23"/>
      <c r="P18" s="22"/>
      <c r="Q18" s="96">
        <v>0.1</v>
      </c>
      <c r="R18" s="96">
        <v>25.88196897886019</v>
      </c>
      <c r="S18" s="23"/>
    </row>
    <row r="19" spans="2:19" s="14" customFormat="1" ht="14.4" customHeight="1" x14ac:dyDescent="0.35">
      <c r="B19" s="22"/>
      <c r="C19" s="95" t="s">
        <v>18</v>
      </c>
      <c r="D19" s="96" t="s">
        <v>177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27.334240932276082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101" t="s">
        <v>186</v>
      </c>
      <c r="I20" s="68">
        <v>6.6201101888694006E-2</v>
      </c>
      <c r="J20" s="21"/>
      <c r="K20" s="21"/>
      <c r="L20" s="21"/>
      <c r="M20" s="21"/>
      <c r="N20" s="23"/>
      <c r="P20" s="22"/>
      <c r="Q20" s="96">
        <v>0.12</v>
      </c>
      <c r="R20" s="96">
        <v>28.854054435966049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96" t="s">
        <v>187</v>
      </c>
      <c r="I21" s="96">
        <v>0.68720366501563501</v>
      </c>
      <c r="J21" s="21"/>
      <c r="K21" s="21"/>
      <c r="L21" s="21"/>
      <c r="M21" s="21"/>
      <c r="N21" s="23"/>
      <c r="P21" s="22"/>
      <c r="Q21" s="68">
        <v>0.13</v>
      </c>
      <c r="R21" s="68">
        <v>30.471029221248042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68" t="s">
        <v>188</v>
      </c>
      <c r="I22" s="68">
        <v>-13.7010602929802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32.213744764962527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154</v>
      </c>
      <c r="E23" s="23"/>
      <c r="F23" s="13"/>
      <c r="G23" s="22"/>
      <c r="H23" s="96" t="s">
        <v>189</v>
      </c>
      <c r="I23" s="96">
        <v>2.8061392674179499</v>
      </c>
      <c r="J23" s="21"/>
      <c r="K23" s="21"/>
      <c r="L23" s="21"/>
      <c r="M23" s="21"/>
      <c r="N23" s="23"/>
      <c r="P23" s="22"/>
      <c r="Q23" s="68">
        <v>0.15</v>
      </c>
      <c r="R23" s="68">
        <v>34.093886444760713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96">
        <v>0.16</v>
      </c>
      <c r="R24" s="96">
        <v>36.101375673787793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83" t="s">
        <v>53</v>
      </c>
      <c r="I25" s="83"/>
      <c r="J25" s="41"/>
      <c r="K25" s="41"/>
      <c r="L25" s="41"/>
      <c r="M25" s="41"/>
      <c r="N25" s="23"/>
      <c r="P25" s="22"/>
      <c r="Q25" s="68">
        <v>0.17</v>
      </c>
      <c r="R25" s="68">
        <v>38.165045744654122</v>
      </c>
      <c r="S25" s="23"/>
    </row>
    <row r="26" spans="2:19" s="14" customFormat="1" ht="29" x14ac:dyDescent="0.35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96">
        <v>0.18</v>
      </c>
      <c r="R26" s="96">
        <v>40.191335009108698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68">
        <v>0</v>
      </c>
      <c r="I27" s="68">
        <v>6.6201101888693978E-2</v>
      </c>
      <c r="J27" s="68">
        <v>2.7413876292108172</v>
      </c>
      <c r="K27" s="68">
        <v>1</v>
      </c>
      <c r="L27" s="68">
        <v>41.41</v>
      </c>
      <c r="M27" s="68">
        <v>-1.0883875168207147</v>
      </c>
      <c r="N27" s="34"/>
      <c r="P27" s="22"/>
      <c r="Q27" s="68">
        <v>0.19</v>
      </c>
      <c r="R27" s="68">
        <v>42.105543771001493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96">
        <v>16.8</v>
      </c>
      <c r="I28" s="96">
        <v>6.8169433487029682E-2</v>
      </c>
      <c r="J28" s="96">
        <v>3.045810288200486</v>
      </c>
      <c r="K28" s="96">
        <v>5</v>
      </c>
      <c r="L28" s="96">
        <v>44.68</v>
      </c>
      <c r="M28" s="96">
        <v>1.1599701719223043</v>
      </c>
      <c r="N28" s="23"/>
      <c r="P28" s="22"/>
      <c r="Q28" s="96">
        <v>0.2</v>
      </c>
      <c r="R28" s="96">
        <v>43.860029149588264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68">
        <v>53.5</v>
      </c>
      <c r="I29" s="68">
        <v>0.11339342178684245</v>
      </c>
      <c r="J29" s="68">
        <v>5.290937060574068</v>
      </c>
      <c r="K29" s="68">
        <v>5</v>
      </c>
      <c r="L29" s="68">
        <v>46.66</v>
      </c>
      <c r="M29" s="68">
        <v>-0.13432822449474752</v>
      </c>
      <c r="N29" s="23"/>
      <c r="P29" s="22"/>
      <c r="Q29" s="68">
        <v>0.21</v>
      </c>
      <c r="R29" s="68">
        <v>45.465034248793899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96">
        <v>169.9</v>
      </c>
      <c r="I30" s="96">
        <v>0.49627011833594453</v>
      </c>
      <c r="J30" s="96">
        <v>22.878052455287044</v>
      </c>
      <c r="K30" s="96">
        <v>23</v>
      </c>
      <c r="L30" s="96">
        <v>46.1</v>
      </c>
      <c r="M30" s="96">
        <v>3.5922344856454215E-2</v>
      </c>
      <c r="N30" s="23"/>
      <c r="P30" s="22"/>
      <c r="Q30" s="96">
        <v>0.22</v>
      </c>
      <c r="R30" s="96">
        <v>46.924446200598368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68">
        <v>602.29999999999995</v>
      </c>
      <c r="I31" s="68">
        <v>0.69897800092979812</v>
      </c>
      <c r="J31" s="68">
        <v>33.047679883960853</v>
      </c>
      <c r="K31" s="68">
        <v>33</v>
      </c>
      <c r="L31" s="68">
        <v>47.28</v>
      </c>
      <c r="M31" s="68">
        <v>-1.5116999002296398E-2</v>
      </c>
      <c r="N31" s="23"/>
      <c r="P31" s="22"/>
      <c r="Q31" s="68">
        <v>0.23</v>
      </c>
      <c r="R31" s="68">
        <v>48.263030251053969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96">
        <v>0.24</v>
      </c>
      <c r="R32" s="96">
        <v>49.500919043372875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83" t="s">
        <v>111</v>
      </c>
      <c r="I33" s="83"/>
      <c r="J33" s="40"/>
      <c r="K33" s="40"/>
      <c r="L33" s="40"/>
      <c r="M33" s="40"/>
      <c r="N33" s="23"/>
      <c r="P33" s="22"/>
      <c r="Q33" s="68">
        <v>0.25</v>
      </c>
      <c r="R33" s="68">
        <v>50.654111880327953</v>
      </c>
      <c r="S33" s="23"/>
    </row>
    <row r="34" spans="1:19" s="14" customFormat="1" x14ac:dyDescent="0.35">
      <c r="A34" s="13"/>
      <c r="B34" s="13"/>
      <c r="C34" s="13"/>
      <c r="D34" s="13"/>
      <c r="E34" s="13"/>
      <c r="F34" s="13"/>
      <c r="G34" s="22"/>
      <c r="H34" s="108" t="s">
        <v>31</v>
      </c>
      <c r="I34" s="108" t="s">
        <v>90</v>
      </c>
      <c r="J34" s="108" t="s">
        <v>52</v>
      </c>
      <c r="K34" s="108" t="s">
        <v>91</v>
      </c>
      <c r="L34" s="108" t="s">
        <v>92</v>
      </c>
      <c r="M34" s="108" t="s">
        <v>93</v>
      </c>
      <c r="N34" s="23"/>
      <c r="P34" s="22"/>
      <c r="Q34" s="96">
        <v>0.26</v>
      </c>
      <c r="R34" s="96">
        <v>51.73509806875623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68" t="s">
        <v>181</v>
      </c>
      <c r="I35" s="68">
        <v>-97.176712365325358</v>
      </c>
      <c r="J35" s="68">
        <v>5</v>
      </c>
      <c r="K35" s="68" t="s">
        <v>182</v>
      </c>
      <c r="L35" s="68" t="s">
        <v>182</v>
      </c>
      <c r="M35" s="68" t="s">
        <v>182</v>
      </c>
      <c r="N35" s="23"/>
      <c r="P35" s="22"/>
      <c r="Q35" s="68">
        <v>0.27</v>
      </c>
      <c r="R35" s="68">
        <v>52.75352142828762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96" t="s">
        <v>183</v>
      </c>
      <c r="I36" s="96">
        <v>-98.528962294277278</v>
      </c>
      <c r="J36" s="96">
        <v>4</v>
      </c>
      <c r="K36" s="96">
        <v>2.7044998579038406</v>
      </c>
      <c r="L36" s="96">
        <v>1</v>
      </c>
      <c r="M36" s="96">
        <v>0.10006545897483599</v>
      </c>
      <c r="N36" s="23"/>
      <c r="P36" s="22"/>
      <c r="Q36" s="96">
        <v>0.28000000000000003</v>
      </c>
      <c r="R36" s="96">
        <v>53.722118296462334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68" t="s">
        <v>184</v>
      </c>
      <c r="I37" s="68">
        <v>-137.41643243897923</v>
      </c>
      <c r="J37" s="68">
        <v>1</v>
      </c>
      <c r="K37" s="68">
        <v>80.479440147307741</v>
      </c>
      <c r="L37" s="68">
        <v>4</v>
      </c>
      <c r="M37" s="68" t="s">
        <v>185</v>
      </c>
      <c r="N37" s="23"/>
      <c r="P37" s="22"/>
      <c r="Q37" s="68">
        <v>0.28999999999999998</v>
      </c>
      <c r="R37" s="68">
        <v>54.647190795757979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96">
        <v>0.3</v>
      </c>
      <c r="R38" s="96">
        <v>55.53717953736308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56.393032878776289</v>
      </c>
      <c r="S39" s="23"/>
    </row>
    <row r="40" spans="1:19" s="14" customFormat="1" ht="23.5" x14ac:dyDescent="0.55000000000000004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96">
        <v>0.32</v>
      </c>
      <c r="R40" s="96">
        <v>57.22463531589505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58.031407961433153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28"/>
      <c r="I42" s="13"/>
      <c r="J42" s="13"/>
      <c r="K42" s="13"/>
      <c r="L42" s="13"/>
      <c r="M42" s="13"/>
      <c r="N42" s="13"/>
      <c r="P42" s="22"/>
      <c r="Q42" s="96">
        <v>0.34</v>
      </c>
      <c r="R42" s="96">
        <v>58.818956616115109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59.586155214364965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60.339671127228769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61.080995323038273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61.811507864663568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62.537250987923976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63.257225185824481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63.970962305717336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64.67699126681137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65.376152869032865</v>
      </c>
      <c r="S51" s="23"/>
    </row>
    <row r="52" spans="1:19" s="14" customFormat="1" x14ac:dyDescent="0.35">
      <c r="B52" s="13"/>
      <c r="P52" s="22"/>
      <c r="Q52" s="96">
        <v>0.44</v>
      </c>
      <c r="R52" s="96">
        <v>66.075089336058952</v>
      </c>
      <c r="S52" s="23"/>
    </row>
    <row r="53" spans="1:19" s="14" customFormat="1" x14ac:dyDescent="0.35">
      <c r="B53" s="13"/>
      <c r="P53" s="22"/>
      <c r="Q53" s="68">
        <v>0.45</v>
      </c>
      <c r="R53" s="68">
        <v>66.77834784319414</v>
      </c>
      <c r="S53" s="23"/>
    </row>
    <row r="54" spans="1:19" s="14" customFormat="1" x14ac:dyDescent="0.35">
      <c r="P54" s="22"/>
      <c r="Q54" s="96">
        <v>0.46</v>
      </c>
      <c r="R54" s="96">
        <v>67.481562465090718</v>
      </c>
      <c r="S54" s="23"/>
    </row>
    <row r="55" spans="1:19" s="14" customFormat="1" x14ac:dyDescent="0.35">
      <c r="P55" s="22"/>
      <c r="Q55" s="68">
        <v>0.47000000000000003</v>
      </c>
      <c r="R55" s="68">
        <v>68.177960559964106</v>
      </c>
      <c r="S55" s="23"/>
    </row>
    <row r="56" spans="1:19" s="14" customFormat="1" x14ac:dyDescent="0.35">
      <c r="P56" s="22"/>
      <c r="Q56" s="96">
        <v>0.48</v>
      </c>
      <c r="R56" s="96">
        <v>68.84890290116094</v>
      </c>
      <c r="S56" s="23"/>
    </row>
    <row r="57" spans="1:19" s="14" customFormat="1" x14ac:dyDescent="0.35">
      <c r="P57" s="22"/>
      <c r="Q57" s="68">
        <v>0.49</v>
      </c>
      <c r="R57" s="68">
        <v>69.516165741370642</v>
      </c>
      <c r="S57" s="23"/>
    </row>
    <row r="58" spans="1:19" s="14" customFormat="1" x14ac:dyDescent="0.35">
      <c r="P58" s="22"/>
      <c r="Q58" s="96">
        <v>0.5</v>
      </c>
      <c r="R58" s="96">
        <v>70.224603739434684</v>
      </c>
      <c r="S58" s="23"/>
    </row>
    <row r="59" spans="1:19" s="14" customFormat="1" x14ac:dyDescent="0.35">
      <c r="P59" s="22"/>
      <c r="Q59" s="68">
        <v>0.51</v>
      </c>
      <c r="R59" s="68">
        <v>71.003661102509469</v>
      </c>
      <c r="S59" s="23"/>
    </row>
    <row r="60" spans="1:19" s="14" customFormat="1" x14ac:dyDescent="0.35">
      <c r="P60" s="22"/>
      <c r="Q60" s="96">
        <v>0.52</v>
      </c>
      <c r="R60" s="96">
        <v>71.816040321090441</v>
      </c>
      <c r="S60" s="23"/>
    </row>
    <row r="61" spans="1:19" s="14" customFormat="1" x14ac:dyDescent="0.35">
      <c r="P61" s="22"/>
      <c r="Q61" s="68">
        <v>0.53</v>
      </c>
      <c r="R61" s="68">
        <v>72.608644109589505</v>
      </c>
      <c r="S61" s="23"/>
    </row>
    <row r="62" spans="1:19" s="14" customFormat="1" x14ac:dyDescent="0.35">
      <c r="P62" s="22"/>
      <c r="Q62" s="96">
        <v>0.54</v>
      </c>
      <c r="R62" s="96">
        <v>73.375952834599786</v>
      </c>
      <c r="S62" s="23"/>
    </row>
    <row r="63" spans="1:19" s="14" customFormat="1" x14ac:dyDescent="0.35">
      <c r="P63" s="22"/>
      <c r="Q63" s="68">
        <v>0.55000000000000004</v>
      </c>
      <c r="R63" s="68">
        <v>74.14524948921148</v>
      </c>
      <c r="S63" s="23"/>
    </row>
    <row r="64" spans="1:19" s="14" customFormat="1" x14ac:dyDescent="0.35">
      <c r="P64" s="22"/>
      <c r="Q64" s="96">
        <v>0.56000000000000005</v>
      </c>
      <c r="R64" s="96">
        <v>74.937067449882335</v>
      </c>
      <c r="S64" s="23"/>
    </row>
    <row r="65" spans="16:19" s="14" customFormat="1" x14ac:dyDescent="0.35">
      <c r="P65" s="22"/>
      <c r="Q65" s="68">
        <v>0.57000000000000006</v>
      </c>
      <c r="R65" s="68">
        <v>75.744051389766099</v>
      </c>
      <c r="S65" s="23"/>
    </row>
    <row r="66" spans="16:19" s="14" customFormat="1" x14ac:dyDescent="0.35">
      <c r="P66" s="22"/>
      <c r="Q66" s="96">
        <v>0.57999999999999996</v>
      </c>
      <c r="R66" s="96">
        <v>76.57183824499009</v>
      </c>
      <c r="S66" s="23"/>
    </row>
    <row r="67" spans="16:19" s="14" customFormat="1" x14ac:dyDescent="0.35">
      <c r="P67" s="22"/>
      <c r="Q67" s="68">
        <v>0.59</v>
      </c>
      <c r="R67" s="68">
        <v>77.424756430213151</v>
      </c>
      <c r="S67" s="23"/>
    </row>
    <row r="68" spans="16:19" s="14" customFormat="1" x14ac:dyDescent="0.35">
      <c r="P68" s="22"/>
      <c r="Q68" s="96">
        <v>0.6</v>
      </c>
      <c r="R68" s="96">
        <v>78.30078397610167</v>
      </c>
      <c r="S68" s="23"/>
    </row>
    <row r="69" spans="16:19" s="14" customFormat="1" x14ac:dyDescent="0.35">
      <c r="P69" s="22"/>
      <c r="Q69" s="68">
        <v>0.61</v>
      </c>
      <c r="R69" s="68">
        <v>79.20454715109507</v>
      </c>
      <c r="S69" s="23"/>
    </row>
    <row r="70" spans="16:19" s="14" customFormat="1" x14ac:dyDescent="0.35">
      <c r="P70" s="22"/>
      <c r="Q70" s="96">
        <v>0.62</v>
      </c>
      <c r="R70" s="96">
        <v>80.132193174911833</v>
      </c>
      <c r="S70" s="23"/>
    </row>
    <row r="71" spans="16:19" s="14" customFormat="1" x14ac:dyDescent="0.35">
      <c r="P71" s="22"/>
      <c r="Q71" s="68">
        <v>0.63</v>
      </c>
      <c r="R71" s="68">
        <v>81.093660936377006</v>
      </c>
      <c r="S71" s="23"/>
    </row>
    <row r="72" spans="16:19" s="14" customFormat="1" x14ac:dyDescent="0.35">
      <c r="P72" s="22"/>
      <c r="Q72" s="96">
        <v>0.64</v>
      </c>
      <c r="R72" s="96">
        <v>82.099987121579744</v>
      </c>
      <c r="S72" s="23"/>
    </row>
    <row r="73" spans="16:19" s="14" customFormat="1" x14ac:dyDescent="0.35">
      <c r="P73" s="22"/>
      <c r="Q73" s="68">
        <v>0.65</v>
      </c>
      <c r="R73" s="68">
        <v>83.148432039990027</v>
      </c>
      <c r="S73" s="23"/>
    </row>
    <row r="74" spans="16:19" s="14" customFormat="1" x14ac:dyDescent="0.35">
      <c r="P74" s="22"/>
      <c r="Q74" s="96">
        <v>0.66</v>
      </c>
      <c r="R74" s="96">
        <v>84.252036093828053</v>
      </c>
      <c r="S74" s="23"/>
    </row>
    <row r="75" spans="16:19" s="14" customFormat="1" x14ac:dyDescent="0.35">
      <c r="P75" s="22"/>
      <c r="Q75" s="68">
        <v>0.67</v>
      </c>
      <c r="R75" s="68">
        <v>85.407529610562165</v>
      </c>
      <c r="S75" s="23"/>
    </row>
    <row r="76" spans="16:19" s="14" customFormat="1" x14ac:dyDescent="0.35">
      <c r="P76" s="22"/>
      <c r="Q76" s="96">
        <v>0.68</v>
      </c>
      <c r="R76" s="96">
        <v>86.63673496616336</v>
      </c>
      <c r="S76" s="23"/>
    </row>
    <row r="77" spans="16:19" s="14" customFormat="1" x14ac:dyDescent="0.35">
      <c r="P77" s="22"/>
      <c r="Q77" s="68">
        <v>0.69000000000000006</v>
      </c>
      <c r="R77" s="68">
        <v>87.939191829586278</v>
      </c>
      <c r="S77" s="23"/>
    </row>
    <row r="78" spans="16:19" s="14" customFormat="1" x14ac:dyDescent="0.35">
      <c r="P78" s="22"/>
      <c r="Q78" s="96">
        <v>0.70000000000000007</v>
      </c>
      <c r="R78" s="96">
        <v>89.346233756075577</v>
      </c>
      <c r="S78" s="23"/>
    </row>
    <row r="79" spans="16:19" s="14" customFormat="1" x14ac:dyDescent="0.35">
      <c r="P79" s="22"/>
      <c r="Q79" s="68">
        <v>0.71</v>
      </c>
      <c r="R79" s="68">
        <v>90.862673378806534</v>
      </c>
      <c r="S79" s="23"/>
    </row>
    <row r="80" spans="16:19" s="14" customFormat="1" x14ac:dyDescent="0.35">
      <c r="P80" s="22"/>
      <c r="Q80" s="96">
        <v>0.72</v>
      </c>
      <c r="R80" s="96">
        <v>92.540165538831729</v>
      </c>
      <c r="S80" s="23"/>
    </row>
    <row r="81" spans="16:19" s="14" customFormat="1" x14ac:dyDescent="0.35">
      <c r="P81" s="22"/>
      <c r="Q81" s="68">
        <v>0.73</v>
      </c>
      <c r="R81" s="68">
        <v>94.405103565591176</v>
      </c>
      <c r="S81" s="23"/>
    </row>
    <row r="82" spans="16:19" s="14" customFormat="1" x14ac:dyDescent="0.35">
      <c r="P82" s="22"/>
      <c r="Q82" s="96">
        <v>0.74</v>
      </c>
      <c r="R82" s="96">
        <v>96.509732435505029</v>
      </c>
      <c r="S82" s="23"/>
    </row>
    <row r="83" spans="16:19" s="14" customFormat="1" x14ac:dyDescent="0.35">
      <c r="P83" s="22"/>
      <c r="Q83" s="68">
        <v>0.75</v>
      </c>
      <c r="R83" s="68">
        <v>98.989337137595584</v>
      </c>
      <c r="S83" s="23"/>
    </row>
    <row r="84" spans="16:19" s="14" customFormat="1" x14ac:dyDescent="0.35">
      <c r="P84" s="22"/>
      <c r="Q84" s="96">
        <v>0.76</v>
      </c>
      <c r="R84" s="96">
        <v>102.050287486611</v>
      </c>
      <c r="S84" s="23"/>
    </row>
    <row r="85" spans="16:19" s="14" customFormat="1" x14ac:dyDescent="0.35">
      <c r="P85" s="22"/>
      <c r="Q85" s="68">
        <v>0.77</v>
      </c>
      <c r="R85" s="68">
        <v>106.14662940301926</v>
      </c>
      <c r="S85" s="23"/>
    </row>
    <row r="86" spans="16:19" s="14" customFormat="1" x14ac:dyDescent="0.35">
      <c r="P86" s="22"/>
      <c r="Q86" s="96">
        <v>0.78</v>
      </c>
      <c r="R86" s="96">
        <v>113.06206566196269</v>
      </c>
      <c r="S86" s="23"/>
    </row>
    <row r="87" spans="16:19" s="14" customFormat="1" x14ac:dyDescent="0.35">
      <c r="P87" s="22"/>
      <c r="Q87" s="68">
        <v>0.79</v>
      </c>
      <c r="R87" s="68">
        <v>142.57739674886309</v>
      </c>
      <c r="S87" s="23"/>
    </row>
    <row r="88" spans="16:19" s="14" customFormat="1" x14ac:dyDescent="0.35">
      <c r="P88" s="22"/>
      <c r="Q88" s="96">
        <v>0.8</v>
      </c>
      <c r="R88" s="96">
        <v>143.57433316571652</v>
      </c>
      <c r="S88" s="23"/>
    </row>
    <row r="89" spans="16:19" s="14" customFormat="1" x14ac:dyDescent="0.35">
      <c r="P89" s="22"/>
      <c r="Q89" s="68">
        <v>0.81</v>
      </c>
      <c r="R89" s="68">
        <v>144.28011806646862</v>
      </c>
      <c r="S89" s="23"/>
    </row>
    <row r="90" spans="16:19" s="14" customFormat="1" x14ac:dyDescent="0.35">
      <c r="P90" s="22"/>
      <c r="Q90" s="96">
        <v>0.82000000000000006</v>
      </c>
      <c r="R90" s="96">
        <v>144.83310905500642</v>
      </c>
      <c r="S90" s="23"/>
    </row>
    <row r="91" spans="16:19" s="14" customFormat="1" x14ac:dyDescent="0.35">
      <c r="P91" s="22"/>
      <c r="Q91" s="68">
        <v>0.83000000000000007</v>
      </c>
      <c r="R91" s="68">
        <v>145.27320251181524</v>
      </c>
      <c r="S91" s="23"/>
    </row>
    <row r="92" spans="16:19" s="14" customFormat="1" x14ac:dyDescent="0.35">
      <c r="P92" s="22"/>
      <c r="Q92" s="96">
        <v>0.84</v>
      </c>
      <c r="R92" s="96">
        <v>145.64029481738035</v>
      </c>
      <c r="S92" s="23"/>
    </row>
    <row r="93" spans="16:19" s="14" customFormat="1" x14ac:dyDescent="0.35">
      <c r="P93" s="22"/>
      <c r="Q93" s="68">
        <v>0.85</v>
      </c>
      <c r="R93" s="68">
        <v>145.974282352187</v>
      </c>
      <c r="S93" s="23"/>
    </row>
    <row r="94" spans="16:19" s="14" customFormat="1" x14ac:dyDescent="0.35">
      <c r="P94" s="22"/>
      <c r="Q94" s="96">
        <v>0.86</v>
      </c>
      <c r="R94" s="96">
        <v>146.31506149672055</v>
      </c>
      <c r="S94" s="23"/>
    </row>
    <row r="95" spans="16:19" s="14" customFormat="1" x14ac:dyDescent="0.35">
      <c r="P95" s="22"/>
      <c r="Q95" s="68">
        <v>0.87</v>
      </c>
      <c r="R95" s="68">
        <v>146.70252863146618</v>
      </c>
      <c r="S95" s="23"/>
    </row>
    <row r="96" spans="16:19" s="14" customFormat="1" x14ac:dyDescent="0.35">
      <c r="P96" s="22"/>
      <c r="Q96" s="96">
        <v>0.88</v>
      </c>
      <c r="R96" s="96">
        <v>147.16789734553532</v>
      </c>
      <c r="S96" s="23"/>
    </row>
    <row r="97" spans="16:19" s="14" customFormat="1" x14ac:dyDescent="0.35">
      <c r="P97" s="22"/>
      <c r="Q97" s="68">
        <v>0.89</v>
      </c>
      <c r="R97" s="68">
        <v>147.59123190725694</v>
      </c>
      <c r="S97" s="23"/>
    </row>
    <row r="98" spans="16:19" s="14" customFormat="1" x14ac:dyDescent="0.35">
      <c r="P98" s="22"/>
      <c r="Q98" s="96">
        <v>0.9</v>
      </c>
      <c r="R98" s="96">
        <v>147.95124346484491</v>
      </c>
      <c r="S98" s="23"/>
    </row>
    <row r="99" spans="16:19" s="14" customFormat="1" x14ac:dyDescent="0.35">
      <c r="P99" s="22"/>
      <c r="Q99" s="68">
        <v>0.91</v>
      </c>
      <c r="R99" s="68">
        <v>148.28615417917933</v>
      </c>
      <c r="S99" s="23"/>
    </row>
    <row r="100" spans="16:19" s="14" customFormat="1" x14ac:dyDescent="0.35">
      <c r="P100" s="22"/>
      <c r="Q100" s="96">
        <v>0.92</v>
      </c>
      <c r="R100" s="96">
        <v>148.63418621114047</v>
      </c>
      <c r="S100" s="23"/>
    </row>
    <row r="101" spans="16:19" s="14" customFormat="1" x14ac:dyDescent="0.35">
      <c r="P101" s="22"/>
      <c r="Q101" s="68">
        <v>0.93</v>
      </c>
      <c r="R101" s="68">
        <v>149.03356172160846</v>
      </c>
      <c r="S101" s="23"/>
    </row>
    <row r="102" spans="16:19" s="14" customFormat="1" x14ac:dyDescent="0.35">
      <c r="P102" s="22"/>
      <c r="Q102" s="96">
        <v>0.94000000000000006</v>
      </c>
      <c r="R102" s="96">
        <v>149.52250287146353</v>
      </c>
      <c r="S102" s="23"/>
    </row>
    <row r="103" spans="16:19" s="14" customFormat="1" x14ac:dyDescent="0.35">
      <c r="P103" s="22"/>
      <c r="Q103" s="68">
        <v>0.95000000000000007</v>
      </c>
      <c r="R103" s="68">
        <v>150.13923182158589</v>
      </c>
      <c r="S103" s="23"/>
    </row>
    <row r="104" spans="16:19" s="14" customFormat="1" x14ac:dyDescent="0.35">
      <c r="P104" s="22"/>
      <c r="Q104" s="96">
        <v>0.96</v>
      </c>
      <c r="R104" s="96">
        <v>150.92197073285567</v>
      </c>
      <c r="S104" s="23"/>
    </row>
    <row r="105" spans="16:19" s="14" customFormat="1" x14ac:dyDescent="0.35">
      <c r="P105" s="22"/>
      <c r="Q105" s="68">
        <v>0.97</v>
      </c>
      <c r="R105" s="68">
        <v>151.86556713816719</v>
      </c>
      <c r="S105" s="23"/>
    </row>
    <row r="106" spans="16:19" s="14" customFormat="1" x14ac:dyDescent="0.35">
      <c r="P106" s="22"/>
      <c r="Q106" s="96">
        <v>0.98</v>
      </c>
      <c r="R106" s="96">
        <v>152.89790712808474</v>
      </c>
      <c r="S106" s="23"/>
    </row>
    <row r="107" spans="16:19" s="14" customFormat="1" x14ac:dyDescent="0.35">
      <c r="P107" s="22"/>
      <c r="Q107" s="68">
        <v>0.99</v>
      </c>
      <c r="R107" s="68">
        <v>154.59613019113266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H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G232" s="14"/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5:I25"/>
    <mergeCell ref="H33:I33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22B1977B-F73F-4F5E-B307-DFBE8F9BEBD8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71AA4-AF3D-4049-B551-8E4C18A94BE9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191</v>
      </c>
      <c r="E9" s="23"/>
      <c r="G9" s="22"/>
      <c r="H9" s="104" t="s">
        <v>34</v>
      </c>
      <c r="I9" s="105">
        <v>44.700358480533104</v>
      </c>
      <c r="J9" s="21"/>
      <c r="K9" s="21"/>
      <c r="L9" s="21"/>
      <c r="M9" s="21"/>
      <c r="N9" s="23"/>
      <c r="P9" s="22"/>
      <c r="Q9" s="68">
        <v>0.01</v>
      </c>
      <c r="R9" s="68">
        <v>31.863991259184171</v>
      </c>
      <c r="S9" s="23"/>
    </row>
    <row r="10" spans="2:23" s="14" customFormat="1" x14ac:dyDescent="0.35">
      <c r="B10" s="22"/>
      <c r="C10" s="95" t="s">
        <v>48</v>
      </c>
      <c r="D10" s="96" t="s">
        <v>151</v>
      </c>
      <c r="E10" s="23"/>
      <c r="F10" s="20"/>
      <c r="G10" s="22"/>
      <c r="H10" s="95" t="s">
        <v>35</v>
      </c>
      <c r="I10" s="96">
        <v>34.996777987668196</v>
      </c>
      <c r="J10" s="21"/>
      <c r="K10" s="21"/>
      <c r="L10" s="21"/>
      <c r="M10" s="21"/>
      <c r="N10" s="23"/>
      <c r="P10" s="22"/>
      <c r="Q10" s="96">
        <v>0.02</v>
      </c>
      <c r="R10" s="96">
        <v>33.075388796801334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152</v>
      </c>
      <c r="E11" s="94"/>
      <c r="G11" s="22"/>
      <c r="H11" s="11" t="s">
        <v>36</v>
      </c>
      <c r="I11" s="68">
        <v>68.038570671519594</v>
      </c>
      <c r="J11" s="21"/>
      <c r="K11" s="21"/>
      <c r="L11" s="21"/>
      <c r="M11" s="21"/>
      <c r="N11" s="23"/>
      <c r="P11" s="22"/>
      <c r="Q11" s="68">
        <v>0.03</v>
      </c>
      <c r="R11" s="68">
        <v>33.862702610062286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205.28806593148954</v>
      </c>
      <c r="J12" s="21"/>
      <c r="K12" s="21"/>
      <c r="L12" s="21"/>
      <c r="M12" s="21"/>
      <c r="N12" s="23"/>
      <c r="P12" s="22"/>
      <c r="Q12" s="96">
        <v>0.04</v>
      </c>
      <c r="R12" s="96">
        <v>34.489907907780086</v>
      </c>
      <c r="S12" s="23"/>
    </row>
    <row r="13" spans="2:23" s="14" customFormat="1" x14ac:dyDescent="0.35">
      <c r="B13" s="63"/>
      <c r="C13" s="72" t="s">
        <v>131</v>
      </c>
      <c r="D13" s="56" t="s">
        <v>190</v>
      </c>
      <c r="E13" s="64"/>
      <c r="G13" s="22"/>
      <c r="H13" s="11" t="s">
        <v>108</v>
      </c>
      <c r="I13" s="68">
        <v>6.8681797839891479E-2</v>
      </c>
      <c r="J13" s="21"/>
      <c r="K13" s="21"/>
      <c r="L13" s="21"/>
      <c r="M13" s="21"/>
      <c r="N13" s="23"/>
      <c r="P13" s="22"/>
      <c r="Q13" s="68">
        <v>0.05</v>
      </c>
      <c r="R13" s="68">
        <v>34.996777987668196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35.45099475665441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7.1031467937987394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35.842562738901997</v>
      </c>
      <c r="S15" s="23"/>
    </row>
    <row r="16" spans="2:23" s="14" customFormat="1" x14ac:dyDescent="0.35">
      <c r="B16" s="22"/>
      <c r="C16" s="11" t="s">
        <v>32</v>
      </c>
      <c r="D16" s="68" t="s">
        <v>178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36.208456337537996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36.544942965275119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36.852630720409479</v>
      </c>
      <c r="S18" s="23"/>
    </row>
    <row r="19" spans="2:19" s="14" customFormat="1" ht="14.4" customHeight="1" x14ac:dyDescent="0.35">
      <c r="B19" s="22"/>
      <c r="C19" s="95" t="s">
        <v>18</v>
      </c>
      <c r="D19" s="96" t="s">
        <v>177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37.144167549719931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101" t="s">
        <v>186</v>
      </c>
      <c r="I20" s="68">
        <v>4.2086075514485101E-2</v>
      </c>
      <c r="J20" s="21"/>
      <c r="K20" s="21"/>
      <c r="L20" s="21"/>
      <c r="M20" s="21"/>
      <c r="N20" s="23"/>
      <c r="P20" s="22"/>
      <c r="Q20" s="96">
        <v>0.12</v>
      </c>
      <c r="R20" s="96">
        <v>37.426575744542546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96" t="s">
        <v>188</v>
      </c>
      <c r="I21" s="96" t="s">
        <v>192</v>
      </c>
      <c r="J21" s="21"/>
      <c r="K21" s="21"/>
      <c r="L21" s="21"/>
      <c r="M21" s="21"/>
      <c r="N21" s="23"/>
      <c r="P21" s="22"/>
      <c r="Q21" s="68">
        <v>0.13</v>
      </c>
      <c r="R21" s="68">
        <v>37.691640785650947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68" t="s">
        <v>189</v>
      </c>
      <c r="I22" s="68">
        <v>2.3570396130874601E-3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37.942943054413234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154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38.185101095779963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38.422603218458136</v>
      </c>
      <c r="S24" s="23"/>
    </row>
    <row r="25" spans="2:19" s="14" customFormat="1" ht="29" x14ac:dyDescent="0.3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38.652729197969002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68">
        <v>0</v>
      </c>
      <c r="I26" s="68">
        <v>4.2086075514485066E-2</v>
      </c>
      <c r="J26" s="68">
        <v>1.7427843870548265</v>
      </c>
      <c r="K26" s="68">
        <v>1</v>
      </c>
      <c r="L26" s="68">
        <v>41.41</v>
      </c>
      <c r="M26" s="68">
        <v>-0.57488065284752876</v>
      </c>
      <c r="N26" s="34"/>
      <c r="P26" s="22"/>
      <c r="Q26" s="96">
        <v>0.18</v>
      </c>
      <c r="R26" s="96">
        <v>38.8739399856048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96">
        <v>16.8</v>
      </c>
      <c r="I27" s="96">
        <v>7.9276605672888661E-2</v>
      </c>
      <c r="J27" s="96">
        <v>3.5420787414646653</v>
      </c>
      <c r="K27" s="96">
        <v>5</v>
      </c>
      <c r="L27" s="96">
        <v>44.68</v>
      </c>
      <c r="M27" s="96">
        <v>0.80731007769289409</v>
      </c>
      <c r="N27" s="23"/>
      <c r="P27" s="22"/>
      <c r="Q27" s="68">
        <v>0.19</v>
      </c>
      <c r="R27" s="68">
        <v>39.088177653186335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68">
        <v>53.5</v>
      </c>
      <c r="I28" s="68">
        <v>0.15557467650354828</v>
      </c>
      <c r="J28" s="68">
        <v>7.2591144056555619</v>
      </c>
      <c r="K28" s="68">
        <v>5</v>
      </c>
      <c r="L28" s="68">
        <v>46.66</v>
      </c>
      <c r="M28" s="68">
        <v>-0.91246408609513174</v>
      </c>
      <c r="N28" s="23"/>
      <c r="P28" s="22"/>
      <c r="Q28" s="96">
        <v>0.2</v>
      </c>
      <c r="R28" s="96">
        <v>39.297384272534401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96">
        <v>169.9</v>
      </c>
      <c r="I29" s="96">
        <v>0.3581870574495512</v>
      </c>
      <c r="J29" s="96">
        <v>16.51242334842431</v>
      </c>
      <c r="K29" s="96">
        <v>23</v>
      </c>
      <c r="L29" s="96">
        <v>46.1</v>
      </c>
      <c r="M29" s="96">
        <v>1.9928419629744452</v>
      </c>
      <c r="N29" s="23"/>
      <c r="P29" s="22"/>
      <c r="Q29" s="68">
        <v>0.21</v>
      </c>
      <c r="R29" s="68">
        <v>39.503501915469805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602.29999999999995</v>
      </c>
      <c r="I30" s="68">
        <v>0.76837655624005652</v>
      </c>
      <c r="J30" s="68">
        <v>36.328843579029872</v>
      </c>
      <c r="K30" s="68">
        <v>33</v>
      </c>
      <c r="L30" s="68">
        <v>47.28</v>
      </c>
      <c r="M30" s="68">
        <v>-1.1475624904250612</v>
      </c>
      <c r="N30" s="23"/>
      <c r="P30" s="22"/>
      <c r="Q30" s="96">
        <v>0.22</v>
      </c>
      <c r="R30" s="96">
        <v>39.707198688231216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39.905752479414538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40.099813223395351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40.290345642736703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68" t="s">
        <v>181</v>
      </c>
      <c r="I34" s="68">
        <v>-97.176712365325358</v>
      </c>
      <c r="J34" s="68">
        <v>5</v>
      </c>
      <c r="K34" s="68" t="s">
        <v>182</v>
      </c>
      <c r="L34" s="68" t="s">
        <v>182</v>
      </c>
      <c r="M34" s="68" t="s">
        <v>182</v>
      </c>
      <c r="N34" s="23"/>
      <c r="P34" s="22"/>
      <c r="Q34" s="96">
        <v>0.26</v>
      </c>
      <c r="R34" s="96">
        <v>40.478314460001599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96" t="s">
        <v>183</v>
      </c>
      <c r="I35" s="96">
        <v>-100.64403296574477</v>
      </c>
      <c r="J35" s="96">
        <v>2</v>
      </c>
      <c r="K35" s="96">
        <v>6.9346412008388256</v>
      </c>
      <c r="L35" s="96">
        <v>3</v>
      </c>
      <c r="M35" s="96">
        <v>7.4010414751602527E-2</v>
      </c>
      <c r="N35" s="23"/>
      <c r="P35" s="22"/>
      <c r="Q35" s="68">
        <v>0.27</v>
      </c>
      <c r="R35" s="68">
        <v>40.664684397753071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184</v>
      </c>
      <c r="I36" s="68">
        <v>-137.41643243897923</v>
      </c>
      <c r="J36" s="68">
        <v>1</v>
      </c>
      <c r="K36" s="68">
        <v>80.479440147307741</v>
      </c>
      <c r="L36" s="68">
        <v>4</v>
      </c>
      <c r="M36" s="68" t="s">
        <v>185</v>
      </c>
      <c r="N36" s="23"/>
      <c r="P36" s="22"/>
      <c r="Q36" s="96">
        <v>0.28000000000000003</v>
      </c>
      <c r="R36" s="96">
        <v>40.850281775694022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41.03360602699793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41.214376397119359</v>
      </c>
      <c r="S38" s="23"/>
    </row>
    <row r="39" spans="1:19" s="14" customFormat="1" ht="23.5" x14ac:dyDescent="0.55000000000000004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41.393115117420308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41.570344419262781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41.746586534008792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41.92236369302033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42.098144004407004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42.272968565853333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42.44656945073897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42.619302725144763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42.791524455151531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42.963590706840101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43.135857546291284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43.308681039585942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43.481950683811192</v>
      </c>
      <c r="S51" s="23"/>
    </row>
    <row r="52" spans="1:19" s="14" customFormat="1" x14ac:dyDescent="0.35">
      <c r="B52" s="13"/>
      <c r="P52" s="22"/>
      <c r="Q52" s="96">
        <v>0.44</v>
      </c>
      <c r="R52" s="96">
        <v>43.654717362793725</v>
      </c>
      <c r="S52" s="23"/>
    </row>
    <row r="53" spans="1:19" s="14" customFormat="1" x14ac:dyDescent="0.35">
      <c r="B53" s="13"/>
      <c r="P53" s="22"/>
      <c r="Q53" s="68">
        <v>0.45</v>
      </c>
      <c r="R53" s="68">
        <v>43.827281193906103</v>
      </c>
      <c r="S53" s="23"/>
    </row>
    <row r="54" spans="1:19" s="14" customFormat="1" x14ac:dyDescent="0.35">
      <c r="P54" s="22"/>
      <c r="Q54" s="96">
        <v>0.46</v>
      </c>
      <c r="R54" s="96">
        <v>44.000022201408854</v>
      </c>
      <c r="S54" s="23"/>
    </row>
    <row r="55" spans="1:19" s="14" customFormat="1" x14ac:dyDescent="0.35">
      <c r="P55" s="22"/>
      <c r="Q55" s="68">
        <v>0.47000000000000003</v>
      </c>
      <c r="R55" s="68">
        <v>44.173320409562436</v>
      </c>
      <c r="S55" s="23"/>
    </row>
    <row r="56" spans="1:19" s="14" customFormat="1" x14ac:dyDescent="0.35">
      <c r="P56" s="22"/>
      <c r="Q56" s="96">
        <v>0.48</v>
      </c>
      <c r="R56" s="96">
        <v>44.347555842627351</v>
      </c>
      <c r="S56" s="23"/>
    </row>
    <row r="57" spans="1:19" s="14" customFormat="1" x14ac:dyDescent="0.35">
      <c r="P57" s="22"/>
      <c r="Q57" s="68">
        <v>0.49</v>
      </c>
      <c r="R57" s="68">
        <v>44.523108524864071</v>
      </c>
      <c r="S57" s="23"/>
    </row>
    <row r="58" spans="1:19" s="14" customFormat="1" x14ac:dyDescent="0.35">
      <c r="P58" s="22"/>
      <c r="Q58" s="96">
        <v>0.5</v>
      </c>
      <c r="R58" s="96">
        <v>44.700358480533104</v>
      </c>
      <c r="S58" s="23"/>
    </row>
    <row r="59" spans="1:19" s="14" customFormat="1" x14ac:dyDescent="0.35">
      <c r="P59" s="22"/>
      <c r="Q59" s="68">
        <v>0.51</v>
      </c>
      <c r="R59" s="68">
        <v>44.878736437634906</v>
      </c>
      <c r="S59" s="23"/>
    </row>
    <row r="60" spans="1:19" s="14" customFormat="1" x14ac:dyDescent="0.35">
      <c r="P60" s="22"/>
      <c r="Q60" s="96">
        <v>0.52</v>
      </c>
      <c r="R60" s="96">
        <v>45.057670060398884</v>
      </c>
      <c r="S60" s="23"/>
    </row>
    <row r="61" spans="1:19" s="14" customFormat="1" x14ac:dyDescent="0.35">
      <c r="P61" s="22"/>
      <c r="Q61" s="68">
        <v>0.53</v>
      </c>
      <c r="R61" s="68">
        <v>45.237534777428934</v>
      </c>
      <c r="S61" s="23"/>
    </row>
    <row r="62" spans="1:19" s="14" customFormat="1" x14ac:dyDescent="0.35">
      <c r="P62" s="22"/>
      <c r="Q62" s="96">
        <v>0.54</v>
      </c>
      <c r="R62" s="96">
        <v>45.418706017328958</v>
      </c>
      <c r="S62" s="23"/>
    </row>
    <row r="63" spans="1:19" s="14" customFormat="1" x14ac:dyDescent="0.35">
      <c r="P63" s="22"/>
      <c r="Q63" s="68">
        <v>0.55000000000000004</v>
      </c>
      <c r="R63" s="68">
        <v>45.601559208702831</v>
      </c>
      <c r="S63" s="23"/>
    </row>
    <row r="64" spans="1:19" s="14" customFormat="1" x14ac:dyDescent="0.35">
      <c r="P64" s="22"/>
      <c r="Q64" s="96">
        <v>0.56000000000000005</v>
      </c>
      <c r="R64" s="96">
        <v>45.786469780154469</v>
      </c>
      <c r="S64" s="23"/>
    </row>
    <row r="65" spans="16:19" s="14" customFormat="1" x14ac:dyDescent="0.35">
      <c r="P65" s="22"/>
      <c r="Q65" s="68">
        <v>0.57000000000000006</v>
      </c>
      <c r="R65" s="68">
        <v>45.973813160287754</v>
      </c>
      <c r="S65" s="23"/>
    </row>
    <row r="66" spans="16:19" s="14" customFormat="1" x14ac:dyDescent="0.35">
      <c r="P66" s="22"/>
      <c r="Q66" s="96">
        <v>0.57999999999999996</v>
      </c>
      <c r="R66" s="96">
        <v>46.163255466754478</v>
      </c>
      <c r="S66" s="23"/>
    </row>
    <row r="67" spans="16:19" s="14" customFormat="1" x14ac:dyDescent="0.35">
      <c r="P67" s="22"/>
      <c r="Q67" s="68">
        <v>0.59</v>
      </c>
      <c r="R67" s="68">
        <v>46.353013952788466</v>
      </c>
      <c r="S67" s="23"/>
    </row>
    <row r="68" spans="16:19" s="14" customFormat="1" x14ac:dyDescent="0.35">
      <c r="P68" s="22"/>
      <c r="Q68" s="96">
        <v>0.6</v>
      </c>
      <c r="R68" s="96">
        <v>46.543997349582533</v>
      </c>
      <c r="S68" s="23"/>
    </row>
    <row r="69" spans="16:19" s="14" customFormat="1" x14ac:dyDescent="0.35">
      <c r="P69" s="22"/>
      <c r="Q69" s="68">
        <v>0.61</v>
      </c>
      <c r="R69" s="68">
        <v>46.73734950637057</v>
      </c>
      <c r="S69" s="23"/>
    </row>
    <row r="70" spans="16:19" s="14" customFormat="1" x14ac:dyDescent="0.35">
      <c r="P70" s="22"/>
      <c r="Q70" s="96">
        <v>0.62</v>
      </c>
      <c r="R70" s="96">
        <v>46.934214272386477</v>
      </c>
      <c r="S70" s="23"/>
    </row>
    <row r="71" spans="16:19" s="14" customFormat="1" x14ac:dyDescent="0.35">
      <c r="P71" s="22"/>
      <c r="Q71" s="68">
        <v>0.63</v>
      </c>
      <c r="R71" s="68">
        <v>47.135735496864136</v>
      </c>
      <c r="S71" s="23"/>
    </row>
    <row r="72" spans="16:19" s="14" customFormat="1" x14ac:dyDescent="0.35">
      <c r="P72" s="22"/>
      <c r="Q72" s="96">
        <v>0.64</v>
      </c>
      <c r="R72" s="96">
        <v>47.343057029037432</v>
      </c>
      <c r="S72" s="23"/>
    </row>
    <row r="73" spans="16:19" s="14" customFormat="1" x14ac:dyDescent="0.35">
      <c r="P73" s="22"/>
      <c r="Q73" s="68">
        <v>0.65</v>
      </c>
      <c r="R73" s="68">
        <v>47.554782117087107</v>
      </c>
      <c r="S73" s="23"/>
    </row>
    <row r="74" spans="16:19" s="14" customFormat="1" x14ac:dyDescent="0.35">
      <c r="P74" s="22"/>
      <c r="Q74" s="96">
        <v>0.66</v>
      </c>
      <c r="R74" s="96">
        <v>47.764361577368263</v>
      </c>
      <c r="S74" s="23"/>
    </row>
    <row r="75" spans="16:19" s="14" customFormat="1" x14ac:dyDescent="0.35">
      <c r="P75" s="22"/>
      <c r="Q75" s="68">
        <v>0.67</v>
      </c>
      <c r="R75" s="68">
        <v>47.976177605422812</v>
      </c>
      <c r="S75" s="23"/>
    </row>
    <row r="76" spans="16:19" s="14" customFormat="1" x14ac:dyDescent="0.35">
      <c r="P76" s="22"/>
      <c r="Q76" s="96">
        <v>0.68</v>
      </c>
      <c r="R76" s="96">
        <v>48.195629844596901</v>
      </c>
      <c r="S76" s="23"/>
    </row>
    <row r="77" spans="16:19" s="14" customFormat="1" x14ac:dyDescent="0.35">
      <c r="P77" s="22"/>
      <c r="Q77" s="68">
        <v>0.69000000000000006</v>
      </c>
      <c r="R77" s="68">
        <v>48.428117938236632</v>
      </c>
      <c r="S77" s="23"/>
    </row>
    <row r="78" spans="16:19" s="14" customFormat="1" x14ac:dyDescent="0.35">
      <c r="P78" s="22"/>
      <c r="Q78" s="96">
        <v>0.70000000000000007</v>
      </c>
      <c r="R78" s="96">
        <v>48.679041529688121</v>
      </c>
      <c r="S78" s="23"/>
    </row>
    <row r="79" spans="16:19" s="14" customFormat="1" x14ac:dyDescent="0.35">
      <c r="P79" s="22"/>
      <c r="Q79" s="68">
        <v>0.71</v>
      </c>
      <c r="R79" s="68">
        <v>48.952438538841982</v>
      </c>
      <c r="S79" s="23"/>
    </row>
    <row r="80" spans="16:19" s="14" customFormat="1" x14ac:dyDescent="0.35">
      <c r="P80" s="22"/>
      <c r="Q80" s="96">
        <v>0.72</v>
      </c>
      <c r="R80" s="96">
        <v>49.239823047904274</v>
      </c>
      <c r="S80" s="23"/>
    </row>
    <row r="81" spans="16:19" s="14" customFormat="1" x14ac:dyDescent="0.35">
      <c r="P81" s="22"/>
      <c r="Q81" s="68">
        <v>0.73</v>
      </c>
      <c r="R81" s="68">
        <v>49.542357685235771</v>
      </c>
      <c r="S81" s="23"/>
    </row>
    <row r="82" spans="16:19" s="14" customFormat="1" x14ac:dyDescent="0.35">
      <c r="P82" s="22"/>
      <c r="Q82" s="96">
        <v>0.74</v>
      </c>
      <c r="R82" s="96">
        <v>49.864677833199437</v>
      </c>
      <c r="S82" s="23"/>
    </row>
    <row r="83" spans="16:19" s="14" customFormat="1" x14ac:dyDescent="0.35">
      <c r="P83" s="22"/>
      <c r="Q83" s="68">
        <v>0.75</v>
      </c>
      <c r="R83" s="68">
        <v>50.211418874158305</v>
      </c>
      <c r="S83" s="23"/>
    </row>
    <row r="84" spans="16:19" s="14" customFormat="1" x14ac:dyDescent="0.35">
      <c r="P84" s="22"/>
      <c r="Q84" s="96">
        <v>0.76</v>
      </c>
      <c r="R84" s="96">
        <v>50.583374388204966</v>
      </c>
      <c r="S84" s="23"/>
    </row>
    <row r="85" spans="16:19" s="14" customFormat="1" x14ac:dyDescent="0.35">
      <c r="P85" s="22"/>
      <c r="Q85" s="68">
        <v>0.77</v>
      </c>
      <c r="R85" s="68">
        <v>50.975883466597196</v>
      </c>
      <c r="S85" s="23"/>
    </row>
    <row r="86" spans="16:19" s="14" customFormat="1" x14ac:dyDescent="0.35">
      <c r="P86" s="22"/>
      <c r="Q86" s="96">
        <v>0.78</v>
      </c>
      <c r="R86" s="96">
        <v>51.394693882773822</v>
      </c>
      <c r="S86" s="23"/>
    </row>
    <row r="87" spans="16:19" s="14" customFormat="1" x14ac:dyDescent="0.35">
      <c r="P87" s="22"/>
      <c r="Q87" s="68">
        <v>0.79</v>
      </c>
      <c r="R87" s="68">
        <v>51.846084305951521</v>
      </c>
      <c r="S87" s="23"/>
    </row>
    <row r="88" spans="16:19" s="14" customFormat="1" x14ac:dyDescent="0.35">
      <c r="P88" s="22"/>
      <c r="Q88" s="96">
        <v>0.8</v>
      </c>
      <c r="R88" s="96">
        <v>52.327323865605273</v>
      </c>
      <c r="S88" s="23"/>
    </row>
    <row r="89" spans="16:19" s="14" customFormat="1" x14ac:dyDescent="0.35">
      <c r="P89" s="22"/>
      <c r="Q89" s="68">
        <v>0.81</v>
      </c>
      <c r="R89" s="68">
        <v>52.839878185044661</v>
      </c>
      <c r="S89" s="23"/>
    </row>
    <row r="90" spans="16:19" s="14" customFormat="1" x14ac:dyDescent="0.35">
      <c r="P90" s="22"/>
      <c r="Q90" s="96">
        <v>0.82000000000000006</v>
      </c>
      <c r="R90" s="96">
        <v>53.393530693340615</v>
      </c>
      <c r="S90" s="23"/>
    </row>
    <row r="91" spans="16:19" s="14" customFormat="1" x14ac:dyDescent="0.35">
      <c r="P91" s="22"/>
      <c r="Q91" s="68">
        <v>0.83000000000000007</v>
      </c>
      <c r="R91" s="68">
        <v>53.98657394799762</v>
      </c>
      <c r="S91" s="23"/>
    </row>
    <row r="92" spans="16:19" s="14" customFormat="1" x14ac:dyDescent="0.35">
      <c r="P92" s="22"/>
      <c r="Q92" s="96">
        <v>0.84</v>
      </c>
      <c r="R92" s="96">
        <v>54.623361347209887</v>
      </c>
      <c r="S92" s="23"/>
    </row>
    <row r="93" spans="16:19" s="14" customFormat="1" x14ac:dyDescent="0.35">
      <c r="P93" s="22"/>
      <c r="Q93" s="68">
        <v>0.85</v>
      </c>
      <c r="R93" s="68">
        <v>55.316925922628705</v>
      </c>
      <c r="S93" s="23"/>
    </row>
    <row r="94" spans="16:19" s="14" customFormat="1" x14ac:dyDescent="0.35">
      <c r="P94" s="22"/>
      <c r="Q94" s="96">
        <v>0.86</v>
      </c>
      <c r="R94" s="96">
        <v>56.063800850281844</v>
      </c>
      <c r="S94" s="23"/>
    </row>
    <row r="95" spans="16:19" s="14" customFormat="1" x14ac:dyDescent="0.35">
      <c r="P95" s="22"/>
      <c r="Q95" s="68">
        <v>0.87</v>
      </c>
      <c r="R95" s="68">
        <v>56.882071015943389</v>
      </c>
      <c r="S95" s="23"/>
    </row>
    <row r="96" spans="16:19" s="14" customFormat="1" x14ac:dyDescent="0.35">
      <c r="P96" s="22"/>
      <c r="Q96" s="96">
        <v>0.88</v>
      </c>
      <c r="R96" s="96">
        <v>57.771197017903511</v>
      </c>
      <c r="S96" s="23"/>
    </row>
    <row r="97" spans="16:19" s="14" customFormat="1" x14ac:dyDescent="0.35">
      <c r="P97" s="22"/>
      <c r="Q97" s="68">
        <v>0.89</v>
      </c>
      <c r="R97" s="68">
        <v>58.755405039542921</v>
      </c>
      <c r="S97" s="23"/>
    </row>
    <row r="98" spans="16:19" s="14" customFormat="1" x14ac:dyDescent="0.35">
      <c r="P98" s="22"/>
      <c r="Q98" s="96">
        <v>0.9</v>
      </c>
      <c r="R98" s="96">
        <v>59.840969610183812</v>
      </c>
      <c r="S98" s="23"/>
    </row>
    <row r="99" spans="16:19" s="14" customFormat="1" x14ac:dyDescent="0.35">
      <c r="P99" s="22"/>
      <c r="Q99" s="68">
        <v>0.91</v>
      </c>
      <c r="R99" s="68">
        <v>61.057907765917669</v>
      </c>
      <c r="S99" s="23"/>
    </row>
    <row r="100" spans="16:19" s="14" customFormat="1" x14ac:dyDescent="0.35">
      <c r="P100" s="22"/>
      <c r="Q100" s="96">
        <v>0.92</v>
      </c>
      <c r="R100" s="96">
        <v>62.434803780272127</v>
      </c>
      <c r="S100" s="23"/>
    </row>
    <row r="101" spans="16:19" s="14" customFormat="1" x14ac:dyDescent="0.35">
      <c r="P101" s="22"/>
      <c r="Q101" s="68">
        <v>0.93</v>
      </c>
      <c r="R101" s="68">
        <v>64.010490406865188</v>
      </c>
      <c r="S101" s="23"/>
    </row>
    <row r="102" spans="16:19" s="14" customFormat="1" x14ac:dyDescent="0.35">
      <c r="P102" s="22"/>
      <c r="Q102" s="96">
        <v>0.94000000000000006</v>
      </c>
      <c r="R102" s="96">
        <v>65.846383117460604</v>
      </c>
      <c r="S102" s="23"/>
    </row>
    <row r="103" spans="16:19" s="14" customFormat="1" x14ac:dyDescent="0.35">
      <c r="P103" s="22"/>
      <c r="Q103" s="68">
        <v>0.95000000000000007</v>
      </c>
      <c r="R103" s="68">
        <v>68.038570671519764</v>
      </c>
      <c r="S103" s="23"/>
    </row>
    <row r="104" spans="16:19" s="14" customFormat="1" x14ac:dyDescent="0.35">
      <c r="P104" s="22"/>
      <c r="Q104" s="96">
        <v>0.96</v>
      </c>
      <c r="R104" s="96">
        <v>70.742540446400383</v>
      </c>
      <c r="S104" s="23"/>
    </row>
    <row r="105" spans="16:19" s="14" customFormat="1" x14ac:dyDescent="0.35">
      <c r="P105" s="22"/>
      <c r="Q105" s="68">
        <v>0.97</v>
      </c>
      <c r="R105" s="68">
        <v>74.265487090165621</v>
      </c>
      <c r="S105" s="23"/>
    </row>
    <row r="106" spans="16:19" s="14" customFormat="1" x14ac:dyDescent="0.35">
      <c r="P106" s="22"/>
      <c r="Q106" s="96">
        <v>0.98</v>
      </c>
      <c r="R106" s="96">
        <v>79.263682843746864</v>
      </c>
      <c r="S106" s="23"/>
    </row>
    <row r="107" spans="16:19" s="14" customFormat="1" x14ac:dyDescent="0.35">
      <c r="P107" s="22"/>
      <c r="Q107" s="68">
        <v>0.99</v>
      </c>
      <c r="R107" s="68">
        <v>87.866343088986838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B1C5F533-C70C-42BE-9805-00DC9C2D7410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45F15-86C0-4885-813A-A56364A9AA8F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194</v>
      </c>
      <c r="E9" s="23"/>
      <c r="G9" s="22"/>
      <c r="H9" s="104" t="s">
        <v>34</v>
      </c>
      <c r="I9" s="105">
        <v>30.987747032621794</v>
      </c>
      <c r="J9" s="21"/>
      <c r="K9" s="21"/>
      <c r="L9" s="21"/>
      <c r="M9" s="21"/>
      <c r="N9" s="23"/>
      <c r="P9" s="22"/>
      <c r="Q9" s="68">
        <v>0.01</v>
      </c>
      <c r="R9" s="68">
        <v>17.727858475840584</v>
      </c>
      <c r="S9" s="23"/>
    </row>
    <row r="10" spans="2:23" s="14" customFormat="1" x14ac:dyDescent="0.35">
      <c r="B10" s="22"/>
      <c r="C10" s="95" t="s">
        <v>48</v>
      </c>
      <c r="D10" s="96" t="s">
        <v>151</v>
      </c>
      <c r="E10" s="23"/>
      <c r="F10" s="20"/>
      <c r="G10" s="22"/>
      <c r="H10" s="95" t="s">
        <v>35</v>
      </c>
      <c r="I10" s="96">
        <v>20.200516046359464</v>
      </c>
      <c r="J10" s="21"/>
      <c r="K10" s="21"/>
      <c r="L10" s="21"/>
      <c r="M10" s="21"/>
      <c r="N10" s="23"/>
      <c r="P10" s="22"/>
      <c r="Q10" s="96">
        <v>0.02</v>
      </c>
      <c r="R10" s="96">
        <v>18.673675157631205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152</v>
      </c>
      <c r="E11" s="94"/>
      <c r="G11" s="22"/>
      <c r="H11" s="11" t="s">
        <v>36</v>
      </c>
      <c r="I11" s="68">
        <v>62.770517470677603</v>
      </c>
      <c r="J11" s="21"/>
      <c r="K11" s="21"/>
      <c r="L11" s="21"/>
      <c r="M11" s="21"/>
      <c r="N11" s="23"/>
      <c r="P11" s="22"/>
      <c r="Q11" s="68">
        <v>0.03</v>
      </c>
      <c r="R11" s="68">
        <v>19.302103986109298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204.59624775910225</v>
      </c>
      <c r="J12" s="21"/>
      <c r="K12" s="21"/>
      <c r="L12" s="21"/>
      <c r="M12" s="21"/>
      <c r="N12" s="23"/>
      <c r="P12" s="22"/>
      <c r="Q12" s="96">
        <v>0.04</v>
      </c>
      <c r="R12" s="96">
        <v>19.792752395566126</v>
      </c>
      <c r="S12" s="23"/>
    </row>
    <row r="13" spans="2:23" s="14" customFormat="1" x14ac:dyDescent="0.35">
      <c r="B13" s="63"/>
      <c r="C13" s="72" t="s">
        <v>131</v>
      </c>
      <c r="D13" s="56" t="s">
        <v>193</v>
      </c>
      <c r="E13" s="64"/>
      <c r="G13" s="22"/>
      <c r="H13" s="11" t="s">
        <v>108</v>
      </c>
      <c r="I13" s="68">
        <v>0.13298583649673956</v>
      </c>
      <c r="J13" s="21"/>
      <c r="K13" s="21"/>
      <c r="L13" s="21"/>
      <c r="M13" s="21"/>
      <c r="N13" s="23"/>
      <c r="P13" s="22"/>
      <c r="Q13" s="68">
        <v>0.05</v>
      </c>
      <c r="R13" s="68">
        <v>20.200516046359461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20.55944830669026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4.03502529787366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20.879275990024464</v>
      </c>
      <c r="S15" s="23"/>
    </row>
    <row r="16" spans="2:23" s="14" customFormat="1" x14ac:dyDescent="0.35">
      <c r="B16" s="22"/>
      <c r="C16" s="11" t="s">
        <v>32</v>
      </c>
      <c r="D16" s="68" t="s">
        <v>178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21.171948825086442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21.441085686906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21.695861187306225</v>
      </c>
      <c r="S18" s="23"/>
    </row>
    <row r="19" spans="2:19" s="14" customFormat="1" ht="14.4" customHeight="1" x14ac:dyDescent="0.35">
      <c r="B19" s="22"/>
      <c r="C19" s="95" t="s">
        <v>18</v>
      </c>
      <c r="D19" s="96" t="s">
        <v>177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21.933452244785887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101" t="s">
        <v>186</v>
      </c>
      <c r="I20" s="68">
        <v>2.7128788544154701E-2</v>
      </c>
      <c r="J20" s="21"/>
      <c r="K20" s="21"/>
      <c r="L20" s="21"/>
      <c r="M20" s="21"/>
      <c r="N20" s="23"/>
      <c r="P20" s="22"/>
      <c r="Q20" s="96">
        <v>0.12</v>
      </c>
      <c r="R20" s="96">
        <v>22.160619977609251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96" t="s">
        <v>188</v>
      </c>
      <c r="I21" s="96">
        <v>-5.8190095751403801</v>
      </c>
      <c r="J21" s="21"/>
      <c r="K21" s="21"/>
      <c r="L21" s="21"/>
      <c r="M21" s="21"/>
      <c r="N21" s="23"/>
      <c r="P21" s="22"/>
      <c r="Q21" s="68">
        <v>0.13</v>
      </c>
      <c r="R21" s="68">
        <v>22.378939408994771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68" t="s">
        <v>189</v>
      </c>
      <c r="I22" s="68">
        <v>1.05480940531879</v>
      </c>
      <c r="J22" s="21"/>
      <c r="K22" s="21"/>
      <c r="L22" s="21"/>
      <c r="M22" s="21"/>
      <c r="N22" s="23"/>
      <c r="P22" s="22"/>
      <c r="Q22" s="96">
        <v>0.14000000000000001</v>
      </c>
      <c r="R22" s="96">
        <v>22.587069136313481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154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22.788544977509478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22.985302349362168</v>
      </c>
      <c r="S24" s="23"/>
    </row>
    <row r="25" spans="2:19" s="14" customFormat="1" ht="29" x14ac:dyDescent="0.3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23.175302630078239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68">
        <v>0</v>
      </c>
      <c r="I26" s="68">
        <v>2.712878854415474E-2</v>
      </c>
      <c r="J26" s="68">
        <v>1.1234031336134476</v>
      </c>
      <c r="K26" s="68">
        <v>1</v>
      </c>
      <c r="L26" s="68">
        <v>41.41</v>
      </c>
      <c r="M26" s="68">
        <v>-0.11804040649615118</v>
      </c>
      <c r="N26" s="34"/>
      <c r="P26" s="22"/>
      <c r="Q26" s="96">
        <v>0.18</v>
      </c>
      <c r="R26" s="96">
        <v>23.36030555849667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96">
        <v>16.8</v>
      </c>
      <c r="I27" s="96">
        <v>8.0680164815834371E-2</v>
      </c>
      <c r="J27" s="96">
        <v>3.6047897639714797</v>
      </c>
      <c r="K27" s="96">
        <v>5</v>
      </c>
      <c r="L27" s="96">
        <v>44.68</v>
      </c>
      <c r="M27" s="96">
        <v>0.76641918589817193</v>
      </c>
      <c r="N27" s="23"/>
      <c r="P27" s="22"/>
      <c r="Q27" s="68">
        <v>0.19</v>
      </c>
      <c r="R27" s="68">
        <v>23.542384342723526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68">
        <v>53.5</v>
      </c>
      <c r="I28" s="68">
        <v>0.18769038269810268</v>
      </c>
      <c r="J28" s="68">
        <v>8.7576332566934703</v>
      </c>
      <c r="K28" s="68">
        <v>5</v>
      </c>
      <c r="L28" s="68">
        <v>46.66</v>
      </c>
      <c r="M28" s="68">
        <v>-1.4088352719658983</v>
      </c>
      <c r="N28" s="23"/>
      <c r="P28" s="22"/>
      <c r="Q28" s="96">
        <v>0.2</v>
      </c>
      <c r="R28" s="96">
        <v>23.721604577262038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96">
        <v>169.9</v>
      </c>
      <c r="I29" s="96">
        <v>0.41700677308893647</v>
      </c>
      <c r="J29" s="96">
        <v>19.224012239399972</v>
      </c>
      <c r="K29" s="96">
        <v>23</v>
      </c>
      <c r="L29" s="96">
        <v>46.1</v>
      </c>
      <c r="M29" s="96">
        <v>1.127916126680615</v>
      </c>
      <c r="N29" s="23"/>
      <c r="P29" s="22"/>
      <c r="Q29" s="68">
        <v>0.21</v>
      </c>
      <c r="R29" s="68">
        <v>23.896875639338688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602.29999999999995</v>
      </c>
      <c r="I30" s="68">
        <v>0.72525720534630689</v>
      </c>
      <c r="J30" s="68">
        <v>34.290160668773389</v>
      </c>
      <c r="K30" s="68">
        <v>33</v>
      </c>
      <c r="L30" s="68">
        <v>47.28</v>
      </c>
      <c r="M30" s="68">
        <v>-0.42033531785187705</v>
      </c>
      <c r="N30" s="23"/>
      <c r="P30" s="22"/>
      <c r="Q30" s="96">
        <v>0.22</v>
      </c>
      <c r="R30" s="96">
        <v>24.069616022131314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24.241260905850162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24.412128381181439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24.580793107328084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68" t="s">
        <v>181</v>
      </c>
      <c r="I34" s="68">
        <v>-97.176712365325358</v>
      </c>
      <c r="J34" s="68">
        <v>5</v>
      </c>
      <c r="K34" s="68" t="s">
        <v>182</v>
      </c>
      <c r="L34" s="68" t="s">
        <v>182</v>
      </c>
      <c r="M34" s="68" t="s">
        <v>182</v>
      </c>
      <c r="N34" s="23"/>
      <c r="P34" s="22"/>
      <c r="Q34" s="96">
        <v>0.26</v>
      </c>
      <c r="R34" s="96">
        <v>24.748539023744577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96" t="s">
        <v>183</v>
      </c>
      <c r="I35" s="96">
        <v>-99.298123879551127</v>
      </c>
      <c r="J35" s="96">
        <v>3</v>
      </c>
      <c r="K35" s="96">
        <v>4.2428230284515394</v>
      </c>
      <c r="L35" s="96">
        <v>2</v>
      </c>
      <c r="M35" s="96">
        <v>0.1198623216778828</v>
      </c>
      <c r="N35" s="23"/>
      <c r="P35" s="22"/>
      <c r="Q35" s="68">
        <v>0.27</v>
      </c>
      <c r="R35" s="68">
        <v>24.916792561592661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184</v>
      </c>
      <c r="I36" s="68">
        <v>-137.41643243897923</v>
      </c>
      <c r="J36" s="68">
        <v>1</v>
      </c>
      <c r="K36" s="68">
        <v>80.479440147307741</v>
      </c>
      <c r="L36" s="68">
        <v>4</v>
      </c>
      <c r="M36" s="68" t="s">
        <v>185</v>
      </c>
      <c r="N36" s="23"/>
      <c r="P36" s="22"/>
      <c r="Q36" s="96">
        <v>0.28000000000000003</v>
      </c>
      <c r="R36" s="96">
        <v>25.086684445272262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25.255198921779773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25.42383091668496</v>
      </c>
      <c r="S38" s="23"/>
    </row>
    <row r="39" spans="1:19" s="14" customFormat="1" ht="23.5" x14ac:dyDescent="0.55000000000000004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25.596042364959484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25.775295201574991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25.958268174664308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26.140197318097592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26.334539432651404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26.555233298780557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26.812196124096189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27.09641857734039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27.39525083380763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27.704978384076739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28.027293206161094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28.350374114308245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28.672839322056031</v>
      </c>
      <c r="S51" s="23"/>
    </row>
    <row r="52" spans="1:19" s="14" customFormat="1" x14ac:dyDescent="0.35">
      <c r="B52" s="13"/>
      <c r="P52" s="22"/>
      <c r="Q52" s="96">
        <v>0.44</v>
      </c>
      <c r="R52" s="96">
        <v>28.997012315501689</v>
      </c>
      <c r="S52" s="23"/>
    </row>
    <row r="53" spans="1:19" s="14" customFormat="1" x14ac:dyDescent="0.35">
      <c r="B53" s="13"/>
      <c r="P53" s="22"/>
      <c r="Q53" s="68">
        <v>0.45</v>
      </c>
      <c r="R53" s="68">
        <v>29.322678861625157</v>
      </c>
      <c r="S53" s="23"/>
    </row>
    <row r="54" spans="1:19" s="14" customFormat="1" x14ac:dyDescent="0.35">
      <c r="P54" s="22"/>
      <c r="Q54" s="96">
        <v>0.46</v>
      </c>
      <c r="R54" s="96">
        <v>29.649572334067983</v>
      </c>
      <c r="S54" s="23"/>
    </row>
    <row r="55" spans="1:19" s="14" customFormat="1" x14ac:dyDescent="0.35">
      <c r="P55" s="22"/>
      <c r="Q55" s="68">
        <v>0.47000000000000003</v>
      </c>
      <c r="R55" s="68">
        <v>29.979058264413684</v>
      </c>
      <c r="S55" s="23"/>
    </row>
    <row r="56" spans="1:19" s="14" customFormat="1" x14ac:dyDescent="0.35">
      <c r="P56" s="22"/>
      <c r="Q56" s="96">
        <v>0.48</v>
      </c>
      <c r="R56" s="96">
        <v>30.312262435716036</v>
      </c>
      <c r="S56" s="23"/>
    </row>
    <row r="57" spans="1:19" s="14" customFormat="1" x14ac:dyDescent="0.35">
      <c r="P57" s="22"/>
      <c r="Q57" s="68">
        <v>0.49</v>
      </c>
      <c r="R57" s="68">
        <v>30.648662763643852</v>
      </c>
      <c r="S57" s="23"/>
    </row>
    <row r="58" spans="1:19" s="14" customFormat="1" x14ac:dyDescent="0.35">
      <c r="P58" s="22"/>
      <c r="Q58" s="96">
        <v>0.5</v>
      </c>
      <c r="R58" s="96">
        <v>30.987747032621801</v>
      </c>
      <c r="S58" s="23"/>
    </row>
    <row r="59" spans="1:19" s="14" customFormat="1" x14ac:dyDescent="0.35">
      <c r="P59" s="22"/>
      <c r="Q59" s="68">
        <v>0.51</v>
      </c>
      <c r="R59" s="68">
        <v>31.328304485682636</v>
      </c>
      <c r="S59" s="23"/>
    </row>
    <row r="60" spans="1:19" s="14" customFormat="1" x14ac:dyDescent="0.35">
      <c r="P60" s="22"/>
      <c r="Q60" s="96">
        <v>0.52</v>
      </c>
      <c r="R60" s="96">
        <v>31.671864749627002</v>
      </c>
      <c r="S60" s="23"/>
    </row>
    <row r="61" spans="1:19" s="14" customFormat="1" x14ac:dyDescent="0.35">
      <c r="P61" s="22"/>
      <c r="Q61" s="68">
        <v>0.53</v>
      </c>
      <c r="R61" s="68">
        <v>32.021912384583878</v>
      </c>
      <c r="S61" s="23"/>
    </row>
    <row r="62" spans="1:19" s="14" customFormat="1" x14ac:dyDescent="0.35">
      <c r="P62" s="22"/>
      <c r="Q62" s="96">
        <v>0.54</v>
      </c>
      <c r="R62" s="96">
        <v>32.378665752526196</v>
      </c>
      <c r="S62" s="23"/>
    </row>
    <row r="63" spans="1:19" s="14" customFormat="1" x14ac:dyDescent="0.35">
      <c r="P63" s="22"/>
      <c r="Q63" s="68">
        <v>0.55000000000000004</v>
      </c>
      <c r="R63" s="68">
        <v>32.741068269567748</v>
      </c>
      <c r="S63" s="23"/>
    </row>
    <row r="64" spans="1:19" s="14" customFormat="1" x14ac:dyDescent="0.35">
      <c r="P64" s="22"/>
      <c r="Q64" s="96">
        <v>0.56000000000000005</v>
      </c>
      <c r="R64" s="96">
        <v>33.108481449713764</v>
      </c>
      <c r="S64" s="23"/>
    </row>
    <row r="65" spans="16:19" s="14" customFormat="1" x14ac:dyDescent="0.35">
      <c r="P65" s="22"/>
      <c r="Q65" s="68">
        <v>0.57000000000000006</v>
      </c>
      <c r="R65" s="68">
        <v>33.481016944980247</v>
      </c>
      <c r="S65" s="23"/>
    </row>
    <row r="66" spans="16:19" s="14" customFormat="1" x14ac:dyDescent="0.35">
      <c r="P66" s="22"/>
      <c r="Q66" s="96">
        <v>0.57999999999999996</v>
      </c>
      <c r="R66" s="96">
        <v>33.85970462219791</v>
      </c>
      <c r="S66" s="23"/>
    </row>
    <row r="67" spans="16:19" s="14" customFormat="1" x14ac:dyDescent="0.35">
      <c r="P67" s="22"/>
      <c r="Q67" s="68">
        <v>0.59</v>
      </c>
      <c r="R67" s="68">
        <v>34.244852749266954</v>
      </c>
      <c r="S67" s="23"/>
    </row>
    <row r="68" spans="16:19" s="14" customFormat="1" x14ac:dyDescent="0.35">
      <c r="P68" s="22"/>
      <c r="Q68" s="96">
        <v>0.6</v>
      </c>
      <c r="R68" s="96">
        <v>34.63634328028887</v>
      </c>
      <c r="S68" s="23"/>
    </row>
    <row r="69" spans="16:19" s="14" customFormat="1" x14ac:dyDescent="0.35">
      <c r="P69" s="22"/>
      <c r="Q69" s="68">
        <v>0.61</v>
      </c>
      <c r="R69" s="68">
        <v>35.034483849461822</v>
      </c>
      <c r="S69" s="23"/>
    </row>
    <row r="70" spans="16:19" s="14" customFormat="1" x14ac:dyDescent="0.35">
      <c r="P70" s="22"/>
      <c r="Q70" s="96">
        <v>0.62</v>
      </c>
      <c r="R70" s="96">
        <v>35.438861560293972</v>
      </c>
      <c r="S70" s="23"/>
    </row>
    <row r="71" spans="16:19" s="14" customFormat="1" x14ac:dyDescent="0.35">
      <c r="P71" s="22"/>
      <c r="Q71" s="68">
        <v>0.63</v>
      </c>
      <c r="R71" s="68">
        <v>35.850890908368008</v>
      </c>
      <c r="S71" s="23"/>
    </row>
    <row r="72" spans="16:19" s="14" customFormat="1" x14ac:dyDescent="0.35">
      <c r="P72" s="22"/>
      <c r="Q72" s="96">
        <v>0.64</v>
      </c>
      <c r="R72" s="96">
        <v>36.271047911772627</v>
      </c>
      <c r="S72" s="23"/>
    </row>
    <row r="73" spans="16:19" s="14" customFormat="1" x14ac:dyDescent="0.35">
      <c r="P73" s="22"/>
      <c r="Q73" s="68">
        <v>0.65</v>
      </c>
      <c r="R73" s="68">
        <v>36.699463244297952</v>
      </c>
      <c r="S73" s="23"/>
    </row>
    <row r="74" spans="16:19" s="14" customFormat="1" x14ac:dyDescent="0.35">
      <c r="P74" s="22"/>
      <c r="Q74" s="96">
        <v>0.66</v>
      </c>
      <c r="R74" s="96">
        <v>37.139264228505148</v>
      </c>
      <c r="S74" s="23"/>
    </row>
    <row r="75" spans="16:19" s="14" customFormat="1" x14ac:dyDescent="0.35">
      <c r="P75" s="22"/>
      <c r="Q75" s="68">
        <v>0.67</v>
      </c>
      <c r="R75" s="68">
        <v>37.590606172557436</v>
      </c>
      <c r="S75" s="23"/>
    </row>
    <row r="76" spans="16:19" s="14" customFormat="1" x14ac:dyDescent="0.35">
      <c r="P76" s="22"/>
      <c r="Q76" s="96">
        <v>0.68</v>
      </c>
      <c r="R76" s="96">
        <v>38.052935613410305</v>
      </c>
      <c r="S76" s="23"/>
    </row>
    <row r="77" spans="16:19" s="14" customFormat="1" x14ac:dyDescent="0.35">
      <c r="P77" s="22"/>
      <c r="Q77" s="68">
        <v>0.69000000000000006</v>
      </c>
      <c r="R77" s="68">
        <v>38.525356033299872</v>
      </c>
      <c r="S77" s="23"/>
    </row>
    <row r="78" spans="16:19" s="14" customFormat="1" x14ac:dyDescent="0.35">
      <c r="P78" s="22"/>
      <c r="Q78" s="96">
        <v>0.70000000000000007</v>
      </c>
      <c r="R78" s="96">
        <v>39.009139000872644</v>
      </c>
      <c r="S78" s="23"/>
    </row>
    <row r="79" spans="16:19" s="14" customFormat="1" x14ac:dyDescent="0.35">
      <c r="P79" s="22"/>
      <c r="Q79" s="68">
        <v>0.71</v>
      </c>
      <c r="R79" s="68">
        <v>39.50791680776306</v>
      </c>
      <c r="S79" s="23"/>
    </row>
    <row r="80" spans="16:19" s="14" customFormat="1" x14ac:dyDescent="0.35">
      <c r="P80" s="22"/>
      <c r="Q80" s="96">
        <v>0.72</v>
      </c>
      <c r="R80" s="96">
        <v>40.021080773173964</v>
      </c>
      <c r="S80" s="23"/>
    </row>
    <row r="81" spans="16:19" s="14" customFormat="1" x14ac:dyDescent="0.35">
      <c r="P81" s="22"/>
      <c r="Q81" s="68">
        <v>0.73</v>
      </c>
      <c r="R81" s="68">
        <v>40.550604924025237</v>
      </c>
      <c r="S81" s="23"/>
    </row>
    <row r="82" spans="16:19" s="14" customFormat="1" x14ac:dyDescent="0.35">
      <c r="P82" s="22"/>
      <c r="Q82" s="96">
        <v>0.74</v>
      </c>
      <c r="R82" s="96">
        <v>41.096282306332455</v>
      </c>
      <c r="S82" s="23"/>
    </row>
    <row r="83" spans="16:19" s="14" customFormat="1" x14ac:dyDescent="0.35">
      <c r="P83" s="22"/>
      <c r="Q83" s="68">
        <v>0.75</v>
      </c>
      <c r="R83" s="68">
        <v>41.660323525585916</v>
      </c>
      <c r="S83" s="23"/>
    </row>
    <row r="84" spans="16:19" s="14" customFormat="1" x14ac:dyDescent="0.35">
      <c r="P84" s="22"/>
      <c r="Q84" s="96">
        <v>0.76</v>
      </c>
      <c r="R84" s="96">
        <v>42.243263055294037</v>
      </c>
      <c r="S84" s="23"/>
    </row>
    <row r="85" spans="16:19" s="14" customFormat="1" x14ac:dyDescent="0.35">
      <c r="P85" s="22"/>
      <c r="Q85" s="68">
        <v>0.77</v>
      </c>
      <c r="R85" s="68">
        <v>42.847381298750534</v>
      </c>
      <c r="S85" s="23"/>
    </row>
    <row r="86" spans="16:19" s="14" customFormat="1" x14ac:dyDescent="0.35">
      <c r="P86" s="22"/>
      <c r="Q86" s="96">
        <v>0.78</v>
      </c>
      <c r="R86" s="96">
        <v>43.474980320207003</v>
      </c>
      <c r="S86" s="23"/>
    </row>
    <row r="87" spans="16:19" s="14" customFormat="1" x14ac:dyDescent="0.35">
      <c r="P87" s="22"/>
      <c r="Q87" s="68">
        <v>0.79</v>
      </c>
      <c r="R87" s="68">
        <v>44.127678318668799</v>
      </c>
      <c r="S87" s="23"/>
    </row>
    <row r="88" spans="16:19" s="14" customFormat="1" x14ac:dyDescent="0.35">
      <c r="P88" s="22"/>
      <c r="Q88" s="96">
        <v>0.8</v>
      </c>
      <c r="R88" s="96">
        <v>44.808124255557772</v>
      </c>
      <c r="S88" s="23"/>
    </row>
    <row r="89" spans="16:19" s="14" customFormat="1" x14ac:dyDescent="0.35">
      <c r="P89" s="22"/>
      <c r="Q89" s="68">
        <v>0.81</v>
      </c>
      <c r="R89" s="68">
        <v>45.518966610819355</v>
      </c>
      <c r="S89" s="23"/>
    </row>
    <row r="90" spans="16:19" s="14" customFormat="1" x14ac:dyDescent="0.35">
      <c r="P90" s="22"/>
      <c r="Q90" s="96">
        <v>0.82000000000000006</v>
      </c>
      <c r="R90" s="96">
        <v>46.262831935791361</v>
      </c>
      <c r="S90" s="23"/>
    </row>
    <row r="91" spans="16:19" s="14" customFormat="1" x14ac:dyDescent="0.35">
      <c r="P91" s="22"/>
      <c r="Q91" s="68">
        <v>0.83000000000000007</v>
      </c>
      <c r="R91" s="68">
        <v>47.045296387983527</v>
      </c>
      <c r="S91" s="23"/>
    </row>
    <row r="92" spans="16:19" s="14" customFormat="1" x14ac:dyDescent="0.35">
      <c r="P92" s="22"/>
      <c r="Q92" s="96">
        <v>0.84</v>
      </c>
      <c r="R92" s="96">
        <v>47.869207021746604</v>
      </c>
      <c r="S92" s="23"/>
    </row>
    <row r="93" spans="16:19" s="14" customFormat="1" x14ac:dyDescent="0.35">
      <c r="P93" s="22"/>
      <c r="Q93" s="68">
        <v>0.85</v>
      </c>
      <c r="R93" s="68">
        <v>48.740842571103009</v>
      </c>
      <c r="S93" s="23"/>
    </row>
    <row r="94" spans="16:19" s="14" customFormat="1" x14ac:dyDescent="0.35">
      <c r="P94" s="22"/>
      <c r="Q94" s="96">
        <v>0.86</v>
      </c>
      <c r="R94" s="96">
        <v>49.664101808151358</v>
      </c>
      <c r="S94" s="23"/>
    </row>
    <row r="95" spans="16:19" s="14" customFormat="1" x14ac:dyDescent="0.35">
      <c r="P95" s="22"/>
      <c r="Q95" s="68">
        <v>0.87</v>
      </c>
      <c r="R95" s="68">
        <v>50.650257345281226</v>
      </c>
      <c r="S95" s="23"/>
    </row>
    <row r="96" spans="16:19" s="14" customFormat="1" x14ac:dyDescent="0.35">
      <c r="P96" s="22"/>
      <c r="Q96" s="96">
        <v>0.88</v>
      </c>
      <c r="R96" s="96">
        <v>51.708177431068314</v>
      </c>
      <c r="S96" s="23"/>
    </row>
    <row r="97" spans="16:19" s="14" customFormat="1" x14ac:dyDescent="0.35">
      <c r="P97" s="22"/>
      <c r="Q97" s="68">
        <v>0.89</v>
      </c>
      <c r="R97" s="68">
        <v>52.84733523937777</v>
      </c>
      <c r="S97" s="23"/>
    </row>
    <row r="98" spans="16:19" s="14" customFormat="1" x14ac:dyDescent="0.35">
      <c r="P98" s="22"/>
      <c r="Q98" s="96">
        <v>0.9</v>
      </c>
      <c r="R98" s="96">
        <v>54.082229770189187</v>
      </c>
      <c r="S98" s="23"/>
    </row>
    <row r="99" spans="16:19" s="14" customFormat="1" x14ac:dyDescent="0.35">
      <c r="P99" s="22"/>
      <c r="Q99" s="68">
        <v>0.91</v>
      </c>
      <c r="R99" s="68">
        <v>55.437211111091933</v>
      </c>
      <c r="S99" s="23"/>
    </row>
    <row r="100" spans="16:19" s="14" customFormat="1" x14ac:dyDescent="0.35">
      <c r="P100" s="22"/>
      <c r="Q100" s="96">
        <v>0.92</v>
      </c>
      <c r="R100" s="96">
        <v>56.935829472484471</v>
      </c>
      <c r="S100" s="23"/>
    </row>
    <row r="101" spans="16:19" s="14" customFormat="1" x14ac:dyDescent="0.35">
      <c r="P101" s="22"/>
      <c r="Q101" s="68">
        <v>0.93</v>
      </c>
      <c r="R101" s="68">
        <v>58.616319820836836</v>
      </c>
      <c r="S101" s="23"/>
    </row>
    <row r="102" spans="16:19" s="14" customFormat="1" x14ac:dyDescent="0.35">
      <c r="P102" s="22"/>
      <c r="Q102" s="96">
        <v>0.94000000000000006</v>
      </c>
      <c r="R102" s="96">
        <v>60.533186209430824</v>
      </c>
      <c r="S102" s="23"/>
    </row>
    <row r="103" spans="16:19" s="14" customFormat="1" x14ac:dyDescent="0.35">
      <c r="P103" s="22"/>
      <c r="Q103" s="68">
        <v>0.95000000000000007</v>
      </c>
      <c r="R103" s="68">
        <v>62.770517470677767</v>
      </c>
      <c r="S103" s="23"/>
    </row>
    <row r="104" spans="16:19" s="14" customFormat="1" x14ac:dyDescent="0.35">
      <c r="P104" s="22"/>
      <c r="Q104" s="96">
        <v>0.96</v>
      </c>
      <c r="R104" s="96">
        <v>65.468036169881358</v>
      </c>
      <c r="S104" s="23"/>
    </row>
    <row r="105" spans="16:19" s="14" customFormat="1" x14ac:dyDescent="0.35">
      <c r="P105" s="22"/>
      <c r="Q105" s="68">
        <v>0.97</v>
      </c>
      <c r="R105" s="68">
        <v>68.882690722337031</v>
      </c>
      <c r="S105" s="23"/>
    </row>
    <row r="106" spans="16:19" s="14" customFormat="1" x14ac:dyDescent="0.35">
      <c r="P106" s="22"/>
      <c r="Q106" s="96">
        <v>0.98</v>
      </c>
      <c r="R106" s="96">
        <v>73.594196953981012</v>
      </c>
      <c r="S106" s="23"/>
    </row>
    <row r="107" spans="16:19" s="14" customFormat="1" x14ac:dyDescent="0.35">
      <c r="P107" s="22"/>
      <c r="Q107" s="68">
        <v>0.99</v>
      </c>
      <c r="R107" s="68">
        <v>81.419202408521784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87F0A535-3706-483B-AA52-786418939D6B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47CBB-AC55-49E5-A736-77893E4CF816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196</v>
      </c>
      <c r="E9" s="23"/>
      <c r="G9" s="22"/>
      <c r="H9" s="104" t="s">
        <v>34</v>
      </c>
      <c r="I9" s="105">
        <v>44.700346605479716</v>
      </c>
      <c r="J9" s="21"/>
      <c r="K9" s="21"/>
      <c r="L9" s="21"/>
      <c r="M9" s="21"/>
      <c r="N9" s="23"/>
      <c r="P9" s="22"/>
      <c r="Q9" s="68">
        <v>0.01</v>
      </c>
      <c r="R9" s="68">
        <v>31.863807013177112</v>
      </c>
      <c r="S9" s="23"/>
    </row>
    <row r="10" spans="2:23" s="14" customFormat="1" x14ac:dyDescent="0.35">
      <c r="B10" s="22"/>
      <c r="C10" s="95" t="s">
        <v>48</v>
      </c>
      <c r="D10" s="96" t="s">
        <v>151</v>
      </c>
      <c r="E10" s="23"/>
      <c r="F10" s="20"/>
      <c r="G10" s="22"/>
      <c r="H10" s="95" t="s">
        <v>35</v>
      </c>
      <c r="I10" s="96">
        <v>34.996461584040553</v>
      </c>
      <c r="J10" s="21"/>
      <c r="K10" s="21"/>
      <c r="L10" s="21"/>
      <c r="M10" s="21"/>
      <c r="N10" s="23"/>
      <c r="P10" s="22"/>
      <c r="Q10" s="96">
        <v>0.02</v>
      </c>
      <c r="R10" s="96">
        <v>33.074917319083724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152</v>
      </c>
      <c r="E11" s="94"/>
      <c r="G11" s="22"/>
      <c r="H11" s="11" t="s">
        <v>36</v>
      </c>
      <c r="I11" s="68">
        <v>61.125659879521926</v>
      </c>
      <c r="J11" s="21"/>
      <c r="K11" s="21"/>
      <c r="L11" s="21"/>
      <c r="M11" s="21"/>
      <c r="N11" s="23"/>
      <c r="P11" s="22"/>
      <c r="Q11" s="68">
        <v>0.03</v>
      </c>
      <c r="R11" s="68">
        <v>33.862419516266584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205.28806593148843</v>
      </c>
      <c r="J12" s="21"/>
      <c r="K12" s="21"/>
      <c r="L12" s="21"/>
      <c r="M12" s="21"/>
      <c r="N12" s="23"/>
      <c r="P12" s="22"/>
      <c r="Q12" s="96">
        <v>0.04</v>
      </c>
      <c r="R12" s="96">
        <v>34.489654284341924</v>
      </c>
      <c r="S12" s="23"/>
    </row>
    <row r="13" spans="2:23" s="14" customFormat="1" x14ac:dyDescent="0.35">
      <c r="B13" s="63"/>
      <c r="C13" s="72" t="s">
        <v>131</v>
      </c>
      <c r="D13" s="56" t="s">
        <v>195</v>
      </c>
      <c r="E13" s="64"/>
      <c r="G13" s="22"/>
      <c r="H13" s="11" t="s">
        <v>108</v>
      </c>
      <c r="I13" s="68">
        <v>6.868179209050207E-2</v>
      </c>
      <c r="J13" s="21"/>
      <c r="K13" s="21"/>
      <c r="L13" s="21"/>
      <c r="M13" s="21"/>
      <c r="N13" s="23"/>
      <c r="P13" s="22"/>
      <c r="Q13" s="68">
        <v>0.05</v>
      </c>
      <c r="R13" s="68">
        <v>34.996461584040546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35.450656077538831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7.1031469823437305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35.842194558467199</v>
      </c>
      <c r="S15" s="23"/>
    </row>
    <row r="16" spans="2:23" s="14" customFormat="1" x14ac:dyDescent="0.35">
      <c r="B16" s="22"/>
      <c r="C16" s="11" t="s">
        <v>32</v>
      </c>
      <c r="D16" s="68" t="s">
        <v>178</v>
      </c>
      <c r="E16" s="23"/>
      <c r="G16" s="22"/>
      <c r="H16" s="95" t="s">
        <v>137</v>
      </c>
      <c r="I16" s="96">
        <v>2.8574317366302838E-3</v>
      </c>
      <c r="J16" s="21"/>
      <c r="K16" s="21"/>
      <c r="L16" s="21"/>
      <c r="M16" s="21"/>
      <c r="N16" s="23"/>
      <c r="P16" s="22"/>
      <c r="Q16" s="96">
        <v>0.08</v>
      </c>
      <c r="R16" s="96">
        <v>36.208087604936232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36.544686646635981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36.852517556391334</v>
      </c>
      <c r="S18" s="23"/>
    </row>
    <row r="19" spans="2:19" s="14" customFormat="1" x14ac:dyDescent="0.35">
      <c r="B19" s="22"/>
      <c r="C19" s="95" t="s">
        <v>18</v>
      </c>
      <c r="D19" s="96" t="s">
        <v>177</v>
      </c>
      <c r="E19" s="23"/>
      <c r="G19" s="22"/>
      <c r="H19" s="106" t="s">
        <v>52</v>
      </c>
      <c r="I19" s="106">
        <v>5</v>
      </c>
      <c r="J19" s="107"/>
      <c r="K19" s="21"/>
      <c r="L19" s="21"/>
      <c r="M19" s="21"/>
      <c r="N19" s="23"/>
      <c r="P19" s="22"/>
      <c r="Q19" s="68">
        <v>0.11</v>
      </c>
      <c r="R19" s="68">
        <v>37.144149941105269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37.426540198541815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101" t="s">
        <v>186</v>
      </c>
      <c r="I21" s="68">
        <v>4.2086060723953302E-2</v>
      </c>
      <c r="J21" s="21"/>
      <c r="K21" s="21"/>
      <c r="L21" s="21"/>
      <c r="M21" s="21"/>
      <c r="N21" s="23"/>
      <c r="P21" s="22"/>
      <c r="Q21" s="68">
        <v>0.13</v>
      </c>
      <c r="R21" s="68">
        <v>37.691492126008121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96" t="s">
        <v>197</v>
      </c>
      <c r="I22" s="96">
        <v>2.3570400236986502E-3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37.942632571192291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154</v>
      </c>
      <c r="E23" s="23"/>
      <c r="F23" s="13"/>
      <c r="G23" s="22"/>
      <c r="H23" s="68" t="s">
        <v>198</v>
      </c>
      <c r="I23" s="68" t="s">
        <v>192</v>
      </c>
      <c r="J23" s="21"/>
      <c r="K23" s="21"/>
      <c r="L23" s="21"/>
      <c r="M23" s="21"/>
      <c r="N23" s="23"/>
      <c r="P23" s="22"/>
      <c r="Q23" s="68">
        <v>0.15</v>
      </c>
      <c r="R23" s="68">
        <v>38.184625988910732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96" t="s">
        <v>199</v>
      </c>
      <c r="I24" s="96" t="s">
        <v>192</v>
      </c>
      <c r="J24" s="21"/>
      <c r="K24" s="21"/>
      <c r="L24" s="21"/>
      <c r="M24" s="21"/>
      <c r="N24" s="23"/>
      <c r="P24" s="22"/>
      <c r="Q24" s="96">
        <v>0.16</v>
      </c>
      <c r="R24" s="96">
        <v>38.422009657543384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68" t="s">
        <v>200</v>
      </c>
      <c r="I25" s="68" t="s">
        <v>192</v>
      </c>
      <c r="J25" s="21"/>
      <c r="K25" s="21"/>
      <c r="L25" s="21"/>
      <c r="M25" s="21"/>
      <c r="N25" s="23"/>
      <c r="P25" s="22"/>
      <c r="Q25" s="68">
        <v>0.17</v>
      </c>
      <c r="R25" s="68">
        <v>38.652070101563616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40"/>
      <c r="I26" s="40"/>
      <c r="J26" s="40"/>
      <c r="K26" s="21"/>
      <c r="L26" s="21"/>
      <c r="M26" s="21"/>
      <c r="N26" s="23"/>
      <c r="P26" s="22"/>
      <c r="Q26" s="96">
        <v>0.18</v>
      </c>
      <c r="R26" s="96">
        <v>38.873227954708462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83" t="s">
        <v>53</v>
      </c>
      <c r="I27" s="83"/>
      <c r="J27" s="41"/>
      <c r="K27" s="41"/>
      <c r="L27" s="41"/>
      <c r="M27" s="41"/>
      <c r="N27" s="23"/>
      <c r="P27" s="22"/>
      <c r="Q27" s="68">
        <v>0.19</v>
      </c>
      <c r="R27" s="68">
        <v>39.087428130177699</v>
      </c>
      <c r="S27" s="23"/>
    </row>
    <row r="28" spans="2:19" s="14" customFormat="1" ht="29" x14ac:dyDescent="0.35">
      <c r="B28" s="13"/>
      <c r="C28" s="35"/>
      <c r="D28" s="35"/>
      <c r="E28" s="35"/>
      <c r="F28" s="13"/>
      <c r="G28" s="22"/>
      <c r="H28" s="42" t="s">
        <v>41</v>
      </c>
      <c r="I28" s="42" t="s">
        <v>47</v>
      </c>
      <c r="J28" s="43" t="s">
        <v>43</v>
      </c>
      <c r="K28" s="43" t="s">
        <v>44</v>
      </c>
      <c r="L28" s="43" t="s">
        <v>45</v>
      </c>
      <c r="M28" s="43" t="s">
        <v>46</v>
      </c>
      <c r="N28" s="23"/>
      <c r="P28" s="22"/>
      <c r="Q28" s="96">
        <v>0.2</v>
      </c>
      <c r="R28" s="96">
        <v>39.296615541171128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68">
        <v>0</v>
      </c>
      <c r="I29" s="68">
        <v>4.2086060723953295E-2</v>
      </c>
      <c r="J29" s="68">
        <v>1.7427837745789059</v>
      </c>
      <c r="K29" s="68">
        <v>1</v>
      </c>
      <c r="L29" s="68">
        <v>41.41</v>
      </c>
      <c r="M29" s="68">
        <v>-0.57488027539802022</v>
      </c>
      <c r="N29" s="34"/>
      <c r="P29" s="22"/>
      <c r="Q29" s="68">
        <v>0.21</v>
      </c>
      <c r="R29" s="68">
        <v>39.502735100888515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96">
        <v>16.8</v>
      </c>
      <c r="I30" s="96">
        <v>7.9276597807988847E-2</v>
      </c>
      <c r="J30" s="96">
        <v>3.5420783900609418</v>
      </c>
      <c r="K30" s="96">
        <v>5</v>
      </c>
      <c r="L30" s="96">
        <v>44.68</v>
      </c>
      <c r="M30" s="96">
        <v>0.80731030887727318</v>
      </c>
      <c r="N30" s="23"/>
      <c r="P30" s="22"/>
      <c r="Q30" s="96">
        <v>0.22</v>
      </c>
      <c r="R30" s="96">
        <v>39.706479014174434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68">
        <v>53.5</v>
      </c>
      <c r="I31" s="68">
        <v>0.15557468201540225</v>
      </c>
      <c r="J31" s="68">
        <v>7.2591146628386687</v>
      </c>
      <c r="K31" s="68">
        <v>5</v>
      </c>
      <c r="L31" s="68">
        <v>46.66</v>
      </c>
      <c r="M31" s="68">
        <v>-0.91246417678641456</v>
      </c>
      <c r="N31" s="23"/>
      <c r="P31" s="22"/>
      <c r="Q31" s="68">
        <v>0.23</v>
      </c>
      <c r="R31" s="68">
        <v>39.905136963487372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96">
        <v>169.9</v>
      </c>
      <c r="I32" s="96">
        <v>0.35818709231442525</v>
      </c>
      <c r="J32" s="96">
        <v>16.512424955695003</v>
      </c>
      <c r="K32" s="96">
        <v>23</v>
      </c>
      <c r="L32" s="96">
        <v>46.1</v>
      </c>
      <c r="M32" s="96">
        <v>1.9928414263953602</v>
      </c>
      <c r="N32" s="23"/>
      <c r="P32" s="22"/>
      <c r="Q32" s="96">
        <v>0.24</v>
      </c>
      <c r="R32" s="96">
        <v>40.099334715254003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68">
        <v>602.29999999999995</v>
      </c>
      <c r="I33" s="68">
        <v>0.76837660994675605</v>
      </c>
      <c r="J33" s="68">
        <v>36.328846118282627</v>
      </c>
      <c r="K33" s="68">
        <v>33</v>
      </c>
      <c r="L33" s="68">
        <v>47.28</v>
      </c>
      <c r="M33" s="68">
        <v>-1.1475634587274492</v>
      </c>
      <c r="N33" s="23"/>
      <c r="P33" s="22"/>
      <c r="Q33" s="68">
        <v>0.25</v>
      </c>
      <c r="R33" s="68">
        <v>40.290017285097498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40"/>
      <c r="I34" s="40"/>
      <c r="J34" s="40"/>
      <c r="K34" s="40"/>
      <c r="L34" s="40"/>
      <c r="M34" s="40"/>
      <c r="N34" s="23"/>
      <c r="P34" s="22"/>
      <c r="Q34" s="96">
        <v>0.26</v>
      </c>
      <c r="R34" s="96">
        <v>40.478129688641026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83" t="s">
        <v>111</v>
      </c>
      <c r="I35" s="83"/>
      <c r="J35" s="40"/>
      <c r="K35" s="40"/>
      <c r="L35" s="40"/>
      <c r="M35" s="40"/>
      <c r="N35" s="23"/>
      <c r="P35" s="22"/>
      <c r="Q35" s="68">
        <v>0.27</v>
      </c>
      <c r="R35" s="68">
        <v>40.664616941507759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108" t="s">
        <v>31</v>
      </c>
      <c r="I36" s="108" t="s">
        <v>90</v>
      </c>
      <c r="J36" s="108" t="s">
        <v>52</v>
      </c>
      <c r="K36" s="108" t="s">
        <v>91</v>
      </c>
      <c r="L36" s="108" t="s">
        <v>92</v>
      </c>
      <c r="M36" s="108" t="s">
        <v>93</v>
      </c>
      <c r="N36" s="23"/>
      <c r="P36" s="22"/>
      <c r="Q36" s="96">
        <v>0.28000000000000003</v>
      </c>
      <c r="R36" s="96">
        <v>40.850286849306066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68" t="s">
        <v>181</v>
      </c>
      <c r="I37" s="68">
        <v>-97.176712365325358</v>
      </c>
      <c r="J37" s="68">
        <v>5</v>
      </c>
      <c r="K37" s="68" t="s">
        <v>182</v>
      </c>
      <c r="L37" s="68" t="s">
        <v>182</v>
      </c>
      <c r="M37" s="68" t="s">
        <v>182</v>
      </c>
      <c r="N37" s="23"/>
      <c r="P37" s="22"/>
      <c r="Q37" s="68">
        <v>0.28999999999999998</v>
      </c>
      <c r="R37" s="68">
        <v>41.033646780783158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22"/>
      <c r="H38" s="96" t="s">
        <v>183</v>
      </c>
      <c r="I38" s="96">
        <v>-100.64403296574422</v>
      </c>
      <c r="J38" s="96">
        <v>2</v>
      </c>
      <c r="K38" s="96">
        <v>6.9346412008377172</v>
      </c>
      <c r="L38" s="96">
        <v>3</v>
      </c>
      <c r="M38" s="96">
        <v>7.4010414751638942E-2</v>
      </c>
      <c r="N38" s="23"/>
      <c r="P38" s="22"/>
      <c r="Q38" s="96">
        <v>0.3</v>
      </c>
      <c r="R38" s="96">
        <v>41.214428165276743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G39" s="22"/>
      <c r="H39" s="68" t="s">
        <v>184</v>
      </c>
      <c r="I39" s="68">
        <v>-137.41643243897923</v>
      </c>
      <c r="J39" s="68">
        <v>1</v>
      </c>
      <c r="K39" s="68">
        <v>80.479440147307741</v>
      </c>
      <c r="L39" s="68">
        <v>4</v>
      </c>
      <c r="M39" s="68" t="s">
        <v>185</v>
      </c>
      <c r="N39" s="23"/>
      <c r="P39" s="22"/>
      <c r="Q39" s="68">
        <v>0.31</v>
      </c>
      <c r="R39" s="68">
        <v>41.393160445793242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G40" s="22"/>
      <c r="H40" s="40"/>
      <c r="I40" s="40"/>
      <c r="J40" s="40"/>
      <c r="K40" s="40"/>
      <c r="L40" s="40"/>
      <c r="M40" s="40"/>
      <c r="N40" s="23"/>
      <c r="P40" s="22"/>
      <c r="Q40" s="96">
        <v>0.32</v>
      </c>
      <c r="R40" s="96">
        <v>41.57037306533902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G41" s="45"/>
      <c r="H41" s="46"/>
      <c r="I41" s="45"/>
      <c r="J41" s="45"/>
      <c r="K41" s="45"/>
      <c r="L41" s="45"/>
      <c r="M41" s="45"/>
      <c r="N41" s="45"/>
      <c r="P41" s="22"/>
      <c r="Q41" s="68">
        <v>0.33</v>
      </c>
      <c r="R41" s="68">
        <v>41.746595466920475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29"/>
      <c r="M42" s="13"/>
      <c r="N42" s="13"/>
      <c r="P42" s="22"/>
      <c r="Q42" s="96">
        <v>0.34</v>
      </c>
      <c r="R42" s="96">
        <v>41.922357093543987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M43" s="13"/>
      <c r="N43" s="13"/>
      <c r="P43" s="22"/>
      <c r="Q43" s="68">
        <v>0.35000000000000003</v>
      </c>
      <c r="R43" s="68">
        <v>42.098132820655366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I44" s="13"/>
      <c r="J44" s="13"/>
      <c r="K44" s="13"/>
      <c r="L44" s="13"/>
      <c r="M44" s="13"/>
      <c r="N44" s="13"/>
      <c r="P44" s="22"/>
      <c r="Q44" s="96">
        <v>0.36</v>
      </c>
      <c r="R44" s="96">
        <v>42.272957335657971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30"/>
      <c r="I45" s="13"/>
      <c r="J45" s="13"/>
      <c r="K45" s="13"/>
      <c r="L45" s="13"/>
      <c r="M45" s="13"/>
      <c r="N45" s="13"/>
      <c r="P45" s="22"/>
      <c r="Q45" s="68">
        <v>0.37</v>
      </c>
      <c r="R45" s="68">
        <v>42.446558174424965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42.619291402942601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42.79151308719711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42.963579293174725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43.135846086861683</v>
      </c>
      <c r="S49" s="23"/>
    </row>
    <row r="50" spans="1:19" s="14" customFormat="1" x14ac:dyDescent="0.35">
      <c r="B50" s="13"/>
      <c r="C50" s="13"/>
      <c r="D50" s="13"/>
      <c r="E50" s="13"/>
      <c r="H50" s="28"/>
      <c r="O50" s="13"/>
      <c r="P50" s="22"/>
      <c r="Q50" s="96">
        <v>0.42</v>
      </c>
      <c r="R50" s="96">
        <v>43.30866953424421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43.481939132438825</v>
      </c>
      <c r="S51" s="23"/>
    </row>
    <row r="52" spans="1:19" s="14" customFormat="1" x14ac:dyDescent="0.35">
      <c r="B52" s="13"/>
      <c r="P52" s="22"/>
      <c r="Q52" s="96">
        <v>0.44</v>
      </c>
      <c r="R52" s="96">
        <v>43.654705765524326</v>
      </c>
      <c r="S52" s="23"/>
    </row>
    <row r="53" spans="1:19" s="14" customFormat="1" x14ac:dyDescent="0.35">
      <c r="B53" s="13"/>
      <c r="P53" s="22"/>
      <c r="Q53" s="68">
        <v>0.45</v>
      </c>
      <c r="R53" s="68">
        <v>43.827269550793574</v>
      </c>
      <c r="S53" s="23"/>
    </row>
    <row r="54" spans="1:19" s="14" customFormat="1" x14ac:dyDescent="0.35">
      <c r="P54" s="22"/>
      <c r="Q54" s="96">
        <v>0.46</v>
      </c>
      <c r="R54" s="96">
        <v>44.000010512406114</v>
      </c>
      <c r="S54" s="23"/>
    </row>
    <row r="55" spans="1:19" s="14" customFormat="1" x14ac:dyDescent="0.35">
      <c r="P55" s="22"/>
      <c r="Q55" s="68">
        <v>0.47000000000000003</v>
      </c>
      <c r="R55" s="68">
        <v>44.173308674521472</v>
      </c>
      <c r="S55" s="23"/>
    </row>
    <row r="56" spans="1:19" s="14" customFormat="1" x14ac:dyDescent="0.35">
      <c r="P56" s="22"/>
      <c r="Q56" s="96">
        <v>0.48</v>
      </c>
      <c r="R56" s="96">
        <v>44.34754406129916</v>
      </c>
      <c r="S56" s="23"/>
    </row>
    <row r="57" spans="1:19" s="14" customFormat="1" x14ac:dyDescent="0.35">
      <c r="P57" s="22"/>
      <c r="Q57" s="68">
        <v>0.49</v>
      </c>
      <c r="R57" s="68">
        <v>44.523096696898733</v>
      </c>
      <c r="S57" s="23"/>
    </row>
    <row r="58" spans="1:19" s="14" customFormat="1" x14ac:dyDescent="0.35">
      <c r="P58" s="22"/>
      <c r="Q58" s="96">
        <v>0.5</v>
      </c>
      <c r="R58" s="96">
        <v>44.700346605479716</v>
      </c>
      <c r="S58" s="23"/>
    </row>
    <row r="59" spans="1:19" s="14" customFormat="1" x14ac:dyDescent="0.35">
      <c r="P59" s="22"/>
      <c r="Q59" s="68">
        <v>0.51</v>
      </c>
      <c r="R59" s="68">
        <v>44.878706806680327</v>
      </c>
      <c r="S59" s="23"/>
    </row>
    <row r="60" spans="1:19" s="14" customFormat="1" x14ac:dyDescent="0.35">
      <c r="P60" s="22"/>
      <c r="Q60" s="96">
        <v>0.52</v>
      </c>
      <c r="R60" s="96">
        <v>45.05759839892729</v>
      </c>
      <c r="S60" s="23"/>
    </row>
    <row r="61" spans="1:19" s="14" customFormat="1" x14ac:dyDescent="0.35">
      <c r="P61" s="22"/>
      <c r="Q61" s="68">
        <v>0.53</v>
      </c>
      <c r="R61" s="68">
        <v>45.237413524562911</v>
      </c>
      <c r="S61" s="23"/>
    </row>
    <row r="62" spans="1:19" s="14" customFormat="1" x14ac:dyDescent="0.35">
      <c r="P62" s="22"/>
      <c r="Q62" s="96">
        <v>0.54</v>
      </c>
      <c r="R62" s="96">
        <v>45.418544325929481</v>
      </c>
      <c r="S62" s="23"/>
    </row>
    <row r="63" spans="1:19" s="14" customFormat="1" x14ac:dyDescent="0.35">
      <c r="P63" s="22"/>
      <c r="Q63" s="68">
        <v>0.55000000000000004</v>
      </c>
      <c r="R63" s="68">
        <v>45.601382945369288</v>
      </c>
      <c r="S63" s="23"/>
    </row>
    <row r="64" spans="1:19" s="14" customFormat="1" x14ac:dyDescent="0.35">
      <c r="P64" s="22"/>
      <c r="Q64" s="96">
        <v>0.56000000000000005</v>
      </c>
      <c r="R64" s="96">
        <v>45.786321525224636</v>
      </c>
      <c r="S64" s="23"/>
    </row>
    <row r="65" spans="16:19" s="14" customFormat="1" x14ac:dyDescent="0.35">
      <c r="P65" s="22"/>
      <c r="Q65" s="68">
        <v>0.57000000000000006</v>
      </c>
      <c r="R65" s="68">
        <v>45.973752207837826</v>
      </c>
      <c r="S65" s="23"/>
    </row>
    <row r="66" spans="16:19" s="14" customFormat="1" x14ac:dyDescent="0.35">
      <c r="P66" s="22"/>
      <c r="Q66" s="96">
        <v>0.57999999999999996</v>
      </c>
      <c r="R66" s="96">
        <v>46.163592605760293</v>
      </c>
      <c r="S66" s="23"/>
    </row>
    <row r="67" spans="16:19" s="14" customFormat="1" x14ac:dyDescent="0.35">
      <c r="P67" s="22"/>
      <c r="Q67" s="68">
        <v>0.59</v>
      </c>
      <c r="R67" s="68">
        <v>46.354648453449009</v>
      </c>
      <c r="S67" s="23"/>
    </row>
    <row r="68" spans="16:19" s="14" customFormat="1" x14ac:dyDescent="0.35">
      <c r="P68" s="22"/>
      <c r="Q68" s="96">
        <v>0.6</v>
      </c>
      <c r="R68" s="96">
        <v>46.547358457544348</v>
      </c>
      <c r="S68" s="23"/>
    </row>
    <row r="69" spans="16:19" s="14" customFormat="1" x14ac:dyDescent="0.35">
      <c r="P69" s="22"/>
      <c r="Q69" s="68">
        <v>0.61</v>
      </c>
      <c r="R69" s="68">
        <v>46.742311883660626</v>
      </c>
      <c r="S69" s="23"/>
    </row>
    <row r="70" spans="16:19" s="14" customFormat="1" x14ac:dyDescent="0.35">
      <c r="P70" s="22"/>
      <c r="Q70" s="96">
        <v>0.62</v>
      </c>
      <c r="R70" s="96">
        <v>46.940097997412167</v>
      </c>
      <c r="S70" s="23"/>
    </row>
    <row r="71" spans="16:19" s="14" customFormat="1" x14ac:dyDescent="0.35">
      <c r="P71" s="22"/>
      <c r="Q71" s="68">
        <v>0.63</v>
      </c>
      <c r="R71" s="68">
        <v>47.141306064413286</v>
      </c>
      <c r="S71" s="23"/>
    </row>
    <row r="72" spans="16:19" s="14" customFormat="1" x14ac:dyDescent="0.35">
      <c r="P72" s="22"/>
      <c r="Q72" s="96">
        <v>0.64</v>
      </c>
      <c r="R72" s="96">
        <v>47.346525350278299</v>
      </c>
      <c r="S72" s="23"/>
    </row>
    <row r="73" spans="16:19" s="14" customFormat="1" x14ac:dyDescent="0.35">
      <c r="P73" s="22"/>
      <c r="Q73" s="68">
        <v>0.65</v>
      </c>
      <c r="R73" s="68">
        <v>47.555658761906692</v>
      </c>
      <c r="S73" s="23"/>
    </row>
    <row r="74" spans="16:19" s="14" customFormat="1" x14ac:dyDescent="0.35">
      <c r="P74" s="22"/>
      <c r="Q74" s="96">
        <v>0.66</v>
      </c>
      <c r="R74" s="96">
        <v>47.766976891140018</v>
      </c>
      <c r="S74" s="23"/>
    </row>
    <row r="75" spans="16:19" s="14" customFormat="1" x14ac:dyDescent="0.35">
      <c r="P75" s="22"/>
      <c r="Q75" s="68">
        <v>0.67</v>
      </c>
      <c r="R75" s="68">
        <v>47.981225332301854</v>
      </c>
      <c r="S75" s="23"/>
    </row>
    <row r="76" spans="16:19" s="14" customFormat="1" x14ac:dyDescent="0.35">
      <c r="P76" s="22"/>
      <c r="Q76" s="96">
        <v>0.68</v>
      </c>
      <c r="R76" s="96">
        <v>48.199385665015136</v>
      </c>
      <c r="S76" s="23"/>
    </row>
    <row r="77" spans="16:19" s="14" customFormat="1" x14ac:dyDescent="0.35">
      <c r="P77" s="22"/>
      <c r="Q77" s="68">
        <v>0.69000000000000006</v>
      </c>
      <c r="R77" s="68">
        <v>48.42243946890283</v>
      </c>
      <c r="S77" s="23"/>
    </row>
    <row r="78" spans="16:19" s="14" customFormat="1" x14ac:dyDescent="0.35">
      <c r="P78" s="22"/>
      <c r="Q78" s="96">
        <v>0.70000000000000007</v>
      </c>
      <c r="R78" s="96">
        <v>48.651368323587882</v>
      </c>
      <c r="S78" s="23"/>
    </row>
    <row r="79" spans="16:19" s="14" customFormat="1" x14ac:dyDescent="0.35">
      <c r="P79" s="22"/>
      <c r="Q79" s="68">
        <v>0.71</v>
      </c>
      <c r="R79" s="68">
        <v>48.8870709225436</v>
      </c>
      <c r="S79" s="23"/>
    </row>
    <row r="80" spans="16:19" s="14" customFormat="1" x14ac:dyDescent="0.35">
      <c r="P80" s="22"/>
      <c r="Q80" s="96">
        <v>0.72</v>
      </c>
      <c r="R80" s="96">
        <v>49.127224826531865</v>
      </c>
      <c r="S80" s="23"/>
    </row>
    <row r="81" spans="16:19" s="14" customFormat="1" x14ac:dyDescent="0.35">
      <c r="P81" s="22"/>
      <c r="Q81" s="68">
        <v>0.73</v>
      </c>
      <c r="R81" s="68">
        <v>49.371640779699362</v>
      </c>
      <c r="S81" s="23"/>
    </row>
    <row r="82" spans="16:19" s="14" customFormat="1" x14ac:dyDescent="0.35">
      <c r="P82" s="22"/>
      <c r="Q82" s="96">
        <v>0.74</v>
      </c>
      <c r="R82" s="96">
        <v>49.622048089055234</v>
      </c>
      <c r="S82" s="23"/>
    </row>
    <row r="83" spans="16:19" s="14" customFormat="1" x14ac:dyDescent="0.35">
      <c r="P83" s="22"/>
      <c r="Q83" s="68">
        <v>0.75</v>
      </c>
      <c r="R83" s="68">
        <v>49.880176061608616</v>
      </c>
      <c r="S83" s="23"/>
    </row>
    <row r="84" spans="16:19" s="14" customFormat="1" x14ac:dyDescent="0.35">
      <c r="P84" s="22"/>
      <c r="Q84" s="96">
        <v>0.76</v>
      </c>
      <c r="R84" s="96">
        <v>50.147754004368643</v>
      </c>
      <c r="S84" s="23"/>
    </row>
    <row r="85" spans="16:19" s="14" customFormat="1" x14ac:dyDescent="0.35">
      <c r="P85" s="22"/>
      <c r="Q85" s="68">
        <v>0.77</v>
      </c>
      <c r="R85" s="68">
        <v>50.425537003327968</v>
      </c>
      <c r="S85" s="23"/>
    </row>
    <row r="86" spans="16:19" s="14" customFormat="1" x14ac:dyDescent="0.35">
      <c r="P86" s="22"/>
      <c r="Q86" s="96">
        <v>0.78</v>
      </c>
      <c r="R86" s="96">
        <v>50.707835012090655</v>
      </c>
      <c r="S86" s="23"/>
    </row>
    <row r="87" spans="16:19" s="14" customFormat="1" x14ac:dyDescent="0.35">
      <c r="P87" s="22"/>
      <c r="Q87" s="68">
        <v>0.79</v>
      </c>
      <c r="R87" s="68">
        <v>50.99766997792554</v>
      </c>
      <c r="S87" s="23"/>
    </row>
    <row r="88" spans="16:19" s="14" customFormat="1" x14ac:dyDescent="0.35">
      <c r="P88" s="22"/>
      <c r="Q88" s="96">
        <v>0.8</v>
      </c>
      <c r="R88" s="96">
        <v>51.300276974438823</v>
      </c>
      <c r="S88" s="23"/>
    </row>
    <row r="89" spans="16:19" s="14" customFormat="1" x14ac:dyDescent="0.35">
      <c r="P89" s="22"/>
      <c r="Q89" s="68">
        <v>0.81</v>
      </c>
      <c r="R89" s="68">
        <v>51.620891075236763</v>
      </c>
      <c r="S89" s="23"/>
    </row>
    <row r="90" spans="16:19" s="14" customFormat="1" x14ac:dyDescent="0.35">
      <c r="P90" s="22"/>
      <c r="Q90" s="96">
        <v>0.82000000000000006</v>
      </c>
      <c r="R90" s="96">
        <v>51.962216339959632</v>
      </c>
      <c r="S90" s="23"/>
    </row>
    <row r="91" spans="16:19" s="14" customFormat="1" x14ac:dyDescent="0.35">
      <c r="P91" s="22"/>
      <c r="Q91" s="68">
        <v>0.83000000000000007</v>
      </c>
      <c r="R91" s="68">
        <v>52.311158726467319</v>
      </c>
      <c r="S91" s="23"/>
    </row>
    <row r="92" spans="16:19" s="14" customFormat="1" x14ac:dyDescent="0.35">
      <c r="P92" s="22"/>
      <c r="Q92" s="96">
        <v>0.84</v>
      </c>
      <c r="R92" s="96">
        <v>52.678611149851207</v>
      </c>
      <c r="S92" s="23"/>
    </row>
    <row r="93" spans="16:19" s="14" customFormat="1" x14ac:dyDescent="0.35">
      <c r="P93" s="22"/>
      <c r="Q93" s="68">
        <v>0.85</v>
      </c>
      <c r="R93" s="68">
        <v>53.081286511667649</v>
      </c>
      <c r="S93" s="23"/>
    </row>
    <row r="94" spans="16:19" s="14" customFormat="1" x14ac:dyDescent="0.35">
      <c r="P94" s="22"/>
      <c r="Q94" s="96">
        <v>0.86</v>
      </c>
      <c r="R94" s="96">
        <v>53.533088954226756</v>
      </c>
      <c r="S94" s="23"/>
    </row>
    <row r="95" spans="16:19" s="14" customFormat="1" x14ac:dyDescent="0.35">
      <c r="P95" s="22"/>
      <c r="Q95" s="68">
        <v>0.87</v>
      </c>
      <c r="R95" s="68">
        <v>54.018468166222974</v>
      </c>
      <c r="S95" s="23"/>
    </row>
    <row r="96" spans="16:19" s="14" customFormat="1" x14ac:dyDescent="0.35">
      <c r="P96" s="22"/>
      <c r="Q96" s="96">
        <v>0.88</v>
      </c>
      <c r="R96" s="96">
        <v>54.552754889553157</v>
      </c>
      <c r="S96" s="23"/>
    </row>
    <row r="97" spans="16:19" s="14" customFormat="1" x14ac:dyDescent="0.35">
      <c r="P97" s="22"/>
      <c r="Q97" s="68">
        <v>0.89</v>
      </c>
      <c r="R97" s="68">
        <v>55.159841782806971</v>
      </c>
      <c r="S97" s="23"/>
    </row>
    <row r="98" spans="16:19" s="14" customFormat="1" x14ac:dyDescent="0.35">
      <c r="P98" s="22"/>
      <c r="Q98" s="96">
        <v>0.9</v>
      </c>
      <c r="R98" s="96">
        <v>55.827406020549439</v>
      </c>
      <c r="S98" s="23"/>
    </row>
    <row r="99" spans="16:19" s="14" customFormat="1" x14ac:dyDescent="0.35">
      <c r="P99" s="22"/>
      <c r="Q99" s="68">
        <v>0.91</v>
      </c>
      <c r="R99" s="68">
        <v>56.589119710091943</v>
      </c>
      <c r="S99" s="23"/>
    </row>
    <row r="100" spans="16:19" s="14" customFormat="1" x14ac:dyDescent="0.35">
      <c r="P100" s="22"/>
      <c r="Q100" s="96">
        <v>0.92</v>
      </c>
      <c r="R100" s="96">
        <v>57.455613867947996</v>
      </c>
      <c r="S100" s="23"/>
    </row>
    <row r="101" spans="16:19" s="14" customFormat="1" x14ac:dyDescent="0.35">
      <c r="P101" s="22"/>
      <c r="Q101" s="68">
        <v>0.93</v>
      </c>
      <c r="R101" s="68">
        <v>58.469172459879616</v>
      </c>
      <c r="S101" s="23"/>
    </row>
    <row r="102" spans="16:19" s="14" customFormat="1" x14ac:dyDescent="0.35">
      <c r="P102" s="22"/>
      <c r="Q102" s="96">
        <v>0.94000000000000006</v>
      </c>
      <c r="R102" s="96">
        <v>59.662688613146912</v>
      </c>
      <c r="S102" s="23"/>
    </row>
    <row r="103" spans="16:19" s="14" customFormat="1" x14ac:dyDescent="0.35">
      <c r="P103" s="22"/>
      <c r="Q103" s="68">
        <v>0.95000000000000007</v>
      </c>
      <c r="R103" s="68">
        <v>61.125659879522033</v>
      </c>
      <c r="S103" s="23"/>
    </row>
    <row r="104" spans="16:19" s="14" customFormat="1" x14ac:dyDescent="0.35">
      <c r="P104" s="22"/>
      <c r="Q104" s="96">
        <v>0.96</v>
      </c>
      <c r="R104" s="96">
        <v>62.977892857658006</v>
      </c>
      <c r="S104" s="23"/>
    </row>
    <row r="105" spans="16:19" s="14" customFormat="1" x14ac:dyDescent="0.35">
      <c r="P105" s="22"/>
      <c r="Q105" s="68">
        <v>0.97</v>
      </c>
      <c r="R105" s="68">
        <v>65.468234691579127</v>
      </c>
      <c r="S105" s="23"/>
    </row>
    <row r="106" spans="16:19" s="14" customFormat="1" x14ac:dyDescent="0.35">
      <c r="P106" s="22"/>
      <c r="Q106" s="96">
        <v>0.98</v>
      </c>
      <c r="R106" s="96">
        <v>69.160511567028877</v>
      </c>
      <c r="S106" s="23"/>
    </row>
    <row r="107" spans="16:19" s="14" customFormat="1" x14ac:dyDescent="0.35">
      <c r="P107" s="22"/>
      <c r="Q107" s="68">
        <v>0.99</v>
      </c>
      <c r="R107" s="68">
        <v>75.997545625080761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35"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</row>
    <row r="230" spans="2:19" x14ac:dyDescent="0.35">
      <c r="G230" s="14"/>
      <c r="H230" s="14"/>
      <c r="O230" s="14"/>
      <c r="P230" s="14"/>
      <c r="Q230" s="14"/>
      <c r="R230" s="14"/>
      <c r="S230" s="14"/>
    </row>
    <row r="231" spans="2:19" x14ac:dyDescent="0.35">
      <c r="G231" s="14"/>
      <c r="H231" s="14"/>
      <c r="O231" s="14"/>
      <c r="P231" s="14"/>
      <c r="Q231" s="14"/>
      <c r="R231" s="14"/>
      <c r="S231" s="14"/>
    </row>
    <row r="232" spans="2:19" x14ac:dyDescent="0.35">
      <c r="G232" s="14"/>
      <c r="O232" s="14"/>
      <c r="P232" s="14"/>
      <c r="Q232" s="14"/>
      <c r="R232" s="14"/>
      <c r="S232" s="14"/>
    </row>
    <row r="233" spans="2:19" x14ac:dyDescent="0.35">
      <c r="G233" s="14"/>
      <c r="O233" s="14"/>
      <c r="P233" s="14"/>
      <c r="Q233" s="14"/>
      <c r="R233" s="14"/>
      <c r="S233" s="14"/>
    </row>
    <row r="234" spans="2:19" x14ac:dyDescent="0.35">
      <c r="G234" s="14"/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8:I18"/>
    <mergeCell ref="H27:I27"/>
    <mergeCell ref="H35:I35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BE70B9D4-F2A3-42AE-8F9A-2F212173C118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A9C8C-95C9-4300-A669-C9902E6B919F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201</v>
      </c>
      <c r="E9" s="23"/>
      <c r="G9" s="22"/>
      <c r="H9" s="104" t="s">
        <v>34</v>
      </c>
      <c r="I9" s="105">
        <v>44.700355580449099</v>
      </c>
      <c r="J9" s="21"/>
      <c r="K9" s="21"/>
      <c r="L9" s="21"/>
      <c r="M9" s="21"/>
      <c r="N9" s="23"/>
      <c r="P9" s="22"/>
      <c r="Q9" s="68">
        <v>0.01</v>
      </c>
      <c r="R9" s="68">
        <v>31.863473584259587</v>
      </c>
      <c r="S9" s="23"/>
    </row>
    <row r="10" spans="2:23" s="14" customFormat="1" x14ac:dyDescent="0.35">
      <c r="B10" s="22"/>
      <c r="C10" s="95" t="s">
        <v>48</v>
      </c>
      <c r="D10" s="96" t="s">
        <v>151</v>
      </c>
      <c r="E10" s="23"/>
      <c r="F10" s="20"/>
      <c r="G10" s="22"/>
      <c r="H10" s="95" t="s">
        <v>35</v>
      </c>
      <c r="I10" s="96">
        <v>34.996160589482784</v>
      </c>
      <c r="J10" s="21"/>
      <c r="K10" s="21"/>
      <c r="L10" s="21"/>
      <c r="M10" s="21"/>
      <c r="N10" s="23"/>
      <c r="P10" s="22"/>
      <c r="Q10" s="96">
        <v>0.02</v>
      </c>
      <c r="R10" s="96">
        <v>33.074715064717736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152</v>
      </c>
      <c r="E11" s="94"/>
      <c r="G11" s="22"/>
      <c r="H11" s="11" t="s">
        <v>36</v>
      </c>
      <c r="I11" s="68">
        <v>61.124759492839281</v>
      </c>
      <c r="J11" s="21"/>
      <c r="K11" s="21"/>
      <c r="L11" s="21"/>
      <c r="M11" s="21"/>
      <c r="N11" s="23"/>
      <c r="P11" s="22"/>
      <c r="Q11" s="68">
        <v>0.03</v>
      </c>
      <c r="R11" s="68">
        <v>33.862414005035504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205.28806593148906</v>
      </c>
      <c r="J12" s="21"/>
      <c r="K12" s="21"/>
      <c r="L12" s="21"/>
      <c r="M12" s="21"/>
      <c r="N12" s="23"/>
      <c r="P12" s="22"/>
      <c r="Q12" s="96">
        <v>0.04</v>
      </c>
      <c r="R12" s="96">
        <v>34.489555585342764</v>
      </c>
      <c r="S12" s="23"/>
    </row>
    <row r="13" spans="2:23" s="14" customFormat="1" x14ac:dyDescent="0.35">
      <c r="B13" s="63"/>
      <c r="C13" s="72" t="s">
        <v>131</v>
      </c>
      <c r="D13" s="56" t="s">
        <v>195</v>
      </c>
      <c r="E13" s="64"/>
      <c r="G13" s="22"/>
      <c r="H13" s="11" t="s">
        <v>108</v>
      </c>
      <c r="I13" s="68">
        <v>6.8681786200980532E-2</v>
      </c>
      <c r="J13" s="21"/>
      <c r="K13" s="21"/>
      <c r="L13" s="21"/>
      <c r="M13" s="21"/>
      <c r="N13" s="23"/>
      <c r="P13" s="22"/>
      <c r="Q13" s="68">
        <v>0.05</v>
      </c>
      <c r="R13" s="68">
        <v>34.996160589482784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35.450522261981682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7.1031471754842253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35.842397079746327</v>
      </c>
      <c r="S15" s="23"/>
    </row>
    <row r="16" spans="2:23" s="14" customFormat="1" x14ac:dyDescent="0.35">
      <c r="B16" s="22"/>
      <c r="C16" s="11" t="s">
        <v>32</v>
      </c>
      <c r="D16" s="68" t="s">
        <v>178</v>
      </c>
      <c r="E16" s="23"/>
      <c r="G16" s="22"/>
      <c r="H16" s="95" t="s">
        <v>137</v>
      </c>
      <c r="I16" s="96">
        <v>2.8574563127948525E-3</v>
      </c>
      <c r="J16" s="21"/>
      <c r="K16" s="21"/>
      <c r="L16" s="21"/>
      <c r="M16" s="21"/>
      <c r="N16" s="23"/>
      <c r="P16" s="22"/>
      <c r="Q16" s="96">
        <v>0.08</v>
      </c>
      <c r="R16" s="96">
        <v>36.208481423993739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36.545019482577295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36.852692648131125</v>
      </c>
      <c r="S18" s="23"/>
    </row>
    <row r="19" spans="2:19" s="14" customFormat="1" x14ac:dyDescent="0.35">
      <c r="B19" s="22"/>
      <c r="C19" s="95" t="s">
        <v>18</v>
      </c>
      <c r="D19" s="96" t="s">
        <v>177</v>
      </c>
      <c r="E19" s="23"/>
      <c r="G19" s="22"/>
      <c r="H19" s="106" t="s">
        <v>52</v>
      </c>
      <c r="I19" s="106">
        <v>4</v>
      </c>
      <c r="J19" s="107"/>
      <c r="K19" s="21"/>
      <c r="L19" s="21"/>
      <c r="M19" s="21"/>
      <c r="N19" s="23"/>
      <c r="P19" s="22"/>
      <c r="Q19" s="68">
        <v>0.11</v>
      </c>
      <c r="R19" s="68">
        <v>37.144181708485071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37.426520849178267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101" t="s">
        <v>186</v>
      </c>
      <c r="I21" s="68">
        <v>4.2086054892787002E-2</v>
      </c>
      <c r="J21" s="21"/>
      <c r="K21" s="21"/>
      <c r="L21" s="21"/>
      <c r="M21" s="21"/>
      <c r="N21" s="23"/>
      <c r="P21" s="22"/>
      <c r="Q21" s="68">
        <v>0.13</v>
      </c>
      <c r="R21" s="68">
        <v>37.691463565230777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96" t="s">
        <v>197</v>
      </c>
      <c r="I22" s="96">
        <v>2.35703978101606E-3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37.942615976766668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154</v>
      </c>
      <c r="E23" s="23"/>
      <c r="F23" s="13"/>
      <c r="G23" s="22"/>
      <c r="H23" s="68" t="s">
        <v>198</v>
      </c>
      <c r="I23" s="68" t="s">
        <v>192</v>
      </c>
      <c r="J23" s="21"/>
      <c r="K23" s="21"/>
      <c r="L23" s="21"/>
      <c r="M23" s="21"/>
      <c r="N23" s="23"/>
      <c r="P23" s="22"/>
      <c r="Q23" s="68">
        <v>0.15</v>
      </c>
      <c r="R23" s="68">
        <v>38.184626676019782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96" t="s">
        <v>199</v>
      </c>
      <c r="I24" s="96" t="s">
        <v>192</v>
      </c>
      <c r="J24" s="21"/>
      <c r="K24" s="21"/>
      <c r="L24" s="21"/>
      <c r="M24" s="21"/>
      <c r="N24" s="23"/>
      <c r="P24" s="22"/>
      <c r="Q24" s="96">
        <v>0.16</v>
      </c>
      <c r="R24" s="96">
        <v>38.422017371943532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40"/>
      <c r="I25" s="40"/>
      <c r="J25" s="40"/>
      <c r="K25" s="21"/>
      <c r="L25" s="21"/>
      <c r="M25" s="21"/>
      <c r="N25" s="23"/>
      <c r="P25" s="22"/>
      <c r="Q25" s="68">
        <v>0.17</v>
      </c>
      <c r="R25" s="68">
        <v>38.65207786215548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83" t="s">
        <v>53</v>
      </c>
      <c r="I26" s="83"/>
      <c r="J26" s="41"/>
      <c r="K26" s="41"/>
      <c r="L26" s="41"/>
      <c r="M26" s="41"/>
      <c r="N26" s="23"/>
      <c r="P26" s="22"/>
      <c r="Q26" s="96">
        <v>0.18</v>
      </c>
      <c r="R26" s="96">
        <v>38.873235759704563</v>
      </c>
      <c r="S26" s="23"/>
    </row>
    <row r="27" spans="2:19" s="14" customFormat="1" ht="29" x14ac:dyDescent="0.35">
      <c r="B27" s="13"/>
      <c r="C27" s="35"/>
      <c r="D27" s="35"/>
      <c r="E27" s="35"/>
      <c r="F27" s="13"/>
      <c r="G27" s="22"/>
      <c r="H27" s="42" t="s">
        <v>41</v>
      </c>
      <c r="I27" s="42" t="s">
        <v>47</v>
      </c>
      <c r="J27" s="43" t="s">
        <v>43</v>
      </c>
      <c r="K27" s="43" t="s">
        <v>44</v>
      </c>
      <c r="L27" s="43" t="s">
        <v>45</v>
      </c>
      <c r="M27" s="43" t="s">
        <v>46</v>
      </c>
      <c r="N27" s="23"/>
      <c r="P27" s="22"/>
      <c r="Q27" s="68">
        <v>0.19</v>
      </c>
      <c r="R27" s="68">
        <v>39.087435978181084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68">
        <v>0</v>
      </c>
      <c r="I28" s="68">
        <v>4.2086054892786981E-2</v>
      </c>
      <c r="J28" s="68">
        <v>1.7427835331103088</v>
      </c>
      <c r="K28" s="68">
        <v>1</v>
      </c>
      <c r="L28" s="68">
        <v>41.41</v>
      </c>
      <c r="M28" s="68">
        <v>-0.57488012658854326</v>
      </c>
      <c r="N28" s="34"/>
      <c r="P28" s="22"/>
      <c r="Q28" s="96">
        <v>0.2</v>
      </c>
      <c r="R28" s="96">
        <v>39.296623431175306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96">
        <v>16.8</v>
      </c>
      <c r="I29" s="96">
        <v>7.9276588449363167E-2</v>
      </c>
      <c r="J29" s="96">
        <v>3.5420779719175464</v>
      </c>
      <c r="K29" s="96">
        <v>5</v>
      </c>
      <c r="L29" s="96">
        <v>44.68</v>
      </c>
      <c r="M29" s="96">
        <v>0.8073105839689283</v>
      </c>
      <c r="N29" s="23"/>
      <c r="P29" s="22"/>
      <c r="Q29" s="68">
        <v>0.21</v>
      </c>
      <c r="R29" s="68">
        <v>39.502743032277543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53.5</v>
      </c>
      <c r="I30" s="68">
        <v>0.15557466591146998</v>
      </c>
      <c r="J30" s="68">
        <v>7.2591139114291892</v>
      </c>
      <c r="K30" s="68">
        <v>5</v>
      </c>
      <c r="L30" s="68">
        <v>46.66</v>
      </c>
      <c r="M30" s="68">
        <v>-0.91246391181453468</v>
      </c>
      <c r="N30" s="23"/>
      <c r="P30" s="22"/>
      <c r="Q30" s="96">
        <v>0.22</v>
      </c>
      <c r="R30" s="96">
        <v>39.706486986471312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96">
        <v>169.9</v>
      </c>
      <c r="I31" s="96">
        <v>0.35818706194439504</v>
      </c>
      <c r="J31" s="96">
        <v>16.512423555636612</v>
      </c>
      <c r="K31" s="96">
        <v>23</v>
      </c>
      <c r="L31" s="96">
        <v>46.1</v>
      </c>
      <c r="M31" s="96">
        <v>1.992841893797678</v>
      </c>
      <c r="N31" s="23"/>
      <c r="P31" s="22"/>
      <c r="Q31" s="68">
        <v>0.23</v>
      </c>
      <c r="R31" s="68">
        <v>39.905144975670936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68">
        <v>602.29999999999995</v>
      </c>
      <c r="I32" s="68">
        <v>0.76837657468091458</v>
      </c>
      <c r="J32" s="68">
        <v>36.328844450913643</v>
      </c>
      <c r="K32" s="68">
        <v>33</v>
      </c>
      <c r="L32" s="68">
        <v>47.28</v>
      </c>
      <c r="M32" s="68">
        <v>-1.1475628229036154</v>
      </c>
      <c r="N32" s="23"/>
      <c r="P32" s="22"/>
      <c r="Q32" s="96">
        <v>0.24</v>
      </c>
      <c r="R32" s="96">
        <v>40.099342766428741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40"/>
      <c r="I33" s="40"/>
      <c r="J33" s="40"/>
      <c r="K33" s="40"/>
      <c r="L33" s="40"/>
      <c r="M33" s="40"/>
      <c r="N33" s="23"/>
      <c r="P33" s="22"/>
      <c r="Q33" s="68">
        <v>0.25</v>
      </c>
      <c r="R33" s="68">
        <v>40.290025374557629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83" t="s">
        <v>111</v>
      </c>
      <c r="I34" s="83"/>
      <c r="J34" s="40"/>
      <c r="K34" s="40"/>
      <c r="L34" s="40"/>
      <c r="M34" s="40"/>
      <c r="N34" s="23"/>
      <c r="P34" s="22"/>
      <c r="Q34" s="96">
        <v>0.26</v>
      </c>
      <c r="R34" s="96">
        <v>40.478137815870511</v>
      </c>
      <c r="S34" s="23"/>
    </row>
    <row r="35" spans="1:19" s="14" customFormat="1" ht="23.5" x14ac:dyDescent="0.55000000000000004">
      <c r="A35" s="13"/>
      <c r="C35" s="13"/>
      <c r="D35" s="82"/>
      <c r="E35" s="82"/>
      <c r="F35" s="13"/>
      <c r="G35" s="22"/>
      <c r="H35" s="108" t="s">
        <v>31</v>
      </c>
      <c r="I35" s="108" t="s">
        <v>90</v>
      </c>
      <c r="J35" s="108" t="s">
        <v>52</v>
      </c>
      <c r="K35" s="108" t="s">
        <v>91</v>
      </c>
      <c r="L35" s="108" t="s">
        <v>92</v>
      </c>
      <c r="M35" s="108" t="s">
        <v>93</v>
      </c>
      <c r="N35" s="23"/>
      <c r="P35" s="22"/>
      <c r="Q35" s="68">
        <v>0.27</v>
      </c>
      <c r="R35" s="68">
        <v>40.664625106180303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181</v>
      </c>
      <c r="I36" s="68">
        <v>-97.176712365325358</v>
      </c>
      <c r="J36" s="68">
        <v>5</v>
      </c>
      <c r="K36" s="68" t="s">
        <v>182</v>
      </c>
      <c r="L36" s="68" t="s">
        <v>182</v>
      </c>
      <c r="M36" s="68" t="s">
        <v>182</v>
      </c>
      <c r="N36" s="23"/>
      <c r="P36" s="22"/>
      <c r="Q36" s="96">
        <v>0.28000000000000003</v>
      </c>
      <c r="R36" s="96">
        <v>40.850295051257547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96" t="s">
        <v>183</v>
      </c>
      <c r="I37" s="96">
        <v>-100.64403296574453</v>
      </c>
      <c r="J37" s="96">
        <v>2</v>
      </c>
      <c r="K37" s="96">
        <v>6.9346412008383425</v>
      </c>
      <c r="L37" s="96">
        <v>3</v>
      </c>
      <c r="M37" s="96">
        <v>7.4010414751618292E-2</v>
      </c>
      <c r="N37" s="23"/>
      <c r="P37" s="22"/>
      <c r="Q37" s="68">
        <v>0.28999999999999998</v>
      </c>
      <c r="R37" s="68">
        <v>41.033655019549784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22"/>
      <c r="H38" s="68" t="s">
        <v>184</v>
      </c>
      <c r="I38" s="68">
        <v>-137.41643243897923</v>
      </c>
      <c r="J38" s="68">
        <v>1</v>
      </c>
      <c r="K38" s="68">
        <v>80.479440147307741</v>
      </c>
      <c r="L38" s="68">
        <v>4</v>
      </c>
      <c r="M38" s="68" t="s">
        <v>185</v>
      </c>
      <c r="N38" s="23"/>
      <c r="P38" s="22"/>
      <c r="Q38" s="96">
        <v>0.3</v>
      </c>
      <c r="R38" s="96">
        <v>41.214436440340798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G39" s="22"/>
      <c r="H39" s="40"/>
      <c r="I39" s="40"/>
      <c r="J39" s="40"/>
      <c r="K39" s="40"/>
      <c r="L39" s="40"/>
      <c r="M39" s="40"/>
      <c r="N39" s="23"/>
      <c r="P39" s="22"/>
      <c r="Q39" s="68">
        <v>0.31</v>
      </c>
      <c r="R39" s="68">
        <v>41.393168756743286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G40" s="45"/>
      <c r="H40" s="46"/>
      <c r="I40" s="45"/>
      <c r="J40" s="45"/>
      <c r="K40" s="45"/>
      <c r="L40" s="45"/>
      <c r="M40" s="45"/>
      <c r="N40" s="45"/>
      <c r="P40" s="22"/>
      <c r="Q40" s="96">
        <v>0.32</v>
      </c>
      <c r="R40" s="96">
        <v>41.570381411869946</v>
      </c>
      <c r="S40" s="23"/>
    </row>
    <row r="41" spans="1:19" s="14" customFormat="1" ht="15" customHeight="1" x14ac:dyDescent="0.55000000000000004">
      <c r="A41" s="13"/>
      <c r="B41" s="13"/>
      <c r="C41" s="13"/>
      <c r="D41" s="13"/>
      <c r="E41" s="13"/>
      <c r="F41" s="13"/>
      <c r="H41" s="29"/>
      <c r="M41" s="13"/>
      <c r="N41" s="13"/>
      <c r="P41" s="22"/>
      <c r="Q41" s="68">
        <v>0.33</v>
      </c>
      <c r="R41" s="68">
        <v>41.746603848833466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28"/>
      <c r="M42" s="13"/>
      <c r="N42" s="13"/>
      <c r="P42" s="22"/>
      <c r="Q42" s="96">
        <v>0.34</v>
      </c>
      <c r="R42" s="96">
        <v>41.922365510746538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42.098141273150297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30"/>
      <c r="I44" s="13"/>
      <c r="J44" s="13"/>
      <c r="K44" s="13"/>
      <c r="L44" s="13"/>
      <c r="M44" s="13"/>
      <c r="N44" s="13"/>
      <c r="P44" s="22"/>
      <c r="Q44" s="96">
        <v>0.36</v>
      </c>
      <c r="R44" s="96">
        <v>42.272965823254296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42.446566696877007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42.619299960076148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42.791521678909454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42.963587919434659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43.135854747709473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43.308678229791624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43.481947862775442</v>
      </c>
      <c r="S51" s="23"/>
    </row>
    <row r="52" spans="1:19" s="14" customFormat="1" x14ac:dyDescent="0.35">
      <c r="B52" s="13"/>
      <c r="P52" s="22"/>
      <c r="Q52" s="96">
        <v>0.44</v>
      </c>
      <c r="R52" s="96">
        <v>43.654714530549157</v>
      </c>
      <c r="S52" s="23"/>
    </row>
    <row r="53" spans="1:19" s="14" customFormat="1" x14ac:dyDescent="0.35">
      <c r="B53" s="13"/>
      <c r="P53" s="22"/>
      <c r="Q53" s="68">
        <v>0.45</v>
      </c>
      <c r="R53" s="68">
        <v>43.827278350465889</v>
      </c>
      <c r="S53" s="23"/>
    </row>
    <row r="54" spans="1:19" s="14" customFormat="1" x14ac:dyDescent="0.35">
      <c r="P54" s="22"/>
      <c r="Q54" s="96">
        <v>0.46</v>
      </c>
      <c r="R54" s="96">
        <v>44.000019346761491</v>
      </c>
      <c r="S54" s="23"/>
    </row>
    <row r="55" spans="1:19" s="14" customFormat="1" x14ac:dyDescent="0.35">
      <c r="P55" s="22"/>
      <c r="Q55" s="68">
        <v>0.47000000000000003</v>
      </c>
      <c r="R55" s="68">
        <v>44.173317543671779</v>
      </c>
      <c r="S55" s="23"/>
    </row>
    <row r="56" spans="1:19" s="14" customFormat="1" x14ac:dyDescent="0.35">
      <c r="P56" s="22"/>
      <c r="Q56" s="96">
        <v>0.48</v>
      </c>
      <c r="R56" s="96">
        <v>44.347552965432584</v>
      </c>
      <c r="S56" s="23"/>
    </row>
    <row r="57" spans="1:19" s="14" customFormat="1" x14ac:dyDescent="0.35">
      <c r="P57" s="22"/>
      <c r="Q57" s="68">
        <v>0.49</v>
      </c>
      <c r="R57" s="68">
        <v>44.523105636279759</v>
      </c>
      <c r="S57" s="23"/>
    </row>
    <row r="58" spans="1:19" s="14" customFormat="1" x14ac:dyDescent="0.35">
      <c r="P58" s="22"/>
      <c r="Q58" s="96">
        <v>0.5</v>
      </c>
      <c r="R58" s="96">
        <v>44.700355580449099</v>
      </c>
      <c r="S58" s="23"/>
    </row>
    <row r="59" spans="1:19" s="14" customFormat="1" x14ac:dyDescent="0.35">
      <c r="P59" s="22"/>
      <c r="Q59" s="68">
        <v>0.51</v>
      </c>
      <c r="R59" s="68">
        <v>44.878715817461007</v>
      </c>
      <c r="S59" s="23"/>
    </row>
    <row r="60" spans="1:19" s="14" customFormat="1" x14ac:dyDescent="0.35">
      <c r="P60" s="22"/>
      <c r="Q60" s="96">
        <v>0.52</v>
      </c>
      <c r="R60" s="96">
        <v>45.057607445625969</v>
      </c>
      <c r="S60" s="23"/>
    </row>
    <row r="61" spans="1:19" s="14" customFormat="1" x14ac:dyDescent="0.35">
      <c r="P61" s="22"/>
      <c r="Q61" s="68">
        <v>0.53</v>
      </c>
      <c r="R61" s="68">
        <v>45.237422607365005</v>
      </c>
      <c r="S61" s="23"/>
    </row>
    <row r="62" spans="1:19" s="14" customFormat="1" x14ac:dyDescent="0.35">
      <c r="P62" s="22"/>
      <c r="Q62" s="96">
        <v>0.54</v>
      </c>
      <c r="R62" s="96">
        <v>45.41855344509915</v>
      </c>
      <c r="S62" s="23"/>
    </row>
    <row r="63" spans="1:19" s="14" customFormat="1" x14ac:dyDescent="0.35">
      <c r="P63" s="22"/>
      <c r="Q63" s="68">
        <v>0.55000000000000004</v>
      </c>
      <c r="R63" s="68">
        <v>45.601392101249431</v>
      </c>
      <c r="S63" s="23"/>
    </row>
    <row r="64" spans="1:19" s="14" customFormat="1" x14ac:dyDescent="0.35">
      <c r="P64" s="22"/>
      <c r="Q64" s="96">
        <v>0.56000000000000005</v>
      </c>
      <c r="R64" s="96">
        <v>45.786330718236897</v>
      </c>
      <c r="S64" s="23"/>
    </row>
    <row r="65" spans="16:19" s="14" customFormat="1" x14ac:dyDescent="0.35">
      <c r="P65" s="22"/>
      <c r="Q65" s="68">
        <v>0.57000000000000006</v>
      </c>
      <c r="R65" s="68">
        <v>45.973761438482555</v>
      </c>
      <c r="S65" s="23"/>
    </row>
    <row r="66" spans="16:19" s="14" customFormat="1" x14ac:dyDescent="0.35">
      <c r="P66" s="22"/>
      <c r="Q66" s="96">
        <v>0.57999999999999996</v>
      </c>
      <c r="R66" s="96">
        <v>46.163601874521319</v>
      </c>
      <c r="S66" s="23"/>
    </row>
    <row r="67" spans="16:19" s="14" customFormat="1" x14ac:dyDescent="0.35">
      <c r="P67" s="22"/>
      <c r="Q67" s="68">
        <v>0.59</v>
      </c>
      <c r="R67" s="68">
        <v>46.354657760570369</v>
      </c>
      <c r="S67" s="23"/>
    </row>
    <row r="68" spans="16:19" s="14" customFormat="1" x14ac:dyDescent="0.35">
      <c r="P68" s="22"/>
      <c r="Q68" s="96">
        <v>0.6</v>
      </c>
      <c r="R68" s="96">
        <v>46.547367803358178</v>
      </c>
      <c r="S68" s="23"/>
    </row>
    <row r="69" spans="16:19" s="14" customFormat="1" x14ac:dyDescent="0.35">
      <c r="P69" s="22"/>
      <c r="Q69" s="68">
        <v>0.61</v>
      </c>
      <c r="R69" s="68">
        <v>46.742321268617353</v>
      </c>
      <c r="S69" s="23"/>
    </row>
    <row r="70" spans="16:19" s="14" customFormat="1" x14ac:dyDescent="0.35">
      <c r="P70" s="22"/>
      <c r="Q70" s="96">
        <v>0.62</v>
      </c>
      <c r="R70" s="96">
        <v>46.94010742208053</v>
      </c>
      <c r="S70" s="23"/>
    </row>
    <row r="71" spans="16:19" s="14" customFormat="1" x14ac:dyDescent="0.35">
      <c r="P71" s="22"/>
      <c r="Q71" s="68">
        <v>0.63</v>
      </c>
      <c r="R71" s="68">
        <v>47.141315529480359</v>
      </c>
      <c r="S71" s="23"/>
    </row>
    <row r="72" spans="16:19" s="14" customFormat="1" x14ac:dyDescent="0.35">
      <c r="P72" s="22"/>
      <c r="Q72" s="96">
        <v>0.64</v>
      </c>
      <c r="R72" s="96">
        <v>47.346534856549447</v>
      </c>
      <c r="S72" s="23"/>
    </row>
    <row r="73" spans="16:19" s="14" customFormat="1" x14ac:dyDescent="0.35">
      <c r="P73" s="22"/>
      <c r="Q73" s="68">
        <v>0.65</v>
      </c>
      <c r="R73" s="68">
        <v>47.555668310167817</v>
      </c>
      <c r="S73" s="23"/>
    </row>
    <row r="74" spans="16:19" s="14" customFormat="1" x14ac:dyDescent="0.35">
      <c r="P74" s="22"/>
      <c r="Q74" s="96">
        <v>0.66</v>
      </c>
      <c r="R74" s="96">
        <v>47.766986481829754</v>
      </c>
      <c r="S74" s="23"/>
    </row>
    <row r="75" spans="16:19" s="14" customFormat="1" x14ac:dyDescent="0.35">
      <c r="P75" s="22"/>
      <c r="Q75" s="68">
        <v>0.67</v>
      </c>
      <c r="R75" s="68">
        <v>47.98123496600855</v>
      </c>
      <c r="S75" s="23"/>
    </row>
    <row r="76" spans="16:19" s="14" customFormat="1" x14ac:dyDescent="0.35">
      <c r="P76" s="22"/>
      <c r="Q76" s="96">
        <v>0.68</v>
      </c>
      <c r="R76" s="96">
        <v>48.199395342524234</v>
      </c>
      <c r="S76" s="23"/>
    </row>
    <row r="77" spans="16:19" s="14" customFormat="1" x14ac:dyDescent="0.35">
      <c r="P77" s="22"/>
      <c r="Q77" s="68">
        <v>0.69000000000000006</v>
      </c>
      <c r="R77" s="68">
        <v>48.422449191196833</v>
      </c>
      <c r="S77" s="23"/>
    </row>
    <row r="78" spans="16:19" s="14" customFormat="1" x14ac:dyDescent="0.35">
      <c r="P78" s="22"/>
      <c r="Q78" s="96">
        <v>0.70000000000000007</v>
      </c>
      <c r="R78" s="96">
        <v>48.651378091846397</v>
      </c>
      <c r="S78" s="23"/>
    </row>
    <row r="79" spans="16:19" s="14" customFormat="1" x14ac:dyDescent="0.35">
      <c r="P79" s="22"/>
      <c r="Q79" s="68">
        <v>0.71</v>
      </c>
      <c r="R79" s="68">
        <v>48.887080738126656</v>
      </c>
      <c r="S79" s="23"/>
    </row>
    <row r="80" spans="16:19" s="14" customFormat="1" x14ac:dyDescent="0.35">
      <c r="P80" s="22"/>
      <c r="Q80" s="96">
        <v>0.72</v>
      </c>
      <c r="R80" s="96">
        <v>49.127234690333211</v>
      </c>
      <c r="S80" s="23"/>
    </row>
    <row r="81" spans="16:19" s="14" customFormat="1" x14ac:dyDescent="0.35">
      <c r="P81" s="22"/>
      <c r="Q81" s="68">
        <v>0.73</v>
      </c>
      <c r="R81" s="68">
        <v>49.371650692574725</v>
      </c>
      <c r="S81" s="23"/>
    </row>
    <row r="82" spans="16:19" s="14" customFormat="1" x14ac:dyDescent="0.35">
      <c r="P82" s="22"/>
      <c r="Q82" s="96">
        <v>0.74</v>
      </c>
      <c r="R82" s="96">
        <v>49.622058052207571</v>
      </c>
      <c r="S82" s="23"/>
    </row>
    <row r="83" spans="16:19" s="14" customFormat="1" x14ac:dyDescent="0.35">
      <c r="P83" s="22"/>
      <c r="Q83" s="68">
        <v>0.75</v>
      </c>
      <c r="R83" s="68">
        <v>49.880186076588068</v>
      </c>
      <c r="S83" s="23"/>
    </row>
    <row r="84" spans="16:19" s="14" customFormat="1" x14ac:dyDescent="0.35">
      <c r="P84" s="22"/>
      <c r="Q84" s="96">
        <v>0.76</v>
      </c>
      <c r="R84" s="96">
        <v>50.147764073072615</v>
      </c>
      <c r="S84" s="23"/>
    </row>
    <row r="85" spans="16:19" s="14" customFormat="1" x14ac:dyDescent="0.35">
      <c r="P85" s="22"/>
      <c r="Q85" s="68">
        <v>0.77</v>
      </c>
      <c r="R85" s="68">
        <v>50.42554341194986</v>
      </c>
      <c r="S85" s="23"/>
    </row>
    <row r="86" spans="16:19" s="14" customFormat="1" x14ac:dyDescent="0.35">
      <c r="P86" s="22"/>
      <c r="Q86" s="96">
        <v>0.78</v>
      </c>
      <c r="R86" s="96">
        <v>50.707810877334154</v>
      </c>
      <c r="S86" s="23"/>
    </row>
    <row r="87" spans="16:19" s="14" customFormat="1" x14ac:dyDescent="0.35">
      <c r="P87" s="22"/>
      <c r="Q87" s="68">
        <v>0.79</v>
      </c>
      <c r="R87" s="68">
        <v>50.997607924724832</v>
      </c>
      <c r="S87" s="23"/>
    </row>
    <row r="88" spans="16:19" s="14" customFormat="1" x14ac:dyDescent="0.35">
      <c r="P88" s="22"/>
      <c r="Q88" s="96">
        <v>0.8</v>
      </c>
      <c r="R88" s="96">
        <v>51.30019847405044</v>
      </c>
      <c r="S88" s="23"/>
    </row>
    <row r="89" spans="16:19" s="14" customFormat="1" x14ac:dyDescent="0.35">
      <c r="P89" s="22"/>
      <c r="Q89" s="68">
        <v>0.81</v>
      </c>
      <c r="R89" s="68">
        <v>51.620846445239494</v>
      </c>
      <c r="S89" s="23"/>
    </row>
    <row r="90" spans="16:19" s="14" customFormat="1" x14ac:dyDescent="0.35">
      <c r="P90" s="22"/>
      <c r="Q90" s="96">
        <v>0.82000000000000006</v>
      </c>
      <c r="R90" s="96">
        <v>51.962296194296243</v>
      </c>
      <c r="S90" s="23"/>
    </row>
    <row r="91" spans="16:19" s="14" customFormat="1" x14ac:dyDescent="0.35">
      <c r="P91" s="22"/>
      <c r="Q91" s="68">
        <v>0.83000000000000007</v>
      </c>
      <c r="R91" s="68">
        <v>52.311525386847165</v>
      </c>
      <c r="S91" s="23"/>
    </row>
    <row r="92" spans="16:19" s="14" customFormat="1" x14ac:dyDescent="0.35">
      <c r="P92" s="22"/>
      <c r="Q92" s="96">
        <v>0.84</v>
      </c>
      <c r="R92" s="96">
        <v>52.679316575603991</v>
      </c>
      <c r="S92" s="23"/>
    </row>
    <row r="93" spans="16:19" s="14" customFormat="1" x14ac:dyDescent="0.35">
      <c r="P93" s="22"/>
      <c r="Q93" s="68">
        <v>0.85</v>
      </c>
      <c r="R93" s="68">
        <v>53.082239021729031</v>
      </c>
      <c r="S93" s="23"/>
    </row>
    <row r="94" spans="16:19" s="14" customFormat="1" x14ac:dyDescent="0.35">
      <c r="P94" s="22"/>
      <c r="Q94" s="96">
        <v>0.86</v>
      </c>
      <c r="R94" s="96">
        <v>53.534033028213067</v>
      </c>
      <c r="S94" s="23"/>
    </row>
    <row r="95" spans="16:19" s="14" customFormat="1" x14ac:dyDescent="0.35">
      <c r="P95" s="22"/>
      <c r="Q95" s="68">
        <v>0.87</v>
      </c>
      <c r="R95" s="68">
        <v>54.019195420193903</v>
      </c>
      <c r="S95" s="23"/>
    </row>
    <row r="96" spans="16:19" s="14" customFormat="1" x14ac:dyDescent="0.35">
      <c r="P96" s="22"/>
      <c r="Q96" s="96">
        <v>0.88</v>
      </c>
      <c r="R96" s="96">
        <v>54.553127969322624</v>
      </c>
      <c r="S96" s="23"/>
    </row>
    <row r="97" spans="16:19" s="14" customFormat="1" x14ac:dyDescent="0.35">
      <c r="P97" s="22"/>
      <c r="Q97" s="68">
        <v>0.89</v>
      </c>
      <c r="R97" s="68">
        <v>55.159622666307548</v>
      </c>
      <c r="S97" s="23"/>
    </row>
    <row r="98" spans="16:19" s="14" customFormat="1" x14ac:dyDescent="0.35">
      <c r="P98" s="22"/>
      <c r="Q98" s="96">
        <v>0.9</v>
      </c>
      <c r="R98" s="96">
        <v>55.825965064939041</v>
      </c>
      <c r="S98" s="23"/>
    </row>
    <row r="99" spans="16:19" s="14" customFormat="1" x14ac:dyDescent="0.35">
      <c r="P99" s="22"/>
      <c r="Q99" s="68">
        <v>0.91</v>
      </c>
      <c r="R99" s="68">
        <v>56.587107747881845</v>
      </c>
      <c r="S99" s="23"/>
    </row>
    <row r="100" spans="16:19" s="14" customFormat="1" x14ac:dyDescent="0.35">
      <c r="P100" s="22"/>
      <c r="Q100" s="96">
        <v>0.92</v>
      </c>
      <c r="R100" s="96">
        <v>57.455306583566305</v>
      </c>
      <c r="S100" s="23"/>
    </row>
    <row r="101" spans="16:19" s="14" customFormat="1" x14ac:dyDescent="0.35">
      <c r="P101" s="22"/>
      <c r="Q101" s="68">
        <v>0.93</v>
      </c>
      <c r="R101" s="68">
        <v>58.470206405295286</v>
      </c>
      <c r="S101" s="23"/>
    </row>
    <row r="102" spans="16:19" s="14" customFormat="1" x14ac:dyDescent="0.35">
      <c r="P102" s="22"/>
      <c r="Q102" s="96">
        <v>0.94000000000000006</v>
      </c>
      <c r="R102" s="96">
        <v>59.662971395254054</v>
      </c>
      <c r="S102" s="23"/>
    </row>
    <row r="103" spans="16:19" s="14" customFormat="1" x14ac:dyDescent="0.35">
      <c r="P103" s="22"/>
      <c r="Q103" s="68">
        <v>0.95000000000000007</v>
      </c>
      <c r="R103" s="68">
        <v>61.124759492839381</v>
      </c>
      <c r="S103" s="23"/>
    </row>
    <row r="104" spans="16:19" s="14" customFormat="1" x14ac:dyDescent="0.35">
      <c r="P104" s="22"/>
      <c r="Q104" s="96">
        <v>0.96</v>
      </c>
      <c r="R104" s="96">
        <v>62.978453071822969</v>
      </c>
      <c r="S104" s="23"/>
    </row>
    <row r="105" spans="16:19" s="14" customFormat="1" x14ac:dyDescent="0.35">
      <c r="P105" s="22"/>
      <c r="Q105" s="68">
        <v>0.97</v>
      </c>
      <c r="R105" s="68">
        <v>65.46721461852259</v>
      </c>
      <c r="S105" s="23"/>
    </row>
    <row r="106" spans="16:19" s="14" customFormat="1" x14ac:dyDescent="0.35">
      <c r="P106" s="22"/>
      <c r="Q106" s="96">
        <v>0.98</v>
      </c>
      <c r="R106" s="96">
        <v>69.160538439794877</v>
      </c>
      <c r="S106" s="23"/>
    </row>
    <row r="107" spans="16:19" s="14" customFormat="1" x14ac:dyDescent="0.35">
      <c r="P107" s="22"/>
      <c r="Q107" s="68">
        <v>0.99</v>
      </c>
      <c r="R107" s="68">
        <v>75.995112602865092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35">
      <c r="G229" s="14"/>
      <c r="H229" s="14"/>
      <c r="O229" s="14"/>
      <c r="P229" s="14"/>
      <c r="Q229" s="14"/>
      <c r="R229" s="14"/>
      <c r="S229" s="14"/>
    </row>
    <row r="230" spans="2:19" x14ac:dyDescent="0.35">
      <c r="G230" s="14"/>
      <c r="H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G232" s="14"/>
      <c r="O232" s="14"/>
      <c r="P232" s="14"/>
      <c r="Q232" s="14"/>
      <c r="R232" s="14"/>
      <c r="S232" s="14"/>
    </row>
    <row r="233" spans="2:19" x14ac:dyDescent="0.35">
      <c r="G233" s="14"/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8:I18"/>
    <mergeCell ref="H26:I26"/>
    <mergeCell ref="H34:I34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9197A108-02FF-4AAF-9212-5CFEF70FD907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DDD35-4826-44CB-A584-2DD25D231814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202</v>
      </c>
      <c r="E9" s="23"/>
      <c r="G9" s="22"/>
      <c r="H9" s="104" t="s">
        <v>34</v>
      </c>
      <c r="I9" s="105">
        <v>44.700355580449099</v>
      </c>
      <c r="J9" s="21"/>
      <c r="K9" s="21"/>
      <c r="L9" s="21"/>
      <c r="M9" s="21"/>
      <c r="N9" s="23"/>
      <c r="P9" s="22"/>
      <c r="Q9" s="68">
        <v>0.01</v>
      </c>
      <c r="R9" s="68">
        <v>31.863465842905331</v>
      </c>
      <c r="S9" s="23"/>
    </row>
    <row r="10" spans="2:23" s="14" customFormat="1" x14ac:dyDescent="0.35">
      <c r="B10" s="22"/>
      <c r="C10" s="95" t="s">
        <v>48</v>
      </c>
      <c r="D10" s="96" t="s">
        <v>151</v>
      </c>
      <c r="E10" s="23"/>
      <c r="F10" s="20"/>
      <c r="G10" s="22"/>
      <c r="H10" s="95" t="s">
        <v>35</v>
      </c>
      <c r="I10" s="96">
        <v>34.996157178859939</v>
      </c>
      <c r="J10" s="21"/>
      <c r="K10" s="21"/>
      <c r="L10" s="21"/>
      <c r="M10" s="21"/>
      <c r="N10" s="23"/>
      <c r="P10" s="22"/>
      <c r="Q10" s="96">
        <v>0.02</v>
      </c>
      <c r="R10" s="96">
        <v>33.075169646615095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152</v>
      </c>
      <c r="E11" s="94"/>
      <c r="G11" s="22"/>
      <c r="H11" s="11" t="s">
        <v>36</v>
      </c>
      <c r="I11" s="68">
        <v>61.126318122179654</v>
      </c>
      <c r="J11" s="21"/>
      <c r="K11" s="21"/>
      <c r="L11" s="21"/>
      <c r="M11" s="21"/>
      <c r="N11" s="23"/>
      <c r="P11" s="22"/>
      <c r="Q11" s="68">
        <v>0.03</v>
      </c>
      <c r="R11" s="68">
        <v>33.862228366045166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205.28806593148849</v>
      </c>
      <c r="J12" s="21"/>
      <c r="K12" s="21"/>
      <c r="L12" s="21"/>
      <c r="M12" s="21"/>
      <c r="N12" s="23"/>
      <c r="P12" s="22"/>
      <c r="Q12" s="96">
        <v>0.04</v>
      </c>
      <c r="R12" s="96">
        <v>34.48933356281605</v>
      </c>
      <c r="S12" s="23"/>
    </row>
    <row r="13" spans="2:23" s="14" customFormat="1" x14ac:dyDescent="0.35">
      <c r="B13" s="63"/>
      <c r="C13" s="72" t="s">
        <v>131</v>
      </c>
      <c r="D13" s="56" t="s">
        <v>195</v>
      </c>
      <c r="E13" s="64"/>
      <c r="G13" s="22"/>
      <c r="H13" s="11" t="s">
        <v>108</v>
      </c>
      <c r="I13" s="68">
        <v>6.8681791840073947E-2</v>
      </c>
      <c r="J13" s="21"/>
      <c r="K13" s="21"/>
      <c r="L13" s="21"/>
      <c r="M13" s="21"/>
      <c r="N13" s="23"/>
      <c r="P13" s="22"/>
      <c r="Q13" s="68">
        <v>0.05</v>
      </c>
      <c r="R13" s="68">
        <v>34.996157178859931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35.450442353754916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7.103146990556251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35.842125441915513</v>
      </c>
      <c r="S15" s="23"/>
    </row>
    <row r="16" spans="2:23" s="14" customFormat="1" x14ac:dyDescent="0.35">
      <c r="B16" s="22"/>
      <c r="C16" s="11" t="s">
        <v>32</v>
      </c>
      <c r="D16" s="68" t="s">
        <v>178</v>
      </c>
      <c r="E16" s="23"/>
      <c r="G16" s="22"/>
      <c r="H16" s="95" t="s">
        <v>137</v>
      </c>
      <c r="I16" s="96">
        <v>2.8574565912741646E-3</v>
      </c>
      <c r="J16" s="21"/>
      <c r="K16" s="21"/>
      <c r="L16" s="21"/>
      <c r="M16" s="21"/>
      <c r="N16" s="23"/>
      <c r="P16" s="22"/>
      <c r="Q16" s="96">
        <v>0.08</v>
      </c>
      <c r="R16" s="96">
        <v>36.208108101951986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36.544725982359409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36.85254350206128</v>
      </c>
      <c r="S18" s="23"/>
    </row>
    <row r="19" spans="2:19" s="14" customFormat="1" x14ac:dyDescent="0.35">
      <c r="B19" s="22"/>
      <c r="C19" s="95" t="s">
        <v>18</v>
      </c>
      <c r="D19" s="96" t="s">
        <v>177</v>
      </c>
      <c r="E19" s="23"/>
      <c r="G19" s="22"/>
      <c r="H19" s="106" t="s">
        <v>52</v>
      </c>
      <c r="I19" s="106">
        <v>3</v>
      </c>
      <c r="J19" s="107"/>
      <c r="K19" s="21"/>
      <c r="L19" s="21"/>
      <c r="M19" s="21"/>
      <c r="N19" s="23"/>
      <c r="P19" s="22"/>
      <c r="Q19" s="68">
        <v>0.11</v>
      </c>
      <c r="R19" s="68">
        <v>37.144158921941447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37.42654771307086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101" t="s">
        <v>186</v>
      </c>
      <c r="I21" s="68">
        <v>4.2086060697051599E-2</v>
      </c>
      <c r="J21" s="21"/>
      <c r="K21" s="21"/>
      <c r="L21" s="21"/>
      <c r="M21" s="21"/>
      <c r="N21" s="23"/>
      <c r="P21" s="22"/>
      <c r="Q21" s="68">
        <v>0.13</v>
      </c>
      <c r="R21" s="68">
        <v>37.691499693734414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96" t="s">
        <v>197</v>
      </c>
      <c r="I22" s="96">
        <v>2.3570399976473198E-3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37.942640189342761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154</v>
      </c>
      <c r="E23" s="23"/>
      <c r="F23" s="13"/>
      <c r="G23" s="22"/>
      <c r="H23" s="68" t="s">
        <v>198</v>
      </c>
      <c r="I23" s="68" t="s">
        <v>192</v>
      </c>
      <c r="J23" s="21"/>
      <c r="K23" s="21"/>
      <c r="L23" s="21"/>
      <c r="M23" s="21"/>
      <c r="N23" s="23"/>
      <c r="P23" s="22"/>
      <c r="Q23" s="68">
        <v>0.15</v>
      </c>
      <c r="R23" s="68">
        <v>38.184633655648817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96">
        <v>0.16</v>
      </c>
      <c r="R24" s="96">
        <v>38.422017371943532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83" t="s">
        <v>53</v>
      </c>
      <c r="I25" s="83"/>
      <c r="J25" s="41"/>
      <c r="K25" s="41"/>
      <c r="L25" s="41"/>
      <c r="M25" s="41"/>
      <c r="N25" s="23"/>
      <c r="P25" s="22"/>
      <c r="Q25" s="68">
        <v>0.17</v>
      </c>
      <c r="R25" s="68">
        <v>38.65207786215548</v>
      </c>
      <c r="S25" s="23"/>
    </row>
    <row r="26" spans="2:19" s="14" customFormat="1" ht="29" x14ac:dyDescent="0.35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96">
        <v>0.18</v>
      </c>
      <c r="R26" s="96">
        <v>38.873235759704563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68">
        <v>0</v>
      </c>
      <c r="I27" s="68">
        <v>4.2086060697051571E-2</v>
      </c>
      <c r="J27" s="68">
        <v>1.7427837734649054</v>
      </c>
      <c r="K27" s="68">
        <v>1</v>
      </c>
      <c r="L27" s="68">
        <v>41.41</v>
      </c>
      <c r="M27" s="68">
        <v>-0.57488027471149705</v>
      </c>
      <c r="N27" s="34"/>
      <c r="P27" s="22"/>
      <c r="Q27" s="68">
        <v>0.19</v>
      </c>
      <c r="R27" s="68">
        <v>39.087435978181084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96">
        <v>16.8</v>
      </c>
      <c r="I28" s="96">
        <v>7.9276597379165537E-2</v>
      </c>
      <c r="J28" s="96">
        <v>3.5420783709011161</v>
      </c>
      <c r="K28" s="96">
        <v>5</v>
      </c>
      <c r="L28" s="96">
        <v>44.68</v>
      </c>
      <c r="M28" s="96">
        <v>0.80731032148229798</v>
      </c>
      <c r="N28" s="23"/>
      <c r="P28" s="22"/>
      <c r="Q28" s="96">
        <v>0.2</v>
      </c>
      <c r="R28" s="96">
        <v>39.296623431175306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68">
        <v>53.5</v>
      </c>
      <c r="I29" s="68">
        <v>0.15557468081477308</v>
      </c>
      <c r="J29" s="68">
        <v>7.2591146068173114</v>
      </c>
      <c r="K29" s="68">
        <v>5</v>
      </c>
      <c r="L29" s="68">
        <v>46.66</v>
      </c>
      <c r="M29" s="68">
        <v>-0.91246415703142836</v>
      </c>
      <c r="N29" s="23"/>
      <c r="P29" s="22"/>
      <c r="Q29" s="68">
        <v>0.21</v>
      </c>
      <c r="R29" s="68">
        <v>39.502743032277543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96">
        <v>169.9</v>
      </c>
      <c r="I30" s="96">
        <v>0.35818708945565886</v>
      </c>
      <c r="J30" s="96">
        <v>16.512424823905874</v>
      </c>
      <c r="K30" s="96">
        <v>23</v>
      </c>
      <c r="L30" s="96">
        <v>46.1</v>
      </c>
      <c r="M30" s="96">
        <v>1.9928414703924846</v>
      </c>
      <c r="N30" s="23"/>
      <c r="P30" s="22"/>
      <c r="Q30" s="96">
        <v>0.22</v>
      </c>
      <c r="R30" s="96">
        <v>39.706486986471312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68">
        <v>602.29999999999995</v>
      </c>
      <c r="I31" s="68">
        <v>0.76837660630591387</v>
      </c>
      <c r="J31" s="68">
        <v>36.328845946143609</v>
      </c>
      <c r="K31" s="68">
        <v>33</v>
      </c>
      <c r="L31" s="68">
        <v>47.28</v>
      </c>
      <c r="M31" s="68">
        <v>-1.1475633930850524</v>
      </c>
      <c r="N31" s="23"/>
      <c r="P31" s="22"/>
      <c r="Q31" s="68">
        <v>0.23</v>
      </c>
      <c r="R31" s="68">
        <v>39.905144975670936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96">
        <v>0.24</v>
      </c>
      <c r="R32" s="96">
        <v>40.099342766428741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83" t="s">
        <v>111</v>
      </c>
      <c r="I33" s="83"/>
      <c r="J33" s="40"/>
      <c r="K33" s="40"/>
      <c r="L33" s="40"/>
      <c r="M33" s="40"/>
      <c r="N33" s="23"/>
      <c r="P33" s="22"/>
      <c r="Q33" s="68">
        <v>0.25</v>
      </c>
      <c r="R33" s="68">
        <v>40.290025374557629</v>
      </c>
      <c r="S33" s="23"/>
    </row>
    <row r="34" spans="1:19" s="14" customFormat="1" x14ac:dyDescent="0.35">
      <c r="A34" s="13"/>
      <c r="B34" s="13"/>
      <c r="C34" s="13"/>
      <c r="D34" s="13"/>
      <c r="E34" s="13"/>
      <c r="F34" s="13"/>
      <c r="G34" s="22"/>
      <c r="H34" s="108" t="s">
        <v>31</v>
      </c>
      <c r="I34" s="108" t="s">
        <v>90</v>
      </c>
      <c r="J34" s="108" t="s">
        <v>52</v>
      </c>
      <c r="K34" s="108" t="s">
        <v>91</v>
      </c>
      <c r="L34" s="108" t="s">
        <v>92</v>
      </c>
      <c r="M34" s="108" t="s">
        <v>93</v>
      </c>
      <c r="N34" s="23"/>
      <c r="P34" s="22"/>
      <c r="Q34" s="96">
        <v>0.26</v>
      </c>
      <c r="R34" s="96">
        <v>40.478137815870511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68" t="s">
        <v>181</v>
      </c>
      <c r="I35" s="68">
        <v>-97.176712365325358</v>
      </c>
      <c r="J35" s="68">
        <v>5</v>
      </c>
      <c r="K35" s="68" t="s">
        <v>182</v>
      </c>
      <c r="L35" s="68" t="s">
        <v>182</v>
      </c>
      <c r="M35" s="68" t="s">
        <v>182</v>
      </c>
      <c r="N35" s="23"/>
      <c r="P35" s="22"/>
      <c r="Q35" s="68">
        <v>0.27</v>
      </c>
      <c r="R35" s="68">
        <v>40.664625106180303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96" t="s">
        <v>183</v>
      </c>
      <c r="I36" s="96">
        <v>-100.64403296574424</v>
      </c>
      <c r="J36" s="96">
        <v>2</v>
      </c>
      <c r="K36" s="96">
        <v>6.934641200837774</v>
      </c>
      <c r="L36" s="96">
        <v>3</v>
      </c>
      <c r="M36" s="96">
        <v>7.4010414751637055E-2</v>
      </c>
      <c r="N36" s="23"/>
      <c r="P36" s="22"/>
      <c r="Q36" s="96">
        <v>0.28000000000000003</v>
      </c>
      <c r="R36" s="96">
        <v>40.850295051257547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68" t="s">
        <v>184</v>
      </c>
      <c r="I37" s="68">
        <v>-137.41643243897923</v>
      </c>
      <c r="J37" s="68">
        <v>1</v>
      </c>
      <c r="K37" s="68">
        <v>80.479440147307741</v>
      </c>
      <c r="L37" s="68">
        <v>4</v>
      </c>
      <c r="M37" s="68" t="s">
        <v>185</v>
      </c>
      <c r="N37" s="23"/>
      <c r="P37" s="22"/>
      <c r="Q37" s="68">
        <v>0.28999999999999998</v>
      </c>
      <c r="R37" s="68">
        <v>41.033655019549784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96">
        <v>0.3</v>
      </c>
      <c r="R38" s="96">
        <v>41.214436440340798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41.393168756743286</v>
      </c>
      <c r="S39" s="23"/>
    </row>
    <row r="40" spans="1:19" s="14" customFormat="1" ht="23.5" x14ac:dyDescent="0.55000000000000004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96">
        <v>0.32</v>
      </c>
      <c r="R40" s="96">
        <v>41.570381411869946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41.746603848833466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28"/>
      <c r="I42" s="13"/>
      <c r="J42" s="13"/>
      <c r="K42" s="13"/>
      <c r="L42" s="13"/>
      <c r="M42" s="13"/>
      <c r="N42" s="13"/>
      <c r="P42" s="22"/>
      <c r="Q42" s="96">
        <v>0.34</v>
      </c>
      <c r="R42" s="96">
        <v>41.922365510746538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42.098141273150297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42.272965823254296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42.446566696877007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42.619299960076148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42.791521678909454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42.963587919434659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43.135854747709473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43.308678229791624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43.481947862775442</v>
      </c>
      <c r="S51" s="23"/>
    </row>
    <row r="52" spans="1:19" s="14" customFormat="1" x14ac:dyDescent="0.35">
      <c r="B52" s="13"/>
      <c r="P52" s="22"/>
      <c r="Q52" s="96">
        <v>0.44</v>
      </c>
      <c r="R52" s="96">
        <v>43.654714530549157</v>
      </c>
      <c r="S52" s="23"/>
    </row>
    <row r="53" spans="1:19" s="14" customFormat="1" x14ac:dyDescent="0.35">
      <c r="B53" s="13"/>
      <c r="P53" s="22"/>
      <c r="Q53" s="68">
        <v>0.45</v>
      </c>
      <c r="R53" s="68">
        <v>43.827278350465889</v>
      </c>
      <c r="S53" s="23"/>
    </row>
    <row r="54" spans="1:19" s="14" customFormat="1" x14ac:dyDescent="0.35">
      <c r="P54" s="22"/>
      <c r="Q54" s="96">
        <v>0.46</v>
      </c>
      <c r="R54" s="96">
        <v>44.000019346761491</v>
      </c>
      <c r="S54" s="23"/>
    </row>
    <row r="55" spans="1:19" s="14" customFormat="1" x14ac:dyDescent="0.35">
      <c r="P55" s="22"/>
      <c r="Q55" s="68">
        <v>0.47000000000000003</v>
      </c>
      <c r="R55" s="68">
        <v>44.173317543671779</v>
      </c>
      <c r="S55" s="23"/>
    </row>
    <row r="56" spans="1:19" s="14" customFormat="1" x14ac:dyDescent="0.35">
      <c r="P56" s="22"/>
      <c r="Q56" s="96">
        <v>0.48</v>
      </c>
      <c r="R56" s="96">
        <v>44.347552965432584</v>
      </c>
      <c r="S56" s="23"/>
    </row>
    <row r="57" spans="1:19" s="14" customFormat="1" x14ac:dyDescent="0.35">
      <c r="P57" s="22"/>
      <c r="Q57" s="68">
        <v>0.49</v>
      </c>
      <c r="R57" s="68">
        <v>44.523105636279759</v>
      </c>
      <c r="S57" s="23"/>
    </row>
    <row r="58" spans="1:19" s="14" customFormat="1" x14ac:dyDescent="0.35">
      <c r="P58" s="22"/>
      <c r="Q58" s="96">
        <v>0.5</v>
      </c>
      <c r="R58" s="96">
        <v>44.700355580449099</v>
      </c>
      <c r="S58" s="23"/>
    </row>
    <row r="59" spans="1:19" s="14" customFormat="1" x14ac:dyDescent="0.35">
      <c r="P59" s="22"/>
      <c r="Q59" s="68">
        <v>0.51</v>
      </c>
      <c r="R59" s="68">
        <v>44.878715817461007</v>
      </c>
      <c r="S59" s="23"/>
    </row>
    <row r="60" spans="1:19" s="14" customFormat="1" x14ac:dyDescent="0.35">
      <c r="P60" s="22"/>
      <c r="Q60" s="96">
        <v>0.52</v>
      </c>
      <c r="R60" s="96">
        <v>45.057607445625969</v>
      </c>
      <c r="S60" s="23"/>
    </row>
    <row r="61" spans="1:19" s="14" customFormat="1" x14ac:dyDescent="0.35">
      <c r="P61" s="22"/>
      <c r="Q61" s="68">
        <v>0.53</v>
      </c>
      <c r="R61" s="68">
        <v>45.237422607365005</v>
      </c>
      <c r="S61" s="23"/>
    </row>
    <row r="62" spans="1:19" s="14" customFormat="1" x14ac:dyDescent="0.35">
      <c r="P62" s="22"/>
      <c r="Q62" s="96">
        <v>0.54</v>
      </c>
      <c r="R62" s="96">
        <v>45.41855344509915</v>
      </c>
      <c r="S62" s="23"/>
    </row>
    <row r="63" spans="1:19" s="14" customFormat="1" x14ac:dyDescent="0.35">
      <c r="P63" s="22"/>
      <c r="Q63" s="68">
        <v>0.55000000000000004</v>
      </c>
      <c r="R63" s="68">
        <v>45.601392101249431</v>
      </c>
      <c r="S63" s="23"/>
    </row>
    <row r="64" spans="1:19" s="14" customFormat="1" x14ac:dyDescent="0.35">
      <c r="P64" s="22"/>
      <c r="Q64" s="96">
        <v>0.56000000000000005</v>
      </c>
      <c r="R64" s="96">
        <v>45.786330718236897</v>
      </c>
      <c r="S64" s="23"/>
    </row>
    <row r="65" spans="16:19" s="14" customFormat="1" x14ac:dyDescent="0.35">
      <c r="P65" s="22"/>
      <c r="Q65" s="68">
        <v>0.57000000000000006</v>
      </c>
      <c r="R65" s="68">
        <v>45.973761438482555</v>
      </c>
      <c r="S65" s="23"/>
    </row>
    <row r="66" spans="16:19" s="14" customFormat="1" x14ac:dyDescent="0.35">
      <c r="P66" s="22"/>
      <c r="Q66" s="96">
        <v>0.57999999999999996</v>
      </c>
      <c r="R66" s="96">
        <v>46.163601874521319</v>
      </c>
      <c r="S66" s="23"/>
    </row>
    <row r="67" spans="16:19" s="14" customFormat="1" x14ac:dyDescent="0.35">
      <c r="P67" s="22"/>
      <c r="Q67" s="68">
        <v>0.59</v>
      </c>
      <c r="R67" s="68">
        <v>46.354657760570369</v>
      </c>
      <c r="S67" s="23"/>
    </row>
    <row r="68" spans="16:19" s="14" customFormat="1" x14ac:dyDescent="0.35">
      <c r="P68" s="22"/>
      <c r="Q68" s="96">
        <v>0.6</v>
      </c>
      <c r="R68" s="96">
        <v>46.547367803358178</v>
      </c>
      <c r="S68" s="23"/>
    </row>
    <row r="69" spans="16:19" s="14" customFormat="1" x14ac:dyDescent="0.35">
      <c r="P69" s="22"/>
      <c r="Q69" s="68">
        <v>0.61</v>
      </c>
      <c r="R69" s="68">
        <v>46.742321268617353</v>
      </c>
      <c r="S69" s="23"/>
    </row>
    <row r="70" spans="16:19" s="14" customFormat="1" x14ac:dyDescent="0.35">
      <c r="P70" s="22"/>
      <c r="Q70" s="96">
        <v>0.62</v>
      </c>
      <c r="R70" s="96">
        <v>46.94010742208053</v>
      </c>
      <c r="S70" s="23"/>
    </row>
    <row r="71" spans="16:19" s="14" customFormat="1" x14ac:dyDescent="0.35">
      <c r="P71" s="22"/>
      <c r="Q71" s="68">
        <v>0.63</v>
      </c>
      <c r="R71" s="68">
        <v>47.141315529480359</v>
      </c>
      <c r="S71" s="23"/>
    </row>
    <row r="72" spans="16:19" s="14" customFormat="1" x14ac:dyDescent="0.35">
      <c r="P72" s="22"/>
      <c r="Q72" s="96">
        <v>0.64</v>
      </c>
      <c r="R72" s="96">
        <v>47.346534856549447</v>
      </c>
      <c r="S72" s="23"/>
    </row>
    <row r="73" spans="16:19" s="14" customFormat="1" x14ac:dyDescent="0.35">
      <c r="P73" s="22"/>
      <c r="Q73" s="68">
        <v>0.65</v>
      </c>
      <c r="R73" s="68">
        <v>47.555668310167817</v>
      </c>
      <c r="S73" s="23"/>
    </row>
    <row r="74" spans="16:19" s="14" customFormat="1" x14ac:dyDescent="0.35">
      <c r="P74" s="22"/>
      <c r="Q74" s="96">
        <v>0.66</v>
      </c>
      <c r="R74" s="96">
        <v>47.766986481829754</v>
      </c>
      <c r="S74" s="23"/>
    </row>
    <row r="75" spans="16:19" s="14" customFormat="1" x14ac:dyDescent="0.35">
      <c r="P75" s="22"/>
      <c r="Q75" s="68">
        <v>0.67</v>
      </c>
      <c r="R75" s="68">
        <v>47.98123496600855</v>
      </c>
      <c r="S75" s="23"/>
    </row>
    <row r="76" spans="16:19" s="14" customFormat="1" x14ac:dyDescent="0.35">
      <c r="P76" s="22"/>
      <c r="Q76" s="96">
        <v>0.68</v>
      </c>
      <c r="R76" s="96">
        <v>48.199395342524234</v>
      </c>
      <c r="S76" s="23"/>
    </row>
    <row r="77" spans="16:19" s="14" customFormat="1" x14ac:dyDescent="0.35">
      <c r="P77" s="22"/>
      <c r="Q77" s="68">
        <v>0.69000000000000006</v>
      </c>
      <c r="R77" s="68">
        <v>48.422449191196833</v>
      </c>
      <c r="S77" s="23"/>
    </row>
    <row r="78" spans="16:19" s="14" customFormat="1" x14ac:dyDescent="0.35">
      <c r="P78" s="22"/>
      <c r="Q78" s="96">
        <v>0.70000000000000007</v>
      </c>
      <c r="R78" s="96">
        <v>48.651378091846397</v>
      </c>
      <c r="S78" s="23"/>
    </row>
    <row r="79" spans="16:19" s="14" customFormat="1" x14ac:dyDescent="0.35">
      <c r="P79" s="22"/>
      <c r="Q79" s="68">
        <v>0.71</v>
      </c>
      <c r="R79" s="68">
        <v>48.887080738126656</v>
      </c>
      <c r="S79" s="23"/>
    </row>
    <row r="80" spans="16:19" s="14" customFormat="1" x14ac:dyDescent="0.35">
      <c r="P80" s="22"/>
      <c r="Q80" s="96">
        <v>0.72</v>
      </c>
      <c r="R80" s="96">
        <v>49.127234690333211</v>
      </c>
      <c r="S80" s="23"/>
    </row>
    <row r="81" spans="16:19" s="14" customFormat="1" x14ac:dyDescent="0.35">
      <c r="P81" s="22"/>
      <c r="Q81" s="68">
        <v>0.73</v>
      </c>
      <c r="R81" s="68">
        <v>49.371650692574725</v>
      </c>
      <c r="S81" s="23"/>
    </row>
    <row r="82" spans="16:19" s="14" customFormat="1" x14ac:dyDescent="0.35">
      <c r="P82" s="22"/>
      <c r="Q82" s="96">
        <v>0.74</v>
      </c>
      <c r="R82" s="96">
        <v>49.622058052207571</v>
      </c>
      <c r="S82" s="23"/>
    </row>
    <row r="83" spans="16:19" s="14" customFormat="1" x14ac:dyDescent="0.35">
      <c r="P83" s="22"/>
      <c r="Q83" s="68">
        <v>0.75</v>
      </c>
      <c r="R83" s="68">
        <v>49.880186076588068</v>
      </c>
      <c r="S83" s="23"/>
    </row>
    <row r="84" spans="16:19" s="14" customFormat="1" x14ac:dyDescent="0.35">
      <c r="P84" s="22"/>
      <c r="Q84" s="96">
        <v>0.76</v>
      </c>
      <c r="R84" s="96">
        <v>50.147764073072615</v>
      </c>
      <c r="S84" s="23"/>
    </row>
    <row r="85" spans="16:19" s="14" customFormat="1" x14ac:dyDescent="0.35">
      <c r="P85" s="22"/>
      <c r="Q85" s="68">
        <v>0.77</v>
      </c>
      <c r="R85" s="68">
        <v>50.42554341194986</v>
      </c>
      <c r="S85" s="23"/>
    </row>
    <row r="86" spans="16:19" s="14" customFormat="1" x14ac:dyDescent="0.35">
      <c r="P86" s="22"/>
      <c r="Q86" s="96">
        <v>0.78</v>
      </c>
      <c r="R86" s="96">
        <v>50.707810877334154</v>
      </c>
      <c r="S86" s="23"/>
    </row>
    <row r="87" spans="16:19" s="14" customFormat="1" x14ac:dyDescent="0.35">
      <c r="P87" s="22"/>
      <c r="Q87" s="68">
        <v>0.79</v>
      </c>
      <c r="R87" s="68">
        <v>50.997607924724832</v>
      </c>
      <c r="S87" s="23"/>
    </row>
    <row r="88" spans="16:19" s="14" customFormat="1" x14ac:dyDescent="0.35">
      <c r="P88" s="22"/>
      <c r="Q88" s="96">
        <v>0.8</v>
      </c>
      <c r="R88" s="96">
        <v>51.30019847405044</v>
      </c>
      <c r="S88" s="23"/>
    </row>
    <row r="89" spans="16:19" s="14" customFormat="1" x14ac:dyDescent="0.35">
      <c r="P89" s="22"/>
      <c r="Q89" s="68">
        <v>0.81</v>
      </c>
      <c r="R89" s="68">
        <v>51.620846445239494</v>
      </c>
      <c r="S89" s="23"/>
    </row>
    <row r="90" spans="16:19" s="14" customFormat="1" x14ac:dyDescent="0.35">
      <c r="P90" s="22"/>
      <c r="Q90" s="96">
        <v>0.82000000000000006</v>
      </c>
      <c r="R90" s="96">
        <v>51.962296194296243</v>
      </c>
      <c r="S90" s="23"/>
    </row>
    <row r="91" spans="16:19" s="14" customFormat="1" x14ac:dyDescent="0.35">
      <c r="P91" s="22"/>
      <c r="Q91" s="68">
        <v>0.83000000000000007</v>
      </c>
      <c r="R91" s="68">
        <v>52.311525386847165</v>
      </c>
      <c r="S91" s="23"/>
    </row>
    <row r="92" spans="16:19" s="14" customFormat="1" x14ac:dyDescent="0.35">
      <c r="P92" s="22"/>
      <c r="Q92" s="96">
        <v>0.84</v>
      </c>
      <c r="R92" s="96">
        <v>52.679316575603991</v>
      </c>
      <c r="S92" s="23"/>
    </row>
    <row r="93" spans="16:19" s="14" customFormat="1" x14ac:dyDescent="0.35">
      <c r="P93" s="22"/>
      <c r="Q93" s="68">
        <v>0.85</v>
      </c>
      <c r="R93" s="68">
        <v>53.082239021729031</v>
      </c>
      <c r="S93" s="23"/>
    </row>
    <row r="94" spans="16:19" s="14" customFormat="1" x14ac:dyDescent="0.35">
      <c r="P94" s="22"/>
      <c r="Q94" s="96">
        <v>0.86</v>
      </c>
      <c r="R94" s="96">
        <v>53.534040809687738</v>
      </c>
      <c r="S94" s="23"/>
    </row>
    <row r="95" spans="16:19" s="14" customFormat="1" x14ac:dyDescent="0.35">
      <c r="P95" s="22"/>
      <c r="Q95" s="68">
        <v>0.87</v>
      </c>
      <c r="R95" s="68">
        <v>54.019271028157796</v>
      </c>
      <c r="S95" s="23"/>
    </row>
    <row r="96" spans="16:19" s="14" customFormat="1" x14ac:dyDescent="0.35">
      <c r="P96" s="22"/>
      <c r="Q96" s="96">
        <v>0.88</v>
      </c>
      <c r="R96" s="96">
        <v>54.553223504748871</v>
      </c>
      <c r="S96" s="23"/>
    </row>
    <row r="97" spans="16:19" s="14" customFormat="1" x14ac:dyDescent="0.35">
      <c r="P97" s="22"/>
      <c r="Q97" s="68">
        <v>0.89</v>
      </c>
      <c r="R97" s="68">
        <v>55.159526624727818</v>
      </c>
      <c r="S97" s="23"/>
    </row>
    <row r="98" spans="16:19" s="14" customFormat="1" x14ac:dyDescent="0.35">
      <c r="P98" s="22"/>
      <c r="Q98" s="96">
        <v>0.9</v>
      </c>
      <c r="R98" s="96">
        <v>55.825303007629699</v>
      </c>
      <c r="S98" s="23"/>
    </row>
    <row r="99" spans="16:19" s="14" customFormat="1" x14ac:dyDescent="0.35">
      <c r="P99" s="22"/>
      <c r="Q99" s="68">
        <v>0.91</v>
      </c>
      <c r="R99" s="68">
        <v>56.586102023470566</v>
      </c>
      <c r="S99" s="23"/>
    </row>
    <row r="100" spans="16:19" s="14" customFormat="1" x14ac:dyDescent="0.35">
      <c r="P100" s="22"/>
      <c r="Q100" s="96">
        <v>0.92</v>
      </c>
      <c r="R100" s="96">
        <v>57.454831149015256</v>
      </c>
      <c r="S100" s="23"/>
    </row>
    <row r="101" spans="16:19" s="14" customFormat="1" x14ac:dyDescent="0.35">
      <c r="P101" s="22"/>
      <c r="Q101" s="68">
        <v>0.93</v>
      </c>
      <c r="R101" s="68">
        <v>58.470220071083837</v>
      </c>
      <c r="S101" s="23"/>
    </row>
    <row r="102" spans="16:19" s="14" customFormat="1" x14ac:dyDescent="0.35">
      <c r="P102" s="22"/>
      <c r="Q102" s="96">
        <v>0.94000000000000006</v>
      </c>
      <c r="R102" s="96">
        <v>59.66279937418075</v>
      </c>
      <c r="S102" s="23"/>
    </row>
    <row r="103" spans="16:19" s="14" customFormat="1" x14ac:dyDescent="0.35">
      <c r="P103" s="22"/>
      <c r="Q103" s="68">
        <v>0.95000000000000007</v>
      </c>
      <c r="R103" s="68">
        <v>61.126318122179768</v>
      </c>
      <c r="S103" s="23"/>
    </row>
    <row r="104" spans="16:19" s="14" customFormat="1" x14ac:dyDescent="0.35">
      <c r="P104" s="22"/>
      <c r="Q104" s="96">
        <v>0.96</v>
      </c>
      <c r="R104" s="96">
        <v>62.979179257567885</v>
      </c>
      <c r="S104" s="23"/>
    </row>
    <row r="105" spans="16:19" s="14" customFormat="1" x14ac:dyDescent="0.35">
      <c r="P105" s="22"/>
      <c r="Q105" s="68">
        <v>0.97</v>
      </c>
      <c r="R105" s="68">
        <v>65.467260470012334</v>
      </c>
      <c r="S105" s="23"/>
    </row>
    <row r="106" spans="16:19" s="14" customFormat="1" x14ac:dyDescent="0.35">
      <c r="P106" s="22"/>
      <c r="Q106" s="96">
        <v>0.98</v>
      </c>
      <c r="R106" s="96">
        <v>69.160360789305628</v>
      </c>
      <c r="S106" s="23"/>
    </row>
    <row r="107" spans="16:19" s="14" customFormat="1" x14ac:dyDescent="0.35">
      <c r="P107" s="22"/>
      <c r="Q107" s="68">
        <v>0.99</v>
      </c>
      <c r="R107" s="68">
        <v>75.997531121868519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H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G232" s="14"/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8:I18"/>
    <mergeCell ref="H25:I25"/>
    <mergeCell ref="H33:I33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4DA9E0DA-D8F0-4A2E-9F7E-914B3B934106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Abbreviations</vt:lpstr>
      <vt:lpstr>freq-dhl-rest-opt1</vt:lpstr>
      <vt:lpstr>freq-gam-rest-opt1</vt:lpstr>
      <vt:lpstr>freq-lnl-rest-opt1</vt:lpstr>
      <vt:lpstr>freq-mst4-rest-opt1</vt:lpstr>
      <vt:lpstr>freq-mst3-rest-opt1</vt:lpstr>
      <vt:lpstr>freq-mst2-rest-opt1</vt:lpstr>
      <vt:lpstr>freq-mst1-rest-opt1</vt:lpstr>
      <vt:lpstr>freq-wei-rest-opt1</vt:lpstr>
      <vt:lpstr>freq-log-unrest-opt1</vt:lpstr>
      <vt:lpstr>freq-lnp-unrest-opt1</vt:lpstr>
      <vt:lpstr>freq-pro-unrest-opt1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Parham, Fred (NIH/NIEHS) [E]</dc:creator>
  <cp:lastModifiedBy>Parham, Fred (NIH/NIEHS) [E]</cp:lastModifiedBy>
  <dcterms:created xsi:type="dcterms:W3CDTF">2018-04-02T12:39:10Z</dcterms:created>
  <dcterms:modified xsi:type="dcterms:W3CDTF">2020-02-18T17:08:13Z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00f8861b-f1b8-48aa-b95b-1578f40a8604</vt:lpwstr>
  </property>
</Properties>
</file>