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rkej\Downloads\"/>
    </mc:Choice>
  </mc:AlternateContent>
  <xr:revisionPtr revIDLastSave="0" documentId="13_ncr:1_{57F949E1-8A1B-4A84-9ABF-D3470535C289}" xr6:coauthVersionLast="45" xr6:coauthVersionMax="46" xr10:uidLastSave="{00000000-0000-0000-0000-000000000000}"/>
  <bookViews>
    <workbookView xWindow="-108" yWindow="-108" windowWidth="23256" windowHeight="12576" xr2:uid="{1B25E855-760B-48DD-8D1A-9FED8CC4A3CE}"/>
  </bookViews>
  <sheets>
    <sheet name="Rat" sheetId="3" r:id="rId1"/>
  </sheets>
  <definedNames>
    <definedName name="_xlnm.Print_Titles" localSheetId="0">Rat!$1:$1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3" l="1"/>
  <c r="N5" i="3"/>
  <c r="N4" i="3"/>
  <c r="N3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J3" i="3" l="1"/>
  <c r="K3" i="3" s="1"/>
  <c r="J2" i="3"/>
  <c r="K2" i="3" s="1"/>
  <c r="G2" i="3" s="1"/>
  <c r="N2" i="3" s="1"/>
  <c r="G16" i="3"/>
  <c r="H16" i="3" s="1"/>
  <c r="G24" i="3"/>
  <c r="H24" i="3" s="1"/>
  <c r="G40" i="3"/>
  <c r="G42" i="3"/>
  <c r="G43" i="3"/>
  <c r="G45" i="3"/>
  <c r="H45" i="3" s="1"/>
  <c r="G48" i="3"/>
  <c r="G50" i="3"/>
  <c r="G51" i="3"/>
  <c r="G53" i="3"/>
  <c r="H53" i="3" s="1"/>
  <c r="G56" i="3"/>
  <c r="G58" i="3"/>
  <c r="G59" i="3"/>
  <c r="G61" i="3"/>
  <c r="H61" i="3" s="1"/>
  <c r="G64" i="3"/>
  <c r="G66" i="3"/>
  <c r="H66" i="3" s="1"/>
  <c r="G67" i="3"/>
  <c r="G69" i="3"/>
  <c r="G72" i="3"/>
  <c r="G77" i="3"/>
  <c r="H77" i="3" s="1"/>
  <c r="G83" i="3"/>
  <c r="H83" i="3" s="1"/>
  <c r="G90" i="3"/>
  <c r="H90" i="3" s="1"/>
  <c r="G102" i="3"/>
  <c r="H102" i="3" s="1"/>
  <c r="G109" i="3"/>
  <c r="H109" i="3" s="1"/>
  <c r="G110" i="3"/>
  <c r="G111" i="3"/>
  <c r="G112" i="3"/>
  <c r="H112" i="3" s="1"/>
  <c r="G113" i="3"/>
  <c r="G114" i="3"/>
  <c r="G115" i="3"/>
  <c r="G116" i="3"/>
  <c r="G117" i="3"/>
  <c r="G118" i="3"/>
  <c r="G119" i="3"/>
  <c r="H119" i="3" s="1"/>
  <c r="G120" i="3"/>
  <c r="G121" i="3"/>
  <c r="G122" i="3"/>
  <c r="G123" i="3"/>
  <c r="G124" i="3"/>
  <c r="H124" i="3" s="1"/>
  <c r="G125" i="3"/>
  <c r="G126" i="3"/>
  <c r="G127" i="3"/>
  <c r="G128" i="3"/>
  <c r="G129" i="3"/>
  <c r="G130" i="3"/>
  <c r="H130" i="3" s="1"/>
  <c r="G131" i="3"/>
  <c r="H131" i="3" s="1"/>
  <c r="G132" i="3"/>
  <c r="G133" i="3"/>
  <c r="G134" i="3"/>
  <c r="G135" i="3"/>
  <c r="G136" i="3"/>
  <c r="G137" i="3"/>
  <c r="G138" i="3"/>
  <c r="H138" i="3" s="1"/>
  <c r="G139" i="3"/>
  <c r="G140" i="3"/>
  <c r="G141" i="3"/>
  <c r="G142" i="3"/>
  <c r="G143" i="3"/>
  <c r="G144" i="3"/>
  <c r="H144" i="3" s="1"/>
  <c r="G145" i="3"/>
  <c r="H2" i="3" l="1"/>
  <c r="G68" i="3"/>
  <c r="G60" i="3"/>
  <c r="G52" i="3"/>
  <c r="H52" i="3" s="1"/>
  <c r="G44" i="3"/>
  <c r="G73" i="3"/>
  <c r="H73" i="3" s="1"/>
  <c r="G65" i="3"/>
  <c r="H65" i="3" s="1"/>
  <c r="G57" i="3"/>
  <c r="H57" i="3" s="1"/>
  <c r="G49" i="3"/>
  <c r="G41" i="3"/>
  <c r="G71" i="3"/>
  <c r="G63" i="3"/>
  <c r="H63" i="3" s="1"/>
  <c r="G55" i="3"/>
  <c r="G47" i="3"/>
  <c r="G39" i="3"/>
  <c r="G70" i="3"/>
  <c r="G62" i="3"/>
  <c r="H62" i="3" s="1"/>
  <c r="G54" i="3"/>
  <c r="H54" i="3" s="1"/>
  <c r="G46" i="3"/>
  <c r="G38" i="3"/>
  <c r="G4" i="3"/>
  <c r="H4" i="3" s="1"/>
  <c r="G8" i="3"/>
  <c r="H8" i="3" s="1"/>
  <c r="G32" i="3"/>
  <c r="H32" i="3" s="1"/>
  <c r="G95" i="3"/>
  <c r="H95" i="3" s="1"/>
  <c r="G107" i="3"/>
  <c r="H107" i="3" s="1"/>
  <c r="G82" i="3"/>
  <c r="H82" i="3" s="1"/>
  <c r="H72" i="3"/>
  <c r="H58" i="3"/>
  <c r="G29" i="3"/>
  <c r="H29" i="3" s="1"/>
  <c r="G13" i="3"/>
  <c r="H13" i="3" s="1"/>
  <c r="H143" i="3"/>
  <c r="H116" i="3"/>
  <c r="G94" i="3"/>
  <c r="H94" i="3" s="1"/>
  <c r="H42" i="3"/>
  <c r="H140" i="3"/>
  <c r="H128" i="3"/>
  <c r="H115" i="3"/>
  <c r="G106" i="3"/>
  <c r="H106" i="3" s="1"/>
  <c r="G93" i="3"/>
  <c r="H93" i="3" s="1"/>
  <c r="G79" i="3"/>
  <c r="H79" i="3" s="1"/>
  <c r="H70" i="3"/>
  <c r="H41" i="3"/>
  <c r="G28" i="3"/>
  <c r="H28" i="3" s="1"/>
  <c r="G12" i="3"/>
  <c r="H12" i="3" s="1"/>
  <c r="H139" i="3"/>
  <c r="H127" i="3"/>
  <c r="H114" i="3"/>
  <c r="G103" i="3"/>
  <c r="H103" i="3" s="1"/>
  <c r="G91" i="3"/>
  <c r="H91" i="3" s="1"/>
  <c r="G78" i="3"/>
  <c r="H78" i="3" s="1"/>
  <c r="H69" i="3"/>
  <c r="G25" i="3"/>
  <c r="H25" i="3" s="1"/>
  <c r="G9" i="3"/>
  <c r="H9" i="3" s="1"/>
  <c r="H123" i="3"/>
  <c r="G74" i="3"/>
  <c r="H64" i="3"/>
  <c r="G36" i="3"/>
  <c r="H36" i="3" s="1"/>
  <c r="G20" i="3"/>
  <c r="H20" i="3" s="1"/>
  <c r="G6" i="3"/>
  <c r="H6" i="3" s="1"/>
  <c r="G14" i="3"/>
  <c r="H14" i="3" s="1"/>
  <c r="G22" i="3"/>
  <c r="H22" i="3" s="1"/>
  <c r="G30" i="3"/>
  <c r="H30" i="3" s="1"/>
  <c r="H43" i="3"/>
  <c r="H51" i="3"/>
  <c r="H59" i="3"/>
  <c r="H67" i="3"/>
  <c r="G80" i="3"/>
  <c r="H80" i="3" s="1"/>
  <c r="G88" i="3"/>
  <c r="H88" i="3" s="1"/>
  <c r="G96" i="3"/>
  <c r="H96" i="3" s="1"/>
  <c r="G104" i="3"/>
  <c r="H104" i="3" s="1"/>
  <c r="H117" i="3"/>
  <c r="H125" i="3"/>
  <c r="H133" i="3"/>
  <c r="H141" i="3"/>
  <c r="G7" i="3"/>
  <c r="H7" i="3" s="1"/>
  <c r="G15" i="3"/>
  <c r="H15" i="3" s="1"/>
  <c r="G23" i="3"/>
  <c r="H23" i="3" s="1"/>
  <c r="G31" i="3"/>
  <c r="H31" i="3" s="1"/>
  <c r="H44" i="3"/>
  <c r="H60" i="3"/>
  <c r="H68" i="3"/>
  <c r="G81" i="3"/>
  <c r="H81" i="3" s="1"/>
  <c r="G89" i="3"/>
  <c r="H89" i="3" s="1"/>
  <c r="G97" i="3"/>
  <c r="H97" i="3" s="1"/>
  <c r="G105" i="3"/>
  <c r="H105" i="3" s="1"/>
  <c r="H110" i="3"/>
  <c r="H118" i="3"/>
  <c r="H126" i="3"/>
  <c r="H134" i="3"/>
  <c r="H142" i="3"/>
  <c r="G10" i="3"/>
  <c r="H10" i="3" s="1"/>
  <c r="G18" i="3"/>
  <c r="H18" i="3" s="1"/>
  <c r="G26" i="3"/>
  <c r="H26" i="3" s="1"/>
  <c r="G34" i="3"/>
  <c r="H34" i="3" s="1"/>
  <c r="H39" i="3"/>
  <c r="H47" i="3"/>
  <c r="H55" i="3"/>
  <c r="H71" i="3"/>
  <c r="G76" i="3"/>
  <c r="H76" i="3" s="1"/>
  <c r="G84" i="3"/>
  <c r="H84" i="3" s="1"/>
  <c r="G92" i="3"/>
  <c r="H92" i="3" s="1"/>
  <c r="G100" i="3"/>
  <c r="H100" i="3" s="1"/>
  <c r="G108" i="3"/>
  <c r="H108" i="3" s="1"/>
  <c r="H113" i="3"/>
  <c r="H121" i="3"/>
  <c r="H129" i="3"/>
  <c r="H137" i="3"/>
  <c r="H145" i="3"/>
  <c r="G3" i="3"/>
  <c r="H3" i="3" s="1"/>
  <c r="G11" i="3"/>
  <c r="H11" i="3" s="1"/>
  <c r="G19" i="3"/>
  <c r="H19" i="3" s="1"/>
  <c r="G27" i="3"/>
  <c r="H27" i="3" s="1"/>
  <c r="G35" i="3"/>
  <c r="H35" i="3" s="1"/>
  <c r="H40" i="3"/>
  <c r="H48" i="3"/>
  <c r="H56" i="3"/>
  <c r="H136" i="3"/>
  <c r="H111" i="3"/>
  <c r="G101" i="3"/>
  <c r="H101" i="3" s="1"/>
  <c r="G87" i="3"/>
  <c r="H87" i="3" s="1"/>
  <c r="G75" i="3"/>
  <c r="H75" i="3" s="1"/>
  <c r="H50" i="3"/>
  <c r="G37" i="3"/>
  <c r="H37" i="3" s="1"/>
  <c r="G21" i="3"/>
  <c r="H21" i="3" s="1"/>
  <c r="G5" i="3"/>
  <c r="H5" i="3" s="1"/>
  <c r="H135" i="3"/>
  <c r="H122" i="3"/>
  <c r="G99" i="3"/>
  <c r="H99" i="3" s="1"/>
  <c r="G86" i="3"/>
  <c r="H86" i="3" s="1"/>
  <c r="H132" i="3"/>
  <c r="H120" i="3"/>
  <c r="G98" i="3"/>
  <c r="H98" i="3" s="1"/>
  <c r="G85" i="3"/>
  <c r="H85" i="3" s="1"/>
  <c r="H46" i="3"/>
  <c r="G33" i="3"/>
  <c r="H33" i="3" s="1"/>
  <c r="G17" i="3"/>
  <c r="H17" i="3" s="1"/>
  <c r="H38" i="3" l="1"/>
  <c r="H74" i="3"/>
  <c r="H49" i="3"/>
  <c r="O3" i="3" s="1"/>
  <c r="O4" i="3"/>
  <c r="O5" i="3"/>
  <c r="O2" i="3"/>
</calcChain>
</file>

<file path=xl/sharedStrings.xml><?xml version="1.0" encoding="utf-8"?>
<sst xmlns="http://schemas.openxmlformats.org/spreadsheetml/2006/main" count="308" uniqueCount="29">
  <si>
    <t>Sex</t>
  </si>
  <si>
    <t>ID</t>
  </si>
  <si>
    <t>Mv (L/min)</t>
  </si>
  <si>
    <t>Dose (mg)</t>
  </si>
  <si>
    <t>Day 7 Avg Conc (ppm)</t>
  </si>
  <si>
    <t>Day 7 Avg Conc (mg/m3)</t>
  </si>
  <si>
    <t>Day 7 Avg Conc (mg/L)</t>
  </si>
  <si>
    <t>Nom ppm</t>
  </si>
  <si>
    <t>M</t>
  </si>
  <si>
    <t>F</t>
  </si>
  <si>
    <t>ppm</t>
  </si>
  <si>
    <t>Avg Inhaled Dose (mg)</t>
  </si>
  <si>
    <t>Dose (mg/kg)</t>
  </si>
  <si>
    <t>Avg Inhaled Dose (mg/kg)</t>
  </si>
  <si>
    <t>Timepoint</t>
  </si>
  <si>
    <t>5 min</t>
  </si>
  <si>
    <t>10 min</t>
  </si>
  <si>
    <t>15 min</t>
  </si>
  <si>
    <t>20 min</t>
  </si>
  <si>
    <t>30 min</t>
  </si>
  <si>
    <t>1 h</t>
  </si>
  <si>
    <t>2 h</t>
  </si>
  <si>
    <t>4 h</t>
  </si>
  <si>
    <t>8 h</t>
  </si>
  <si>
    <t>12 h</t>
  </si>
  <si>
    <t>24 h</t>
  </si>
  <si>
    <t>48 h</t>
  </si>
  <si>
    <t>BW (g)</t>
  </si>
  <si>
    <r>
      <rPr>
        <b/>
        <sz val="11"/>
        <rFont val="Calibri"/>
        <family val="2"/>
        <scheme val="minor"/>
      </rPr>
      <t>Equations</t>
    </r>
    <r>
      <rPr>
        <sz val="11"/>
        <rFont val="Calibri"/>
        <family val="2"/>
        <scheme val="minor"/>
      </rPr>
      <t xml:space="preserve">
</t>
    </r>
    <r>
      <rPr>
        <i/>
        <sz val="11"/>
        <rFont val="Calibri"/>
        <family val="2"/>
        <scheme val="minor"/>
      </rPr>
      <t>Vapor Concentrations</t>
    </r>
    <r>
      <rPr>
        <sz val="11"/>
        <rFont val="Calibri"/>
        <family val="2"/>
        <scheme val="minor"/>
      </rPr>
      <t xml:space="preserve">
C (mg/m3) = 0.0409 * C (ppm) * 136.24
C (mg/L) = C (mg/m3) / 1000
</t>
    </r>
    <r>
      <rPr>
        <i/>
        <sz val="11"/>
        <rFont val="Calibri"/>
        <family val="2"/>
        <scheme val="minor"/>
      </rPr>
      <t>Inhalation (Minute Volume, Mv)</t>
    </r>
    <r>
      <rPr>
        <sz val="11"/>
        <rFont val="Calibri"/>
        <family val="2"/>
        <scheme val="minor"/>
      </rPr>
      <t xml:space="preserve">
ln(Mv) = b</t>
    </r>
    <r>
      <rPr>
        <vertAlign val="subscript"/>
        <sz val="11"/>
        <rFont val="Calibri"/>
        <family val="2"/>
        <scheme val="minor"/>
      </rPr>
      <t>0</t>
    </r>
    <r>
      <rPr>
        <sz val="11"/>
        <rFont val="Calibri"/>
        <family val="2"/>
        <scheme val="minor"/>
      </rPr>
      <t xml:space="preserve"> + b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ln(BW) can be rearranged to MV = e</t>
    </r>
    <r>
      <rPr>
        <vertAlign val="superscript"/>
        <sz val="11"/>
        <rFont val="Calibri"/>
        <family val="2"/>
        <scheme val="minor"/>
      </rPr>
      <t>b0</t>
    </r>
    <r>
      <rPr>
        <sz val="11"/>
        <rFont val="Calibri"/>
        <family val="2"/>
        <scheme val="minor"/>
      </rPr>
      <t xml:space="preserve"> * BW</t>
    </r>
    <r>
      <rPr>
        <vertAlign val="superscript"/>
        <sz val="11"/>
        <rFont val="Calibri"/>
        <family val="2"/>
        <scheme val="minor"/>
      </rPr>
      <t>b1</t>
    </r>
    <r>
      <rPr>
        <sz val="11"/>
        <rFont val="Calibri"/>
        <family val="2"/>
        <scheme val="minor"/>
      </rPr>
      <t xml:space="preserve">
substituting in -0.578 for b</t>
    </r>
    <r>
      <rPr>
        <vertAlign val="subscript"/>
        <sz val="11"/>
        <rFont val="Calibri"/>
        <family val="2"/>
        <scheme val="minor"/>
      </rPr>
      <t>0</t>
    </r>
    <r>
      <rPr>
        <sz val="11"/>
        <rFont val="Calibri"/>
        <family val="2"/>
        <scheme val="minor"/>
      </rPr>
      <t xml:space="preserve"> and 0.821 for b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the formula becomes: Mv = e</t>
    </r>
    <r>
      <rPr>
        <vertAlign val="superscript"/>
        <sz val="11"/>
        <rFont val="Calibri"/>
        <family val="2"/>
        <scheme val="minor"/>
      </rPr>
      <t>-0.578</t>
    </r>
    <r>
      <rPr>
        <sz val="11"/>
        <rFont val="Calibri"/>
        <family val="2"/>
        <scheme val="minor"/>
      </rPr>
      <t>*BW</t>
    </r>
    <r>
      <rPr>
        <vertAlign val="superscript"/>
        <sz val="11"/>
        <rFont val="Calibri"/>
        <family val="2"/>
        <scheme val="minor"/>
      </rPr>
      <t>0.821</t>
    </r>
    <r>
      <rPr>
        <sz val="11"/>
        <rFont val="Calibri"/>
        <family val="2"/>
        <scheme val="minor"/>
      </rPr>
      <t xml:space="preserve"> = 0.561 * BW</t>
    </r>
    <r>
      <rPr>
        <vertAlign val="superscript"/>
        <sz val="11"/>
        <rFont val="Calibri"/>
        <family val="2"/>
        <scheme val="minor"/>
      </rPr>
      <t>0.821</t>
    </r>
    <r>
      <rPr>
        <sz val="11"/>
        <rFont val="Calibri"/>
        <family val="2"/>
        <scheme val="minor"/>
      </rPr>
      <t xml:space="preserve">
</t>
    </r>
    <r>
      <rPr>
        <i/>
        <sz val="11"/>
        <rFont val="Calibri"/>
        <family val="2"/>
        <scheme val="minor"/>
      </rPr>
      <t xml:space="preserve">Inhaled Dose
</t>
    </r>
    <r>
      <rPr>
        <sz val="11"/>
        <rFont val="Calibri"/>
        <family val="2"/>
        <scheme val="minor"/>
      </rPr>
      <t>The dose in mg is calculated as: Mv (L/min) * C (mg/L) * 360 min
the dose in mg/kg is calculated as inhaled dose / BW (kg)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</si>
</sst>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top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DE65A-3882-47DE-A84D-96F395B31D10}">
  <sheetPr>
    <pageSetUpPr fitToPage="1"/>
  </sheetPr>
  <dimension ref="A1:O145"/>
  <sheetViews>
    <sheetView tabSelected="1" topLeftCell="C1" workbookViewId="0">
      <pane ySplit="1" topLeftCell="A2" activePane="bottomLeft" state="frozen"/>
      <selection pane="bottomLeft" activeCell="O2" sqref="O2:O5"/>
    </sheetView>
  </sheetViews>
  <sheetFormatPr defaultRowHeight="14.4" x14ac:dyDescent="0.3"/>
  <cols>
    <col min="1" max="2" width="9.109375" style="3" customWidth="1"/>
    <col min="3" max="3" width="10.109375" style="3" customWidth="1"/>
    <col min="4" max="5" width="9.109375" style="3" customWidth="1"/>
    <col min="6" max="6" width="17.6640625" style="3" bestFit="1" customWidth="1"/>
    <col min="7" max="7" width="12.6640625" style="3" customWidth="1"/>
    <col min="8" max="8" width="13.88671875" style="3" customWidth="1"/>
    <col min="9" max="9" width="20.33203125" style="3" customWidth="1"/>
    <col min="10" max="10" width="22.6640625" style="3" customWidth="1"/>
    <col min="11" max="11" width="20.6640625" style="3" customWidth="1"/>
    <col min="12" max="12" width="11" style="3" customWidth="1"/>
    <col min="13" max="13" width="9.109375" style="3" customWidth="1"/>
    <col min="14" max="14" width="21.109375" style="3" customWidth="1"/>
    <col min="15" max="15" width="24.109375" style="3" customWidth="1"/>
    <col min="16" max="16384" width="8.88671875" style="2"/>
  </cols>
  <sheetData>
    <row r="1" spans="1:15" x14ac:dyDescent="0.3">
      <c r="A1" s="1" t="s">
        <v>7</v>
      </c>
      <c r="B1" s="1" t="s">
        <v>0</v>
      </c>
      <c r="C1" s="1" t="s">
        <v>14</v>
      </c>
      <c r="D1" s="1" t="s">
        <v>1</v>
      </c>
      <c r="E1" s="1" t="s">
        <v>27</v>
      </c>
      <c r="F1" s="1" t="s">
        <v>2</v>
      </c>
      <c r="G1" s="1" t="s">
        <v>3</v>
      </c>
      <c r="H1" s="1" t="s">
        <v>12</v>
      </c>
      <c r="I1" s="1" t="s">
        <v>4</v>
      </c>
      <c r="J1" s="1" t="s">
        <v>5</v>
      </c>
      <c r="K1" s="1" t="s">
        <v>6</v>
      </c>
      <c r="L1" s="1" t="s">
        <v>0</v>
      </c>
      <c r="M1" s="1" t="s">
        <v>10</v>
      </c>
      <c r="N1" s="1" t="s">
        <v>11</v>
      </c>
      <c r="O1" s="1" t="s">
        <v>13</v>
      </c>
    </row>
    <row r="2" spans="1:15" x14ac:dyDescent="0.3">
      <c r="A2" s="3">
        <v>50</v>
      </c>
      <c r="B2" s="3" t="s">
        <v>8</v>
      </c>
      <c r="C2" s="3" t="s">
        <v>15</v>
      </c>
      <c r="D2" s="3">
        <v>4</v>
      </c>
      <c r="E2" s="4">
        <v>270.5</v>
      </c>
      <c r="F2" s="5">
        <f>ROUND(0.561*((E2/1000)^0.821),3)</f>
        <v>0.192</v>
      </c>
      <c r="G2" s="6">
        <f>ROUND(F2*$K$2*360,2)</f>
        <v>19.28</v>
      </c>
      <c r="H2" s="4">
        <f>ROUND(G2/(E2/1000),1)</f>
        <v>71.3</v>
      </c>
      <c r="I2" s="3">
        <v>50</v>
      </c>
      <c r="J2" s="3">
        <f>ROUND(0.0409*I2*136.24,0)</f>
        <v>279</v>
      </c>
      <c r="K2" s="3">
        <f>ROUND(J2/1000,3)</f>
        <v>0.27900000000000003</v>
      </c>
      <c r="L2" s="3" t="s">
        <v>8</v>
      </c>
      <c r="M2" s="3">
        <v>50</v>
      </c>
      <c r="N2" s="6">
        <f>ROUND(AVERAGE(G2:G37),2)</f>
        <v>19.190000000000001</v>
      </c>
      <c r="O2" s="8">
        <f>ROUND(AVERAGE(H2:H37),1)</f>
        <v>71.3</v>
      </c>
    </row>
    <row r="3" spans="1:15" x14ac:dyDescent="0.3">
      <c r="A3" s="3">
        <v>50</v>
      </c>
      <c r="B3" s="3" t="s">
        <v>8</v>
      </c>
      <c r="C3" s="3" t="s">
        <v>15</v>
      </c>
      <c r="D3" s="3">
        <v>5</v>
      </c>
      <c r="E3" s="4">
        <v>271.2</v>
      </c>
      <c r="F3" s="5">
        <f t="shared" ref="F3:F66" si="0">ROUND(0.561*((E3/1000)^0.821),3)</f>
        <v>0.192</v>
      </c>
      <c r="G3" s="6">
        <f t="shared" ref="G3:G37" si="1">ROUND(F3*$K$2*360,2)</f>
        <v>19.28</v>
      </c>
      <c r="H3" s="4">
        <f t="shared" ref="H3:H60" si="2">ROUND(G3/(E3/1000),1)</f>
        <v>71.099999999999994</v>
      </c>
      <c r="I3" s="3">
        <v>99.4</v>
      </c>
      <c r="J3" s="3">
        <f>ROUND(0.0409*I3*136.24,0)</f>
        <v>554</v>
      </c>
      <c r="K3" s="3">
        <f>ROUND(J3/1000,3)</f>
        <v>0.55400000000000005</v>
      </c>
      <c r="L3" s="3" t="s">
        <v>8</v>
      </c>
      <c r="M3" s="3">
        <v>100</v>
      </c>
      <c r="N3" s="6">
        <f>ROUND(AVERAGE(G38:G73),2)</f>
        <v>38.119999999999997</v>
      </c>
      <c r="O3" s="8">
        <f>ROUND(AVERAGE(H38:H73),1)</f>
        <v>141.5</v>
      </c>
    </row>
    <row r="4" spans="1:15" x14ac:dyDescent="0.3">
      <c r="A4" s="3">
        <v>50</v>
      </c>
      <c r="B4" s="3" t="s">
        <v>8</v>
      </c>
      <c r="C4" s="3" t="s">
        <v>15</v>
      </c>
      <c r="D4" s="3">
        <v>6</v>
      </c>
      <c r="E4" s="4">
        <v>277.7</v>
      </c>
      <c r="F4" s="5">
        <f t="shared" si="0"/>
        <v>0.19600000000000001</v>
      </c>
      <c r="G4" s="6">
        <f t="shared" si="1"/>
        <v>19.690000000000001</v>
      </c>
      <c r="H4" s="4">
        <f t="shared" si="2"/>
        <v>70.900000000000006</v>
      </c>
      <c r="L4" s="3" t="s">
        <v>9</v>
      </c>
      <c r="M4" s="3">
        <v>50</v>
      </c>
      <c r="N4" s="6">
        <f>ROUND(AVERAGE(G74:G109),2)</f>
        <v>13.78</v>
      </c>
      <c r="O4" s="8">
        <f>ROUND(AVERAGE(H74:H109),1)</f>
        <v>76.599999999999994</v>
      </c>
    </row>
    <row r="5" spans="1:15" x14ac:dyDescent="0.3">
      <c r="A5" s="3">
        <v>50</v>
      </c>
      <c r="B5" s="3" t="s">
        <v>8</v>
      </c>
      <c r="C5" s="3" t="s">
        <v>16</v>
      </c>
      <c r="D5" s="3">
        <v>7</v>
      </c>
      <c r="E5" s="4">
        <v>280.10000000000002</v>
      </c>
      <c r="F5" s="5">
        <f t="shared" si="0"/>
        <v>0.19700000000000001</v>
      </c>
      <c r="G5" s="6">
        <f t="shared" si="1"/>
        <v>19.79</v>
      </c>
      <c r="H5" s="4">
        <f t="shared" si="2"/>
        <v>70.7</v>
      </c>
      <c r="L5" s="3" t="s">
        <v>9</v>
      </c>
      <c r="M5" s="3">
        <v>100</v>
      </c>
      <c r="N5" s="6">
        <f>ROUND(AVERAGE(G110:G145),2)</f>
        <v>27.27</v>
      </c>
      <c r="O5" s="8">
        <f>ROUND(AVERAGE(H110:H145),1)</f>
        <v>152.19999999999999</v>
      </c>
    </row>
    <row r="6" spans="1:15" x14ac:dyDescent="0.3">
      <c r="A6" s="3">
        <v>50</v>
      </c>
      <c r="B6" s="3" t="s">
        <v>8</v>
      </c>
      <c r="C6" s="3" t="s">
        <v>16</v>
      </c>
      <c r="D6" s="3">
        <v>8</v>
      </c>
      <c r="E6" s="4">
        <v>272.3</v>
      </c>
      <c r="F6" s="5">
        <f t="shared" si="0"/>
        <v>0.193</v>
      </c>
      <c r="G6" s="6">
        <f t="shared" si="1"/>
        <v>19.38</v>
      </c>
      <c r="H6" s="4">
        <f t="shared" si="2"/>
        <v>71.2</v>
      </c>
    </row>
    <row r="7" spans="1:15" x14ac:dyDescent="0.3">
      <c r="A7" s="3">
        <v>50</v>
      </c>
      <c r="B7" s="3" t="s">
        <v>8</v>
      </c>
      <c r="C7" s="3" t="s">
        <v>16</v>
      </c>
      <c r="D7" s="3">
        <v>9</v>
      </c>
      <c r="E7" s="4">
        <v>267</v>
      </c>
      <c r="F7" s="5">
        <f t="shared" si="0"/>
        <v>0.19</v>
      </c>
      <c r="G7" s="6">
        <f t="shared" si="1"/>
        <v>19.079999999999998</v>
      </c>
      <c r="H7" s="4">
        <f t="shared" si="2"/>
        <v>71.5</v>
      </c>
      <c r="J7" s="9" t="s">
        <v>28</v>
      </c>
      <c r="K7" s="9"/>
      <c r="L7" s="9"/>
      <c r="M7" s="9"/>
      <c r="N7" s="9"/>
      <c r="O7" s="9"/>
    </row>
    <row r="8" spans="1:15" x14ac:dyDescent="0.3">
      <c r="A8" s="3">
        <v>50</v>
      </c>
      <c r="B8" s="3" t="s">
        <v>8</v>
      </c>
      <c r="C8" s="3" t="s">
        <v>17</v>
      </c>
      <c r="D8" s="3">
        <v>10</v>
      </c>
      <c r="E8" s="4">
        <v>259.89999999999998</v>
      </c>
      <c r="F8" s="5">
        <f t="shared" si="0"/>
        <v>0.186</v>
      </c>
      <c r="G8" s="6">
        <f t="shared" si="1"/>
        <v>18.68</v>
      </c>
      <c r="H8" s="4">
        <f t="shared" si="2"/>
        <v>71.900000000000006</v>
      </c>
      <c r="J8" s="9"/>
      <c r="K8" s="9"/>
      <c r="L8" s="9"/>
      <c r="M8" s="9"/>
      <c r="N8" s="9"/>
      <c r="O8" s="9"/>
    </row>
    <row r="9" spans="1:15" x14ac:dyDescent="0.3">
      <c r="A9" s="3">
        <v>50</v>
      </c>
      <c r="B9" s="3" t="s">
        <v>8</v>
      </c>
      <c r="C9" s="3" t="s">
        <v>17</v>
      </c>
      <c r="D9" s="3">
        <v>11</v>
      </c>
      <c r="E9" s="4">
        <v>264.10000000000002</v>
      </c>
      <c r="F9" s="5">
        <f t="shared" si="0"/>
        <v>0.188</v>
      </c>
      <c r="G9" s="6">
        <f t="shared" si="1"/>
        <v>18.88</v>
      </c>
      <c r="H9" s="4">
        <f t="shared" si="2"/>
        <v>71.5</v>
      </c>
      <c r="J9" s="9"/>
      <c r="K9" s="9"/>
      <c r="L9" s="9"/>
      <c r="M9" s="9"/>
      <c r="N9" s="9"/>
      <c r="O9" s="9"/>
    </row>
    <row r="10" spans="1:15" x14ac:dyDescent="0.3">
      <c r="A10" s="3">
        <v>50</v>
      </c>
      <c r="B10" s="3" t="s">
        <v>8</v>
      </c>
      <c r="C10" s="3" t="s">
        <v>17</v>
      </c>
      <c r="D10" s="3">
        <v>12</v>
      </c>
      <c r="E10" s="4">
        <v>270.89999999999998</v>
      </c>
      <c r="F10" s="5">
        <f t="shared" si="0"/>
        <v>0.192</v>
      </c>
      <c r="G10" s="6">
        <f t="shared" si="1"/>
        <v>19.28</v>
      </c>
      <c r="H10" s="4">
        <f t="shared" si="2"/>
        <v>71.2</v>
      </c>
      <c r="J10" s="9"/>
      <c r="K10" s="9"/>
      <c r="L10" s="9"/>
      <c r="M10" s="9"/>
      <c r="N10" s="9"/>
      <c r="O10" s="9"/>
    </row>
    <row r="11" spans="1:15" x14ac:dyDescent="0.3">
      <c r="A11" s="3">
        <v>50</v>
      </c>
      <c r="B11" s="3" t="s">
        <v>8</v>
      </c>
      <c r="C11" s="3" t="s">
        <v>18</v>
      </c>
      <c r="D11" s="3">
        <v>13</v>
      </c>
      <c r="E11" s="4">
        <v>269.2</v>
      </c>
      <c r="F11" s="5">
        <f t="shared" si="0"/>
        <v>0.191</v>
      </c>
      <c r="G11" s="6">
        <f t="shared" si="1"/>
        <v>19.18</v>
      </c>
      <c r="H11" s="4">
        <f t="shared" si="2"/>
        <v>71.2</v>
      </c>
      <c r="J11" s="9"/>
      <c r="K11" s="9"/>
      <c r="L11" s="9"/>
      <c r="M11" s="9"/>
      <c r="N11" s="9"/>
      <c r="O11" s="9"/>
    </row>
    <row r="12" spans="1:15" x14ac:dyDescent="0.3">
      <c r="A12" s="3">
        <v>50</v>
      </c>
      <c r="B12" s="3" t="s">
        <v>8</v>
      </c>
      <c r="C12" s="3" t="s">
        <v>18</v>
      </c>
      <c r="D12" s="3">
        <v>14</v>
      </c>
      <c r="E12" s="4">
        <v>256.2</v>
      </c>
      <c r="F12" s="5">
        <f t="shared" si="0"/>
        <v>0.183</v>
      </c>
      <c r="G12" s="6">
        <f t="shared" si="1"/>
        <v>18.38</v>
      </c>
      <c r="H12" s="4">
        <f t="shared" si="2"/>
        <v>71.7</v>
      </c>
      <c r="J12" s="9"/>
      <c r="K12" s="9"/>
      <c r="L12" s="9"/>
      <c r="M12" s="9"/>
      <c r="N12" s="9"/>
      <c r="O12" s="9"/>
    </row>
    <row r="13" spans="1:15" x14ac:dyDescent="0.3">
      <c r="A13" s="3">
        <v>50</v>
      </c>
      <c r="B13" s="3" t="s">
        <v>8</v>
      </c>
      <c r="C13" s="3" t="s">
        <v>18</v>
      </c>
      <c r="D13" s="3">
        <v>15</v>
      </c>
      <c r="E13" s="4">
        <v>265.3</v>
      </c>
      <c r="F13" s="5">
        <f t="shared" si="0"/>
        <v>0.189</v>
      </c>
      <c r="G13" s="6">
        <f t="shared" si="1"/>
        <v>18.98</v>
      </c>
      <c r="H13" s="4">
        <f t="shared" si="2"/>
        <v>71.5</v>
      </c>
      <c r="J13" s="9"/>
      <c r="K13" s="9"/>
      <c r="L13" s="9"/>
      <c r="M13" s="9"/>
      <c r="N13" s="9"/>
      <c r="O13" s="9"/>
    </row>
    <row r="14" spans="1:15" x14ac:dyDescent="0.3">
      <c r="A14" s="3">
        <v>50</v>
      </c>
      <c r="B14" s="3" t="s">
        <v>8</v>
      </c>
      <c r="C14" s="3" t="s">
        <v>19</v>
      </c>
      <c r="D14" s="3">
        <v>16</v>
      </c>
      <c r="E14" s="4">
        <v>257.2</v>
      </c>
      <c r="F14" s="5">
        <f t="shared" si="0"/>
        <v>0.184</v>
      </c>
      <c r="G14" s="6">
        <f t="shared" si="1"/>
        <v>18.48</v>
      </c>
      <c r="H14" s="4">
        <f t="shared" si="2"/>
        <v>71.900000000000006</v>
      </c>
      <c r="J14" s="9"/>
      <c r="K14" s="9"/>
      <c r="L14" s="9"/>
      <c r="M14" s="9"/>
      <c r="N14" s="9"/>
      <c r="O14" s="9"/>
    </row>
    <row r="15" spans="1:15" x14ac:dyDescent="0.3">
      <c r="A15" s="3">
        <v>50</v>
      </c>
      <c r="B15" s="3" t="s">
        <v>8</v>
      </c>
      <c r="C15" s="3" t="s">
        <v>19</v>
      </c>
      <c r="D15" s="3">
        <v>17</v>
      </c>
      <c r="E15" s="4">
        <v>265.10000000000002</v>
      </c>
      <c r="F15" s="5">
        <f t="shared" si="0"/>
        <v>0.189</v>
      </c>
      <c r="G15" s="6">
        <f t="shared" si="1"/>
        <v>18.98</v>
      </c>
      <c r="H15" s="4">
        <f t="shared" si="2"/>
        <v>71.599999999999994</v>
      </c>
      <c r="J15" s="9"/>
      <c r="K15" s="9"/>
      <c r="L15" s="9"/>
      <c r="M15" s="9"/>
      <c r="N15" s="9"/>
      <c r="O15" s="9"/>
    </row>
    <row r="16" spans="1:15" x14ac:dyDescent="0.3">
      <c r="A16" s="3">
        <v>50</v>
      </c>
      <c r="B16" s="3" t="s">
        <v>8</v>
      </c>
      <c r="C16" s="3" t="s">
        <v>19</v>
      </c>
      <c r="D16" s="3">
        <v>18</v>
      </c>
      <c r="E16" s="4">
        <v>272.7</v>
      </c>
      <c r="F16" s="5">
        <f t="shared" si="0"/>
        <v>0.193</v>
      </c>
      <c r="G16" s="6">
        <f t="shared" si="1"/>
        <v>19.38</v>
      </c>
      <c r="H16" s="4">
        <f t="shared" si="2"/>
        <v>71.099999999999994</v>
      </c>
      <c r="J16" s="9"/>
      <c r="K16" s="9"/>
      <c r="L16" s="9"/>
      <c r="M16" s="9"/>
      <c r="N16" s="9"/>
      <c r="O16" s="9"/>
    </row>
    <row r="17" spans="1:15" x14ac:dyDescent="0.3">
      <c r="A17" s="3">
        <v>50</v>
      </c>
      <c r="B17" s="3" t="s">
        <v>8</v>
      </c>
      <c r="C17" s="3" t="s">
        <v>20</v>
      </c>
      <c r="D17" s="3">
        <v>19</v>
      </c>
      <c r="E17" s="4">
        <v>257.7</v>
      </c>
      <c r="F17" s="5">
        <f t="shared" si="0"/>
        <v>0.184</v>
      </c>
      <c r="G17" s="6">
        <f t="shared" si="1"/>
        <v>18.48</v>
      </c>
      <c r="H17" s="4">
        <f t="shared" si="2"/>
        <v>71.7</v>
      </c>
      <c r="J17" s="9"/>
      <c r="K17" s="9"/>
      <c r="L17" s="9"/>
      <c r="M17" s="9"/>
      <c r="N17" s="9"/>
      <c r="O17" s="9"/>
    </row>
    <row r="18" spans="1:15" x14ac:dyDescent="0.3">
      <c r="A18" s="3">
        <v>50</v>
      </c>
      <c r="B18" s="3" t="s">
        <v>8</v>
      </c>
      <c r="C18" s="3" t="s">
        <v>20</v>
      </c>
      <c r="D18" s="3">
        <v>20</v>
      </c>
      <c r="E18" s="4">
        <v>270.60000000000002</v>
      </c>
      <c r="F18" s="5">
        <f t="shared" si="0"/>
        <v>0.192</v>
      </c>
      <c r="G18" s="6">
        <f t="shared" si="1"/>
        <v>19.28</v>
      </c>
      <c r="H18" s="4">
        <f t="shared" si="2"/>
        <v>71.2</v>
      </c>
      <c r="J18" s="9"/>
      <c r="K18" s="9"/>
      <c r="L18" s="9"/>
      <c r="M18" s="9"/>
      <c r="N18" s="9"/>
      <c r="O18" s="9"/>
    </row>
    <row r="19" spans="1:15" x14ac:dyDescent="0.3">
      <c r="A19" s="3">
        <v>50</v>
      </c>
      <c r="B19" s="3" t="s">
        <v>8</v>
      </c>
      <c r="C19" s="3" t="s">
        <v>20</v>
      </c>
      <c r="D19" s="3">
        <v>21</v>
      </c>
      <c r="E19" s="4">
        <v>281.8</v>
      </c>
      <c r="F19" s="5">
        <f t="shared" si="0"/>
        <v>0.19800000000000001</v>
      </c>
      <c r="G19" s="6">
        <f t="shared" si="1"/>
        <v>19.89</v>
      </c>
      <c r="H19" s="4">
        <f t="shared" si="2"/>
        <v>70.599999999999994</v>
      </c>
      <c r="J19" s="9"/>
      <c r="K19" s="9"/>
      <c r="L19" s="9"/>
      <c r="M19" s="9"/>
      <c r="N19" s="9"/>
      <c r="O19" s="9"/>
    </row>
    <row r="20" spans="1:15" x14ac:dyDescent="0.3">
      <c r="A20" s="3">
        <v>50</v>
      </c>
      <c r="B20" s="3" t="s">
        <v>8</v>
      </c>
      <c r="C20" s="3" t="s">
        <v>21</v>
      </c>
      <c r="D20" s="3">
        <v>22</v>
      </c>
      <c r="E20" s="4">
        <v>268.89999999999998</v>
      </c>
      <c r="F20" s="5">
        <f t="shared" si="0"/>
        <v>0.191</v>
      </c>
      <c r="G20" s="6">
        <f t="shared" si="1"/>
        <v>19.18</v>
      </c>
      <c r="H20" s="4">
        <f t="shared" si="2"/>
        <v>71.3</v>
      </c>
      <c r="J20" s="9"/>
      <c r="K20" s="9"/>
      <c r="L20" s="9"/>
      <c r="M20" s="9"/>
      <c r="N20" s="9"/>
      <c r="O20" s="9"/>
    </row>
    <row r="21" spans="1:15" x14ac:dyDescent="0.3">
      <c r="A21" s="3">
        <v>50</v>
      </c>
      <c r="B21" s="3" t="s">
        <v>8</v>
      </c>
      <c r="C21" s="3" t="s">
        <v>21</v>
      </c>
      <c r="D21" s="3">
        <v>23</v>
      </c>
      <c r="E21" s="4">
        <v>275.2</v>
      </c>
      <c r="F21" s="5">
        <f t="shared" si="0"/>
        <v>0.19400000000000001</v>
      </c>
      <c r="G21" s="6">
        <f t="shared" si="1"/>
        <v>19.489999999999998</v>
      </c>
      <c r="H21" s="4">
        <f t="shared" si="2"/>
        <v>70.8</v>
      </c>
      <c r="J21" s="7"/>
      <c r="K21" s="7"/>
      <c r="L21" s="7"/>
      <c r="M21" s="7"/>
      <c r="N21" s="7"/>
      <c r="O21" s="7"/>
    </row>
    <row r="22" spans="1:15" x14ac:dyDescent="0.3">
      <c r="A22" s="3">
        <v>50</v>
      </c>
      <c r="B22" s="3" t="s">
        <v>8</v>
      </c>
      <c r="C22" s="3" t="s">
        <v>21</v>
      </c>
      <c r="D22" s="3">
        <v>24</v>
      </c>
      <c r="E22" s="4">
        <v>270</v>
      </c>
      <c r="F22" s="5">
        <f t="shared" si="0"/>
        <v>0.191</v>
      </c>
      <c r="G22" s="6">
        <f t="shared" si="1"/>
        <v>19.18</v>
      </c>
      <c r="H22" s="4">
        <f t="shared" si="2"/>
        <v>71</v>
      </c>
      <c r="J22" s="7"/>
      <c r="K22" s="7"/>
      <c r="L22" s="7"/>
      <c r="M22" s="7"/>
      <c r="N22" s="7"/>
      <c r="O22" s="7"/>
    </row>
    <row r="23" spans="1:15" x14ac:dyDescent="0.3">
      <c r="A23" s="3">
        <v>50</v>
      </c>
      <c r="B23" s="3" t="s">
        <v>8</v>
      </c>
      <c r="C23" s="3" t="s">
        <v>22</v>
      </c>
      <c r="D23" s="3">
        <v>25</v>
      </c>
      <c r="E23" s="4">
        <v>270.10000000000002</v>
      </c>
      <c r="F23" s="5">
        <f t="shared" si="0"/>
        <v>0.192</v>
      </c>
      <c r="G23" s="6">
        <f t="shared" si="1"/>
        <v>19.28</v>
      </c>
      <c r="H23" s="4">
        <f t="shared" si="2"/>
        <v>71.400000000000006</v>
      </c>
      <c r="J23" s="7"/>
      <c r="K23" s="7"/>
      <c r="L23" s="7"/>
      <c r="M23" s="7"/>
      <c r="N23" s="7"/>
      <c r="O23" s="7"/>
    </row>
    <row r="24" spans="1:15" x14ac:dyDescent="0.3">
      <c r="A24" s="3">
        <v>50</v>
      </c>
      <c r="B24" s="3" t="s">
        <v>8</v>
      </c>
      <c r="C24" s="3" t="s">
        <v>22</v>
      </c>
      <c r="D24" s="3">
        <v>26</v>
      </c>
      <c r="E24" s="4">
        <v>268.2</v>
      </c>
      <c r="F24" s="5">
        <f t="shared" si="0"/>
        <v>0.19</v>
      </c>
      <c r="G24" s="6">
        <f t="shared" si="1"/>
        <v>19.079999999999998</v>
      </c>
      <c r="H24" s="4">
        <f t="shared" si="2"/>
        <v>71.099999999999994</v>
      </c>
      <c r="J24" s="7"/>
      <c r="K24" s="7"/>
      <c r="L24" s="7"/>
      <c r="M24" s="7"/>
      <c r="N24" s="7"/>
      <c r="O24" s="7"/>
    </row>
    <row r="25" spans="1:15" x14ac:dyDescent="0.3">
      <c r="A25" s="3">
        <v>50</v>
      </c>
      <c r="B25" s="3" t="s">
        <v>8</v>
      </c>
      <c r="C25" s="3" t="s">
        <v>22</v>
      </c>
      <c r="D25" s="3">
        <v>27</v>
      </c>
      <c r="E25" s="4">
        <v>279.5</v>
      </c>
      <c r="F25" s="5">
        <f t="shared" si="0"/>
        <v>0.19700000000000001</v>
      </c>
      <c r="G25" s="6">
        <f t="shared" si="1"/>
        <v>19.79</v>
      </c>
      <c r="H25" s="4">
        <f t="shared" si="2"/>
        <v>70.8</v>
      </c>
      <c r="J25" s="7"/>
      <c r="K25" s="7"/>
      <c r="L25" s="7"/>
      <c r="M25" s="7"/>
      <c r="N25" s="7"/>
      <c r="O25" s="7"/>
    </row>
    <row r="26" spans="1:15" x14ac:dyDescent="0.3">
      <c r="A26" s="3">
        <v>50</v>
      </c>
      <c r="B26" s="3" t="s">
        <v>8</v>
      </c>
      <c r="C26" s="3" t="s">
        <v>23</v>
      </c>
      <c r="D26" s="3">
        <v>28</v>
      </c>
      <c r="E26" s="4">
        <v>267.3</v>
      </c>
      <c r="F26" s="5">
        <f t="shared" si="0"/>
        <v>0.19</v>
      </c>
      <c r="G26" s="6">
        <f t="shared" si="1"/>
        <v>19.079999999999998</v>
      </c>
      <c r="H26" s="4">
        <f t="shared" si="2"/>
        <v>71.400000000000006</v>
      </c>
      <c r="J26" s="7"/>
      <c r="K26" s="7"/>
      <c r="L26" s="7"/>
      <c r="M26" s="7"/>
      <c r="N26" s="7"/>
      <c r="O26" s="7"/>
    </row>
    <row r="27" spans="1:15" x14ac:dyDescent="0.3">
      <c r="A27" s="3">
        <v>50</v>
      </c>
      <c r="B27" s="3" t="s">
        <v>8</v>
      </c>
      <c r="C27" s="3" t="s">
        <v>23</v>
      </c>
      <c r="D27" s="3">
        <v>29</v>
      </c>
      <c r="E27" s="4">
        <v>267.8</v>
      </c>
      <c r="F27" s="5">
        <f t="shared" si="0"/>
        <v>0.19</v>
      </c>
      <c r="G27" s="6">
        <f t="shared" si="1"/>
        <v>19.079999999999998</v>
      </c>
      <c r="H27" s="4">
        <f t="shared" si="2"/>
        <v>71.2</v>
      </c>
      <c r="J27" s="7"/>
      <c r="K27" s="7"/>
      <c r="L27" s="7"/>
      <c r="M27" s="7"/>
      <c r="N27" s="7"/>
      <c r="O27" s="7"/>
    </row>
    <row r="28" spans="1:15" x14ac:dyDescent="0.3">
      <c r="A28" s="3">
        <v>50</v>
      </c>
      <c r="B28" s="3" t="s">
        <v>8</v>
      </c>
      <c r="C28" s="3" t="s">
        <v>23</v>
      </c>
      <c r="D28" s="3">
        <v>30</v>
      </c>
      <c r="E28" s="4">
        <v>275.5</v>
      </c>
      <c r="F28" s="5">
        <f t="shared" si="0"/>
        <v>0.19500000000000001</v>
      </c>
      <c r="G28" s="6">
        <f t="shared" si="1"/>
        <v>19.59</v>
      </c>
      <c r="H28" s="4">
        <f t="shared" si="2"/>
        <v>71.099999999999994</v>
      </c>
      <c r="J28" s="7"/>
      <c r="K28" s="7"/>
      <c r="L28" s="7"/>
      <c r="M28" s="7"/>
      <c r="N28" s="7"/>
      <c r="O28" s="7"/>
    </row>
    <row r="29" spans="1:15" x14ac:dyDescent="0.3">
      <c r="A29" s="3">
        <v>50</v>
      </c>
      <c r="B29" s="3" t="s">
        <v>8</v>
      </c>
      <c r="C29" s="3" t="s">
        <v>24</v>
      </c>
      <c r="D29" s="3">
        <v>31</v>
      </c>
      <c r="E29" s="4">
        <v>274.60000000000002</v>
      </c>
      <c r="F29" s="5">
        <f t="shared" si="0"/>
        <v>0.19400000000000001</v>
      </c>
      <c r="G29" s="6">
        <f t="shared" si="1"/>
        <v>19.489999999999998</v>
      </c>
      <c r="H29" s="4">
        <f t="shared" si="2"/>
        <v>71</v>
      </c>
      <c r="J29" s="7"/>
      <c r="K29" s="7"/>
      <c r="L29" s="7"/>
      <c r="M29" s="7"/>
      <c r="N29" s="7"/>
      <c r="O29" s="7"/>
    </row>
    <row r="30" spans="1:15" x14ac:dyDescent="0.3">
      <c r="A30" s="3">
        <v>50</v>
      </c>
      <c r="B30" s="3" t="s">
        <v>8</v>
      </c>
      <c r="C30" s="3" t="s">
        <v>24</v>
      </c>
      <c r="D30" s="3">
        <v>32</v>
      </c>
      <c r="E30" s="4">
        <v>264.10000000000002</v>
      </c>
      <c r="F30" s="5">
        <f t="shared" si="0"/>
        <v>0.188</v>
      </c>
      <c r="G30" s="6">
        <f t="shared" si="1"/>
        <v>18.88</v>
      </c>
      <c r="H30" s="4">
        <f t="shared" si="2"/>
        <v>71.5</v>
      </c>
      <c r="J30" s="7"/>
      <c r="K30" s="7"/>
      <c r="L30" s="7"/>
      <c r="M30" s="7"/>
      <c r="N30" s="7"/>
      <c r="O30" s="7"/>
    </row>
    <row r="31" spans="1:15" x14ac:dyDescent="0.3">
      <c r="A31" s="3">
        <v>50</v>
      </c>
      <c r="B31" s="3" t="s">
        <v>8</v>
      </c>
      <c r="C31" s="3" t="s">
        <v>24</v>
      </c>
      <c r="D31" s="3">
        <v>33</v>
      </c>
      <c r="E31" s="4">
        <v>274.10000000000002</v>
      </c>
      <c r="F31" s="5">
        <f t="shared" si="0"/>
        <v>0.19400000000000001</v>
      </c>
      <c r="G31" s="6">
        <f t="shared" si="1"/>
        <v>19.489999999999998</v>
      </c>
      <c r="H31" s="4">
        <f t="shared" si="2"/>
        <v>71.099999999999994</v>
      </c>
      <c r="J31" s="7"/>
      <c r="K31" s="7"/>
      <c r="L31" s="7"/>
      <c r="M31" s="7"/>
      <c r="N31" s="7"/>
      <c r="O31" s="7"/>
    </row>
    <row r="32" spans="1:15" x14ac:dyDescent="0.3">
      <c r="A32" s="3">
        <v>50</v>
      </c>
      <c r="B32" s="3" t="s">
        <v>8</v>
      </c>
      <c r="C32" s="3" t="s">
        <v>25</v>
      </c>
      <c r="D32" s="3">
        <v>34</v>
      </c>
      <c r="E32" s="4">
        <v>268</v>
      </c>
      <c r="F32" s="5">
        <f t="shared" si="0"/>
        <v>0.19</v>
      </c>
      <c r="G32" s="6">
        <f t="shared" si="1"/>
        <v>19.079999999999998</v>
      </c>
      <c r="H32" s="4">
        <f t="shared" si="2"/>
        <v>71.2</v>
      </c>
    </row>
    <row r="33" spans="1:8" x14ac:dyDescent="0.3">
      <c r="A33" s="3">
        <v>50</v>
      </c>
      <c r="B33" s="3" t="s">
        <v>8</v>
      </c>
      <c r="C33" s="3" t="s">
        <v>25</v>
      </c>
      <c r="D33" s="3">
        <v>35</v>
      </c>
      <c r="E33" s="4">
        <v>272.7</v>
      </c>
      <c r="F33" s="5">
        <f t="shared" si="0"/>
        <v>0.193</v>
      </c>
      <c r="G33" s="6">
        <f t="shared" si="1"/>
        <v>19.38</v>
      </c>
      <c r="H33" s="4">
        <f t="shared" si="2"/>
        <v>71.099999999999994</v>
      </c>
    </row>
    <row r="34" spans="1:8" x14ac:dyDescent="0.3">
      <c r="A34" s="3">
        <v>50</v>
      </c>
      <c r="B34" s="3" t="s">
        <v>8</v>
      </c>
      <c r="C34" s="3" t="s">
        <v>25</v>
      </c>
      <c r="D34" s="3">
        <v>36</v>
      </c>
      <c r="E34" s="4">
        <v>269.5</v>
      </c>
      <c r="F34" s="5">
        <f t="shared" si="0"/>
        <v>0.191</v>
      </c>
      <c r="G34" s="6">
        <f t="shared" si="1"/>
        <v>19.18</v>
      </c>
      <c r="H34" s="4">
        <f t="shared" si="2"/>
        <v>71.2</v>
      </c>
    </row>
    <row r="35" spans="1:8" x14ac:dyDescent="0.3">
      <c r="A35" s="3">
        <v>50</v>
      </c>
      <c r="B35" s="3" t="s">
        <v>8</v>
      </c>
      <c r="C35" s="3" t="s">
        <v>26</v>
      </c>
      <c r="D35" s="3">
        <v>37</v>
      </c>
      <c r="E35" s="4">
        <v>274.10000000000002</v>
      </c>
      <c r="F35" s="5">
        <f t="shared" si="0"/>
        <v>0.19400000000000001</v>
      </c>
      <c r="G35" s="6">
        <f t="shared" si="1"/>
        <v>19.489999999999998</v>
      </c>
      <c r="H35" s="4">
        <f t="shared" si="2"/>
        <v>71.099999999999994</v>
      </c>
    </row>
    <row r="36" spans="1:8" x14ac:dyDescent="0.3">
      <c r="A36" s="3">
        <v>50</v>
      </c>
      <c r="B36" s="3" t="s">
        <v>8</v>
      </c>
      <c r="C36" s="3" t="s">
        <v>26</v>
      </c>
      <c r="D36" s="3">
        <v>38</v>
      </c>
      <c r="E36" s="4">
        <v>270.2</v>
      </c>
      <c r="F36" s="5">
        <f t="shared" si="0"/>
        <v>0.192</v>
      </c>
      <c r="G36" s="6">
        <f t="shared" si="1"/>
        <v>19.28</v>
      </c>
      <c r="H36" s="4">
        <f t="shared" si="2"/>
        <v>71.400000000000006</v>
      </c>
    </row>
    <row r="37" spans="1:8" x14ac:dyDescent="0.3">
      <c r="A37" s="3">
        <v>50</v>
      </c>
      <c r="B37" s="3" t="s">
        <v>8</v>
      </c>
      <c r="C37" s="3" t="s">
        <v>26</v>
      </c>
      <c r="D37" s="3">
        <v>39</v>
      </c>
      <c r="E37" s="4">
        <v>259.60000000000002</v>
      </c>
      <c r="F37" s="5">
        <f t="shared" si="0"/>
        <v>0.185</v>
      </c>
      <c r="G37" s="6">
        <f t="shared" si="1"/>
        <v>18.579999999999998</v>
      </c>
      <c r="H37" s="4">
        <f t="shared" si="2"/>
        <v>71.599999999999994</v>
      </c>
    </row>
    <row r="38" spans="1:8" x14ac:dyDescent="0.3">
      <c r="A38" s="3">
        <v>100</v>
      </c>
      <c r="B38" s="3" t="s">
        <v>8</v>
      </c>
      <c r="C38" s="3" t="s">
        <v>15</v>
      </c>
      <c r="D38" s="3">
        <v>43</v>
      </c>
      <c r="E38" s="4">
        <v>274.10000000000002</v>
      </c>
      <c r="F38" s="5">
        <f t="shared" si="0"/>
        <v>0.19400000000000001</v>
      </c>
      <c r="G38" s="6">
        <f t="shared" ref="G38:G73" si="3">ROUND(F38*$K$3*360,2)</f>
        <v>38.69</v>
      </c>
      <c r="H38" s="4">
        <f t="shared" si="2"/>
        <v>141.19999999999999</v>
      </c>
    </row>
    <row r="39" spans="1:8" x14ac:dyDescent="0.3">
      <c r="A39" s="3">
        <v>100</v>
      </c>
      <c r="B39" s="3" t="s">
        <v>8</v>
      </c>
      <c r="C39" s="3" t="s">
        <v>15</v>
      </c>
      <c r="D39" s="3">
        <v>44</v>
      </c>
      <c r="E39" s="4">
        <v>272.5</v>
      </c>
      <c r="F39" s="5">
        <f t="shared" si="0"/>
        <v>0.193</v>
      </c>
      <c r="G39" s="6">
        <f t="shared" si="3"/>
        <v>38.49</v>
      </c>
      <c r="H39" s="4">
        <f t="shared" si="2"/>
        <v>141.19999999999999</v>
      </c>
    </row>
    <row r="40" spans="1:8" x14ac:dyDescent="0.3">
      <c r="A40" s="3">
        <v>100</v>
      </c>
      <c r="B40" s="3" t="s">
        <v>8</v>
      </c>
      <c r="C40" s="3" t="s">
        <v>15</v>
      </c>
      <c r="D40" s="3">
        <v>45</v>
      </c>
      <c r="E40" s="4">
        <v>276.7</v>
      </c>
      <c r="F40" s="5">
        <f t="shared" si="0"/>
        <v>0.19500000000000001</v>
      </c>
      <c r="G40" s="6">
        <f t="shared" si="3"/>
        <v>38.89</v>
      </c>
      <c r="H40" s="4">
        <f t="shared" si="2"/>
        <v>140.5</v>
      </c>
    </row>
    <row r="41" spans="1:8" x14ac:dyDescent="0.3">
      <c r="A41" s="3">
        <v>100</v>
      </c>
      <c r="B41" s="3" t="s">
        <v>8</v>
      </c>
      <c r="C41" s="3" t="s">
        <v>16</v>
      </c>
      <c r="D41" s="3">
        <v>46</v>
      </c>
      <c r="E41" s="4">
        <v>258.7</v>
      </c>
      <c r="F41" s="5">
        <f t="shared" si="0"/>
        <v>0.185</v>
      </c>
      <c r="G41" s="6">
        <f t="shared" si="3"/>
        <v>36.9</v>
      </c>
      <c r="H41" s="4">
        <f t="shared" si="2"/>
        <v>142.6</v>
      </c>
    </row>
    <row r="42" spans="1:8" x14ac:dyDescent="0.3">
      <c r="A42" s="3">
        <v>100</v>
      </c>
      <c r="B42" s="3" t="s">
        <v>8</v>
      </c>
      <c r="C42" s="3" t="s">
        <v>16</v>
      </c>
      <c r="D42" s="3">
        <v>47</v>
      </c>
      <c r="E42" s="4">
        <v>270.7</v>
      </c>
      <c r="F42" s="5">
        <f t="shared" si="0"/>
        <v>0.192</v>
      </c>
      <c r="G42" s="6">
        <f t="shared" si="3"/>
        <v>38.29</v>
      </c>
      <c r="H42" s="4">
        <f t="shared" si="2"/>
        <v>141.4</v>
      </c>
    </row>
    <row r="43" spans="1:8" x14ac:dyDescent="0.3">
      <c r="A43" s="3">
        <v>100</v>
      </c>
      <c r="B43" s="3" t="s">
        <v>8</v>
      </c>
      <c r="C43" s="3" t="s">
        <v>16</v>
      </c>
      <c r="D43" s="3">
        <v>48</v>
      </c>
      <c r="E43" s="4">
        <v>275.89999999999998</v>
      </c>
      <c r="F43" s="5">
        <f t="shared" si="0"/>
        <v>0.19500000000000001</v>
      </c>
      <c r="G43" s="6">
        <f t="shared" si="3"/>
        <v>38.89</v>
      </c>
      <c r="H43" s="4">
        <f t="shared" si="2"/>
        <v>141</v>
      </c>
    </row>
    <row r="44" spans="1:8" x14ac:dyDescent="0.3">
      <c r="A44" s="3">
        <v>100</v>
      </c>
      <c r="B44" s="3" t="s">
        <v>8</v>
      </c>
      <c r="C44" s="3" t="s">
        <v>17</v>
      </c>
      <c r="D44" s="3">
        <v>49</v>
      </c>
      <c r="E44" s="4">
        <v>264.89999999999998</v>
      </c>
      <c r="F44" s="5">
        <f t="shared" si="0"/>
        <v>0.189</v>
      </c>
      <c r="G44" s="6">
        <f t="shared" si="3"/>
        <v>37.69</v>
      </c>
      <c r="H44" s="4">
        <f t="shared" si="2"/>
        <v>142.30000000000001</v>
      </c>
    </row>
    <row r="45" spans="1:8" x14ac:dyDescent="0.3">
      <c r="A45" s="3">
        <v>100</v>
      </c>
      <c r="B45" s="3" t="s">
        <v>8</v>
      </c>
      <c r="C45" s="3" t="s">
        <v>17</v>
      </c>
      <c r="D45" s="3">
        <v>50</v>
      </c>
      <c r="E45" s="4">
        <v>262.39999999999998</v>
      </c>
      <c r="F45" s="5">
        <f t="shared" si="0"/>
        <v>0.187</v>
      </c>
      <c r="G45" s="6">
        <f t="shared" si="3"/>
        <v>37.299999999999997</v>
      </c>
      <c r="H45" s="4">
        <f t="shared" si="2"/>
        <v>142.1</v>
      </c>
    </row>
    <row r="46" spans="1:8" x14ac:dyDescent="0.3">
      <c r="A46" s="3">
        <v>100</v>
      </c>
      <c r="B46" s="3" t="s">
        <v>8</v>
      </c>
      <c r="C46" s="3" t="s">
        <v>17</v>
      </c>
      <c r="D46" s="3">
        <v>51</v>
      </c>
      <c r="E46" s="4">
        <v>271.89999999999998</v>
      </c>
      <c r="F46" s="5">
        <f t="shared" si="0"/>
        <v>0.193</v>
      </c>
      <c r="G46" s="6">
        <f t="shared" si="3"/>
        <v>38.49</v>
      </c>
      <c r="H46" s="4">
        <f t="shared" si="2"/>
        <v>141.6</v>
      </c>
    </row>
    <row r="47" spans="1:8" x14ac:dyDescent="0.3">
      <c r="A47" s="3">
        <v>100</v>
      </c>
      <c r="B47" s="3" t="s">
        <v>8</v>
      </c>
      <c r="C47" s="3" t="s">
        <v>18</v>
      </c>
      <c r="D47" s="3">
        <v>52</v>
      </c>
      <c r="E47" s="4">
        <v>271</v>
      </c>
      <c r="F47" s="5">
        <f t="shared" si="0"/>
        <v>0.192</v>
      </c>
      <c r="G47" s="6">
        <f t="shared" si="3"/>
        <v>38.29</v>
      </c>
      <c r="H47" s="4">
        <f t="shared" si="2"/>
        <v>141.30000000000001</v>
      </c>
    </row>
    <row r="48" spans="1:8" x14ac:dyDescent="0.3">
      <c r="A48" s="3">
        <v>100</v>
      </c>
      <c r="B48" s="3" t="s">
        <v>8</v>
      </c>
      <c r="C48" s="3" t="s">
        <v>18</v>
      </c>
      <c r="D48" s="3">
        <v>53</v>
      </c>
      <c r="E48" s="4">
        <v>268.5</v>
      </c>
      <c r="F48" s="5">
        <f t="shared" si="0"/>
        <v>0.191</v>
      </c>
      <c r="G48" s="6">
        <f t="shared" si="3"/>
        <v>38.090000000000003</v>
      </c>
      <c r="H48" s="4">
        <f t="shared" si="2"/>
        <v>141.9</v>
      </c>
    </row>
    <row r="49" spans="1:8" x14ac:dyDescent="0.3">
      <c r="A49" s="3">
        <v>100</v>
      </c>
      <c r="B49" s="3" t="s">
        <v>8</v>
      </c>
      <c r="C49" s="3" t="s">
        <v>18</v>
      </c>
      <c r="D49" s="3">
        <v>54</v>
      </c>
      <c r="E49" s="4">
        <v>269.10000000000002</v>
      </c>
      <c r="F49" s="5">
        <f t="shared" si="0"/>
        <v>0.191</v>
      </c>
      <c r="G49" s="6">
        <f t="shared" si="3"/>
        <v>38.090000000000003</v>
      </c>
      <c r="H49" s="4">
        <f t="shared" si="2"/>
        <v>141.5</v>
      </c>
    </row>
    <row r="50" spans="1:8" x14ac:dyDescent="0.3">
      <c r="A50" s="3">
        <v>100</v>
      </c>
      <c r="B50" s="3" t="s">
        <v>8</v>
      </c>
      <c r="C50" s="3" t="s">
        <v>19</v>
      </c>
      <c r="D50" s="3">
        <v>55</v>
      </c>
      <c r="E50" s="4">
        <v>269.5</v>
      </c>
      <c r="F50" s="5">
        <f t="shared" si="0"/>
        <v>0.191</v>
      </c>
      <c r="G50" s="6">
        <f t="shared" si="3"/>
        <v>38.090000000000003</v>
      </c>
      <c r="H50" s="4">
        <f t="shared" si="2"/>
        <v>141.30000000000001</v>
      </c>
    </row>
    <row r="51" spans="1:8" x14ac:dyDescent="0.3">
      <c r="A51" s="3">
        <v>100</v>
      </c>
      <c r="B51" s="3" t="s">
        <v>8</v>
      </c>
      <c r="C51" s="3" t="s">
        <v>19</v>
      </c>
      <c r="D51" s="3">
        <v>56</v>
      </c>
      <c r="E51" s="4">
        <v>256.8</v>
      </c>
      <c r="F51" s="5">
        <f t="shared" si="0"/>
        <v>0.184</v>
      </c>
      <c r="G51" s="6">
        <f t="shared" si="3"/>
        <v>36.700000000000003</v>
      </c>
      <c r="H51" s="4">
        <f t="shared" si="2"/>
        <v>142.9</v>
      </c>
    </row>
    <row r="52" spans="1:8" x14ac:dyDescent="0.3">
      <c r="A52" s="3">
        <v>100</v>
      </c>
      <c r="B52" s="3" t="s">
        <v>8</v>
      </c>
      <c r="C52" s="3" t="s">
        <v>19</v>
      </c>
      <c r="D52" s="3">
        <v>57</v>
      </c>
      <c r="E52" s="4">
        <v>261.2</v>
      </c>
      <c r="F52" s="5">
        <f t="shared" si="0"/>
        <v>0.186</v>
      </c>
      <c r="G52" s="6">
        <f t="shared" si="3"/>
        <v>37.1</v>
      </c>
      <c r="H52" s="4">
        <f t="shared" si="2"/>
        <v>142</v>
      </c>
    </row>
    <row r="53" spans="1:8" x14ac:dyDescent="0.3">
      <c r="A53" s="3">
        <v>100</v>
      </c>
      <c r="B53" s="3" t="s">
        <v>8</v>
      </c>
      <c r="C53" s="3" t="s">
        <v>20</v>
      </c>
      <c r="D53" s="3">
        <v>58</v>
      </c>
      <c r="E53" s="4">
        <v>264.7</v>
      </c>
      <c r="F53" s="5">
        <f t="shared" si="0"/>
        <v>0.188</v>
      </c>
      <c r="G53" s="6">
        <f t="shared" si="3"/>
        <v>37.49</v>
      </c>
      <c r="H53" s="4">
        <f t="shared" si="2"/>
        <v>141.6</v>
      </c>
    </row>
    <row r="54" spans="1:8" x14ac:dyDescent="0.3">
      <c r="A54" s="3">
        <v>100</v>
      </c>
      <c r="B54" s="3" t="s">
        <v>8</v>
      </c>
      <c r="C54" s="3" t="s">
        <v>20</v>
      </c>
      <c r="D54" s="3">
        <v>59</v>
      </c>
      <c r="E54" s="4">
        <v>280.39999999999998</v>
      </c>
      <c r="F54" s="5">
        <f t="shared" si="0"/>
        <v>0.19800000000000001</v>
      </c>
      <c r="G54" s="6">
        <f t="shared" si="3"/>
        <v>39.49</v>
      </c>
      <c r="H54" s="4">
        <f t="shared" si="2"/>
        <v>140.80000000000001</v>
      </c>
    </row>
    <row r="55" spans="1:8" x14ac:dyDescent="0.3">
      <c r="A55" s="3">
        <v>100</v>
      </c>
      <c r="B55" s="3" t="s">
        <v>8</v>
      </c>
      <c r="C55" s="3" t="s">
        <v>20</v>
      </c>
      <c r="D55" s="3">
        <v>60</v>
      </c>
      <c r="E55" s="4">
        <v>269.3</v>
      </c>
      <c r="F55" s="5">
        <f t="shared" si="0"/>
        <v>0.191</v>
      </c>
      <c r="G55" s="6">
        <f t="shared" si="3"/>
        <v>38.090000000000003</v>
      </c>
      <c r="H55" s="4">
        <f t="shared" si="2"/>
        <v>141.4</v>
      </c>
    </row>
    <row r="56" spans="1:8" x14ac:dyDescent="0.3">
      <c r="A56" s="3">
        <v>100</v>
      </c>
      <c r="B56" s="3" t="s">
        <v>8</v>
      </c>
      <c r="C56" s="3" t="s">
        <v>21</v>
      </c>
      <c r="D56" s="3">
        <v>61</v>
      </c>
      <c r="E56" s="4">
        <v>265.8</v>
      </c>
      <c r="F56" s="5">
        <f t="shared" si="0"/>
        <v>0.189</v>
      </c>
      <c r="G56" s="6">
        <f t="shared" si="3"/>
        <v>37.69</v>
      </c>
      <c r="H56" s="4">
        <f t="shared" si="2"/>
        <v>141.80000000000001</v>
      </c>
    </row>
    <row r="57" spans="1:8" x14ac:dyDescent="0.3">
      <c r="A57" s="3">
        <v>100</v>
      </c>
      <c r="B57" s="3" t="s">
        <v>8</v>
      </c>
      <c r="C57" s="3" t="s">
        <v>21</v>
      </c>
      <c r="D57" s="3">
        <v>62</v>
      </c>
      <c r="E57" s="4">
        <v>267</v>
      </c>
      <c r="F57" s="5">
        <f t="shared" si="0"/>
        <v>0.19</v>
      </c>
      <c r="G57" s="6">
        <f t="shared" si="3"/>
        <v>37.89</v>
      </c>
      <c r="H57" s="4">
        <f t="shared" si="2"/>
        <v>141.9</v>
      </c>
    </row>
    <row r="58" spans="1:8" x14ac:dyDescent="0.3">
      <c r="A58" s="3">
        <v>100</v>
      </c>
      <c r="B58" s="3" t="s">
        <v>8</v>
      </c>
      <c r="C58" s="3" t="s">
        <v>21</v>
      </c>
      <c r="D58" s="3">
        <v>63</v>
      </c>
      <c r="E58" s="4">
        <v>278.10000000000002</v>
      </c>
      <c r="F58" s="5">
        <f t="shared" si="0"/>
        <v>0.19600000000000001</v>
      </c>
      <c r="G58" s="6">
        <f t="shared" si="3"/>
        <v>39.090000000000003</v>
      </c>
      <c r="H58" s="4">
        <f t="shared" si="2"/>
        <v>140.6</v>
      </c>
    </row>
    <row r="59" spans="1:8" x14ac:dyDescent="0.3">
      <c r="A59" s="3">
        <v>100</v>
      </c>
      <c r="B59" s="3" t="s">
        <v>8</v>
      </c>
      <c r="C59" s="3" t="s">
        <v>22</v>
      </c>
      <c r="D59" s="3">
        <v>64</v>
      </c>
      <c r="E59" s="4">
        <v>281.60000000000002</v>
      </c>
      <c r="F59" s="5">
        <f t="shared" si="0"/>
        <v>0.19800000000000001</v>
      </c>
      <c r="G59" s="6">
        <f t="shared" si="3"/>
        <v>39.49</v>
      </c>
      <c r="H59" s="4">
        <f t="shared" si="2"/>
        <v>140.19999999999999</v>
      </c>
    </row>
    <row r="60" spans="1:8" x14ac:dyDescent="0.3">
      <c r="A60" s="3">
        <v>100</v>
      </c>
      <c r="B60" s="3" t="s">
        <v>8</v>
      </c>
      <c r="C60" s="3" t="s">
        <v>22</v>
      </c>
      <c r="D60" s="3">
        <v>65</v>
      </c>
      <c r="E60" s="4">
        <v>270.2</v>
      </c>
      <c r="F60" s="5">
        <f t="shared" si="0"/>
        <v>0.192</v>
      </c>
      <c r="G60" s="6">
        <f t="shared" si="3"/>
        <v>38.29</v>
      </c>
      <c r="H60" s="4">
        <f t="shared" si="2"/>
        <v>141.69999999999999</v>
      </c>
    </row>
    <row r="61" spans="1:8" x14ac:dyDescent="0.3">
      <c r="A61" s="3">
        <v>100</v>
      </c>
      <c r="B61" s="3" t="s">
        <v>8</v>
      </c>
      <c r="C61" s="3" t="s">
        <v>22</v>
      </c>
      <c r="D61" s="3">
        <v>66</v>
      </c>
      <c r="E61" s="4">
        <v>270.10000000000002</v>
      </c>
      <c r="F61" s="5">
        <f t="shared" si="0"/>
        <v>0.192</v>
      </c>
      <c r="G61" s="6">
        <f t="shared" si="3"/>
        <v>38.29</v>
      </c>
      <c r="H61" s="4">
        <f t="shared" ref="H61:H118" si="4">ROUND(G61/(E61/1000),1)</f>
        <v>141.80000000000001</v>
      </c>
    </row>
    <row r="62" spans="1:8" x14ac:dyDescent="0.3">
      <c r="A62" s="3">
        <v>100</v>
      </c>
      <c r="B62" s="3" t="s">
        <v>8</v>
      </c>
      <c r="C62" s="3" t="s">
        <v>23</v>
      </c>
      <c r="D62" s="3">
        <v>67</v>
      </c>
      <c r="E62" s="4">
        <v>273.10000000000002</v>
      </c>
      <c r="F62" s="5">
        <f t="shared" si="0"/>
        <v>0.193</v>
      </c>
      <c r="G62" s="6">
        <f t="shared" si="3"/>
        <v>38.49</v>
      </c>
      <c r="H62" s="4">
        <f t="shared" si="4"/>
        <v>140.9</v>
      </c>
    </row>
    <row r="63" spans="1:8" x14ac:dyDescent="0.3">
      <c r="A63" s="3">
        <v>100</v>
      </c>
      <c r="B63" s="3" t="s">
        <v>8</v>
      </c>
      <c r="C63" s="3" t="s">
        <v>23</v>
      </c>
      <c r="D63" s="3">
        <v>68</v>
      </c>
      <c r="E63" s="4">
        <v>257.7</v>
      </c>
      <c r="F63" s="5">
        <f t="shared" si="0"/>
        <v>0.184</v>
      </c>
      <c r="G63" s="6">
        <f t="shared" si="3"/>
        <v>36.700000000000003</v>
      </c>
      <c r="H63" s="4">
        <f t="shared" si="4"/>
        <v>142.4</v>
      </c>
    </row>
    <row r="64" spans="1:8" x14ac:dyDescent="0.3">
      <c r="A64" s="3">
        <v>100</v>
      </c>
      <c r="B64" s="3" t="s">
        <v>8</v>
      </c>
      <c r="C64" s="3" t="s">
        <v>23</v>
      </c>
      <c r="D64" s="3">
        <v>69</v>
      </c>
      <c r="E64" s="4">
        <v>273.2</v>
      </c>
      <c r="F64" s="5">
        <f t="shared" si="0"/>
        <v>0.193</v>
      </c>
      <c r="G64" s="6">
        <f t="shared" si="3"/>
        <v>38.49</v>
      </c>
      <c r="H64" s="4">
        <f t="shared" si="4"/>
        <v>140.9</v>
      </c>
    </row>
    <row r="65" spans="1:8" x14ac:dyDescent="0.3">
      <c r="A65" s="3">
        <v>100</v>
      </c>
      <c r="B65" s="3" t="s">
        <v>8</v>
      </c>
      <c r="C65" s="3" t="s">
        <v>24</v>
      </c>
      <c r="D65" s="3">
        <v>70</v>
      </c>
      <c r="E65" s="4">
        <v>267.7</v>
      </c>
      <c r="F65" s="5">
        <f t="shared" si="0"/>
        <v>0.19</v>
      </c>
      <c r="G65" s="6">
        <f t="shared" si="3"/>
        <v>37.89</v>
      </c>
      <c r="H65" s="4">
        <f t="shared" si="4"/>
        <v>141.5</v>
      </c>
    </row>
    <row r="66" spans="1:8" x14ac:dyDescent="0.3">
      <c r="A66" s="3">
        <v>100</v>
      </c>
      <c r="B66" s="3" t="s">
        <v>8</v>
      </c>
      <c r="C66" s="3" t="s">
        <v>24</v>
      </c>
      <c r="D66" s="3">
        <v>71</v>
      </c>
      <c r="E66" s="4">
        <v>267.3</v>
      </c>
      <c r="F66" s="5">
        <f t="shared" si="0"/>
        <v>0.19</v>
      </c>
      <c r="G66" s="6">
        <f t="shared" si="3"/>
        <v>37.89</v>
      </c>
      <c r="H66" s="4">
        <f t="shared" si="4"/>
        <v>141.80000000000001</v>
      </c>
    </row>
    <row r="67" spans="1:8" x14ac:dyDescent="0.3">
      <c r="A67" s="3">
        <v>100</v>
      </c>
      <c r="B67" s="3" t="s">
        <v>8</v>
      </c>
      <c r="C67" s="3" t="s">
        <v>24</v>
      </c>
      <c r="D67" s="3">
        <v>72</v>
      </c>
      <c r="E67" s="4">
        <v>278.5</v>
      </c>
      <c r="F67" s="5">
        <f t="shared" ref="F67:F130" si="5">ROUND(0.561*((E67/1000)^0.821),3)</f>
        <v>0.19600000000000001</v>
      </c>
      <c r="G67" s="6">
        <f t="shared" si="3"/>
        <v>39.090000000000003</v>
      </c>
      <c r="H67" s="4">
        <f t="shared" si="4"/>
        <v>140.4</v>
      </c>
    </row>
    <row r="68" spans="1:8" x14ac:dyDescent="0.3">
      <c r="A68" s="3">
        <v>100</v>
      </c>
      <c r="B68" s="3" t="s">
        <v>8</v>
      </c>
      <c r="C68" s="3" t="s">
        <v>25</v>
      </c>
      <c r="D68" s="3">
        <v>73</v>
      </c>
      <c r="E68" s="4">
        <v>256.60000000000002</v>
      </c>
      <c r="F68" s="5">
        <f t="shared" si="5"/>
        <v>0.184</v>
      </c>
      <c r="G68" s="6">
        <f t="shared" si="3"/>
        <v>36.700000000000003</v>
      </c>
      <c r="H68" s="4">
        <f t="shared" si="4"/>
        <v>143</v>
      </c>
    </row>
    <row r="69" spans="1:8" x14ac:dyDescent="0.3">
      <c r="A69" s="3">
        <v>100</v>
      </c>
      <c r="B69" s="3" t="s">
        <v>8</v>
      </c>
      <c r="C69" s="3" t="s">
        <v>25</v>
      </c>
      <c r="D69" s="3">
        <v>74</v>
      </c>
      <c r="E69" s="4">
        <v>275</v>
      </c>
      <c r="F69" s="5">
        <f t="shared" si="5"/>
        <v>0.19400000000000001</v>
      </c>
      <c r="G69" s="6">
        <f t="shared" si="3"/>
        <v>38.69</v>
      </c>
      <c r="H69" s="4">
        <f t="shared" si="4"/>
        <v>140.69999999999999</v>
      </c>
    </row>
    <row r="70" spans="1:8" x14ac:dyDescent="0.3">
      <c r="A70" s="3">
        <v>100</v>
      </c>
      <c r="B70" s="3" t="s">
        <v>8</v>
      </c>
      <c r="C70" s="3" t="s">
        <v>25</v>
      </c>
      <c r="D70" s="3">
        <v>75</v>
      </c>
      <c r="E70" s="4">
        <v>269</v>
      </c>
      <c r="F70" s="5">
        <f t="shared" si="5"/>
        <v>0.191</v>
      </c>
      <c r="G70" s="6">
        <f t="shared" si="3"/>
        <v>38.090000000000003</v>
      </c>
      <c r="H70" s="4">
        <f t="shared" si="4"/>
        <v>141.6</v>
      </c>
    </row>
    <row r="71" spans="1:8" x14ac:dyDescent="0.3">
      <c r="A71" s="3">
        <v>100</v>
      </c>
      <c r="B71" s="3" t="s">
        <v>8</v>
      </c>
      <c r="C71" s="3" t="s">
        <v>26</v>
      </c>
      <c r="D71" s="3">
        <v>76</v>
      </c>
      <c r="E71" s="4">
        <v>275.2</v>
      </c>
      <c r="F71" s="5">
        <f t="shared" si="5"/>
        <v>0.19400000000000001</v>
      </c>
      <c r="G71" s="6">
        <f t="shared" si="3"/>
        <v>38.69</v>
      </c>
      <c r="H71" s="4">
        <f t="shared" si="4"/>
        <v>140.6</v>
      </c>
    </row>
    <row r="72" spans="1:8" x14ac:dyDescent="0.3">
      <c r="A72" s="3">
        <v>100</v>
      </c>
      <c r="B72" s="3" t="s">
        <v>8</v>
      </c>
      <c r="C72" s="3" t="s">
        <v>26</v>
      </c>
      <c r="D72" s="3">
        <v>77</v>
      </c>
      <c r="E72" s="4">
        <v>268.10000000000002</v>
      </c>
      <c r="F72" s="5">
        <f t="shared" si="5"/>
        <v>0.19</v>
      </c>
      <c r="G72" s="6">
        <f t="shared" si="3"/>
        <v>37.89</v>
      </c>
      <c r="H72" s="4">
        <f t="shared" si="4"/>
        <v>141.30000000000001</v>
      </c>
    </row>
    <row r="73" spans="1:8" x14ac:dyDescent="0.3">
      <c r="A73" s="3">
        <v>100</v>
      </c>
      <c r="B73" s="3" t="s">
        <v>8</v>
      </c>
      <c r="C73" s="3" t="s">
        <v>26</v>
      </c>
      <c r="D73" s="3">
        <v>78</v>
      </c>
      <c r="E73" s="4">
        <v>267</v>
      </c>
      <c r="F73" s="5">
        <f t="shared" si="5"/>
        <v>0.19</v>
      </c>
      <c r="G73" s="6">
        <f t="shared" si="3"/>
        <v>37.89</v>
      </c>
      <c r="H73" s="4">
        <f t="shared" si="4"/>
        <v>141.9</v>
      </c>
    </row>
    <row r="74" spans="1:8" x14ac:dyDescent="0.3">
      <c r="A74" s="3">
        <v>50</v>
      </c>
      <c r="B74" s="3" t="s">
        <v>9</v>
      </c>
      <c r="C74" s="3" t="s">
        <v>15</v>
      </c>
      <c r="D74" s="3">
        <v>82</v>
      </c>
      <c r="E74" s="4">
        <v>177.7</v>
      </c>
      <c r="F74" s="5">
        <f t="shared" si="5"/>
        <v>0.13600000000000001</v>
      </c>
      <c r="G74" s="6">
        <f t="shared" ref="G74:G109" si="6">ROUND(F74*$K$2*360,2)</f>
        <v>13.66</v>
      </c>
      <c r="H74" s="4">
        <f t="shared" si="4"/>
        <v>76.900000000000006</v>
      </c>
    </row>
    <row r="75" spans="1:8" x14ac:dyDescent="0.3">
      <c r="A75" s="3">
        <v>50</v>
      </c>
      <c r="B75" s="3" t="s">
        <v>9</v>
      </c>
      <c r="C75" s="3" t="s">
        <v>15</v>
      </c>
      <c r="D75" s="3">
        <v>83</v>
      </c>
      <c r="E75" s="4">
        <v>173.5</v>
      </c>
      <c r="F75" s="5">
        <f t="shared" si="5"/>
        <v>0.13300000000000001</v>
      </c>
      <c r="G75" s="6">
        <f t="shared" si="6"/>
        <v>13.36</v>
      </c>
      <c r="H75" s="4">
        <f t="shared" si="4"/>
        <v>77</v>
      </c>
    </row>
    <row r="76" spans="1:8" x14ac:dyDescent="0.3">
      <c r="A76" s="3">
        <v>50</v>
      </c>
      <c r="B76" s="3" t="s">
        <v>9</v>
      </c>
      <c r="C76" s="3" t="s">
        <v>15</v>
      </c>
      <c r="D76" s="3">
        <v>84</v>
      </c>
      <c r="E76" s="4">
        <v>171.7</v>
      </c>
      <c r="F76" s="5">
        <f t="shared" si="5"/>
        <v>0.13200000000000001</v>
      </c>
      <c r="G76" s="6">
        <f t="shared" si="6"/>
        <v>13.26</v>
      </c>
      <c r="H76" s="4">
        <f t="shared" si="4"/>
        <v>77.2</v>
      </c>
    </row>
    <row r="77" spans="1:8" x14ac:dyDescent="0.3">
      <c r="A77" s="3">
        <v>50</v>
      </c>
      <c r="B77" s="3" t="s">
        <v>9</v>
      </c>
      <c r="C77" s="3" t="s">
        <v>16</v>
      </c>
      <c r="D77" s="3">
        <v>85</v>
      </c>
      <c r="E77" s="4">
        <v>180.3</v>
      </c>
      <c r="F77" s="5">
        <f t="shared" si="5"/>
        <v>0.13700000000000001</v>
      </c>
      <c r="G77" s="6">
        <f t="shared" si="6"/>
        <v>13.76</v>
      </c>
      <c r="H77" s="4">
        <f t="shared" si="4"/>
        <v>76.3</v>
      </c>
    </row>
    <row r="78" spans="1:8" x14ac:dyDescent="0.3">
      <c r="A78" s="3">
        <v>50</v>
      </c>
      <c r="B78" s="3" t="s">
        <v>9</v>
      </c>
      <c r="C78" s="3" t="s">
        <v>16</v>
      </c>
      <c r="D78" s="3">
        <v>86</v>
      </c>
      <c r="E78" s="4">
        <v>181.7</v>
      </c>
      <c r="F78" s="5">
        <f t="shared" si="5"/>
        <v>0.13800000000000001</v>
      </c>
      <c r="G78" s="6">
        <f t="shared" si="6"/>
        <v>13.86</v>
      </c>
      <c r="H78" s="4">
        <f t="shared" si="4"/>
        <v>76.3</v>
      </c>
    </row>
    <row r="79" spans="1:8" x14ac:dyDescent="0.3">
      <c r="A79" s="3">
        <v>50</v>
      </c>
      <c r="B79" s="3" t="s">
        <v>9</v>
      </c>
      <c r="C79" s="3" t="s">
        <v>16</v>
      </c>
      <c r="D79" s="3">
        <v>87</v>
      </c>
      <c r="E79" s="4">
        <v>184</v>
      </c>
      <c r="F79" s="5">
        <f t="shared" si="5"/>
        <v>0.14000000000000001</v>
      </c>
      <c r="G79" s="6">
        <f t="shared" si="6"/>
        <v>14.06</v>
      </c>
      <c r="H79" s="4">
        <f t="shared" si="4"/>
        <v>76.400000000000006</v>
      </c>
    </row>
    <row r="80" spans="1:8" x14ac:dyDescent="0.3">
      <c r="A80" s="3">
        <v>50</v>
      </c>
      <c r="B80" s="3" t="s">
        <v>9</v>
      </c>
      <c r="C80" s="3" t="s">
        <v>17</v>
      </c>
      <c r="D80" s="3">
        <v>88</v>
      </c>
      <c r="E80" s="4">
        <v>187.3</v>
      </c>
      <c r="F80" s="5">
        <f t="shared" si="5"/>
        <v>0.14199999999999999</v>
      </c>
      <c r="G80" s="6">
        <f t="shared" si="6"/>
        <v>14.26</v>
      </c>
      <c r="H80" s="4">
        <f t="shared" si="4"/>
        <v>76.099999999999994</v>
      </c>
    </row>
    <row r="81" spans="1:8" x14ac:dyDescent="0.3">
      <c r="A81" s="3">
        <v>50</v>
      </c>
      <c r="B81" s="3" t="s">
        <v>9</v>
      </c>
      <c r="C81" s="3" t="s">
        <v>17</v>
      </c>
      <c r="D81" s="3">
        <v>89</v>
      </c>
      <c r="E81" s="4">
        <v>190.3</v>
      </c>
      <c r="F81" s="5">
        <f t="shared" si="5"/>
        <v>0.14399999999999999</v>
      </c>
      <c r="G81" s="6">
        <f t="shared" si="6"/>
        <v>14.46</v>
      </c>
      <c r="H81" s="4">
        <f t="shared" si="4"/>
        <v>76</v>
      </c>
    </row>
    <row r="82" spans="1:8" x14ac:dyDescent="0.3">
      <c r="A82" s="3">
        <v>50</v>
      </c>
      <c r="B82" s="3" t="s">
        <v>9</v>
      </c>
      <c r="C82" s="3" t="s">
        <v>17</v>
      </c>
      <c r="D82" s="3">
        <v>90</v>
      </c>
      <c r="E82" s="4">
        <v>187.1</v>
      </c>
      <c r="F82" s="5">
        <f t="shared" si="5"/>
        <v>0.14199999999999999</v>
      </c>
      <c r="G82" s="6">
        <f t="shared" si="6"/>
        <v>14.26</v>
      </c>
      <c r="H82" s="4">
        <f t="shared" si="4"/>
        <v>76.2</v>
      </c>
    </row>
    <row r="83" spans="1:8" x14ac:dyDescent="0.3">
      <c r="A83" s="3">
        <v>50</v>
      </c>
      <c r="B83" s="3" t="s">
        <v>9</v>
      </c>
      <c r="C83" s="3" t="s">
        <v>18</v>
      </c>
      <c r="D83" s="3">
        <v>91</v>
      </c>
      <c r="E83" s="4">
        <v>166.8</v>
      </c>
      <c r="F83" s="5">
        <f t="shared" si="5"/>
        <v>0.129</v>
      </c>
      <c r="G83" s="6">
        <f t="shared" si="6"/>
        <v>12.96</v>
      </c>
      <c r="H83" s="4">
        <f t="shared" si="4"/>
        <v>77.7</v>
      </c>
    </row>
    <row r="84" spans="1:8" x14ac:dyDescent="0.3">
      <c r="A84" s="3">
        <v>50</v>
      </c>
      <c r="B84" s="3" t="s">
        <v>9</v>
      </c>
      <c r="C84" s="3" t="s">
        <v>18</v>
      </c>
      <c r="D84" s="3">
        <v>92</v>
      </c>
      <c r="E84" s="4">
        <v>174.3</v>
      </c>
      <c r="F84" s="5">
        <f t="shared" si="5"/>
        <v>0.13400000000000001</v>
      </c>
      <c r="G84" s="6">
        <f t="shared" si="6"/>
        <v>13.46</v>
      </c>
      <c r="H84" s="4">
        <f t="shared" si="4"/>
        <v>77.2</v>
      </c>
    </row>
    <row r="85" spans="1:8" x14ac:dyDescent="0.3">
      <c r="A85" s="3">
        <v>50</v>
      </c>
      <c r="B85" s="3" t="s">
        <v>9</v>
      </c>
      <c r="C85" s="3" t="s">
        <v>18</v>
      </c>
      <c r="D85" s="3">
        <v>93</v>
      </c>
      <c r="E85" s="4">
        <v>169.9</v>
      </c>
      <c r="F85" s="5">
        <f t="shared" si="5"/>
        <v>0.13100000000000001</v>
      </c>
      <c r="G85" s="6">
        <f t="shared" si="6"/>
        <v>13.16</v>
      </c>
      <c r="H85" s="4">
        <f t="shared" si="4"/>
        <v>77.5</v>
      </c>
    </row>
    <row r="86" spans="1:8" x14ac:dyDescent="0.3">
      <c r="A86" s="3">
        <v>50</v>
      </c>
      <c r="B86" s="3" t="s">
        <v>9</v>
      </c>
      <c r="C86" s="3" t="s">
        <v>19</v>
      </c>
      <c r="D86" s="3">
        <v>94</v>
      </c>
      <c r="E86" s="4">
        <v>190.8</v>
      </c>
      <c r="F86" s="5">
        <f t="shared" si="5"/>
        <v>0.14399999999999999</v>
      </c>
      <c r="G86" s="6">
        <f t="shared" si="6"/>
        <v>14.46</v>
      </c>
      <c r="H86" s="4">
        <f t="shared" si="4"/>
        <v>75.8</v>
      </c>
    </row>
    <row r="87" spans="1:8" x14ac:dyDescent="0.3">
      <c r="A87" s="3">
        <v>50</v>
      </c>
      <c r="B87" s="3" t="s">
        <v>9</v>
      </c>
      <c r="C87" s="3" t="s">
        <v>19</v>
      </c>
      <c r="D87" s="3">
        <v>95</v>
      </c>
      <c r="E87" s="4">
        <v>178</v>
      </c>
      <c r="F87" s="5">
        <f t="shared" si="5"/>
        <v>0.13600000000000001</v>
      </c>
      <c r="G87" s="6">
        <f t="shared" si="6"/>
        <v>13.66</v>
      </c>
      <c r="H87" s="4">
        <f t="shared" si="4"/>
        <v>76.7</v>
      </c>
    </row>
    <row r="88" spans="1:8" x14ac:dyDescent="0.3">
      <c r="A88" s="3">
        <v>50</v>
      </c>
      <c r="B88" s="3" t="s">
        <v>9</v>
      </c>
      <c r="C88" s="3" t="s">
        <v>19</v>
      </c>
      <c r="D88" s="3">
        <v>96</v>
      </c>
      <c r="E88" s="4">
        <v>173.2</v>
      </c>
      <c r="F88" s="5">
        <f t="shared" si="5"/>
        <v>0.13300000000000001</v>
      </c>
      <c r="G88" s="6">
        <f t="shared" si="6"/>
        <v>13.36</v>
      </c>
      <c r="H88" s="4">
        <f t="shared" si="4"/>
        <v>77.099999999999994</v>
      </c>
    </row>
    <row r="89" spans="1:8" x14ac:dyDescent="0.3">
      <c r="A89" s="3">
        <v>50</v>
      </c>
      <c r="B89" s="3" t="s">
        <v>9</v>
      </c>
      <c r="C89" s="3" t="s">
        <v>20</v>
      </c>
      <c r="D89" s="3">
        <v>97</v>
      </c>
      <c r="E89" s="4">
        <v>176.1</v>
      </c>
      <c r="F89" s="5">
        <f t="shared" si="5"/>
        <v>0.13500000000000001</v>
      </c>
      <c r="G89" s="6">
        <f t="shared" si="6"/>
        <v>13.56</v>
      </c>
      <c r="H89" s="4">
        <f t="shared" si="4"/>
        <v>77</v>
      </c>
    </row>
    <row r="90" spans="1:8" x14ac:dyDescent="0.3">
      <c r="A90" s="3">
        <v>50</v>
      </c>
      <c r="B90" s="3" t="s">
        <v>9</v>
      </c>
      <c r="C90" s="3" t="s">
        <v>20</v>
      </c>
      <c r="D90" s="3">
        <v>98</v>
      </c>
      <c r="E90" s="4">
        <v>189.9</v>
      </c>
      <c r="F90" s="5">
        <f t="shared" si="5"/>
        <v>0.14299999999999999</v>
      </c>
      <c r="G90" s="6">
        <f t="shared" si="6"/>
        <v>14.36</v>
      </c>
      <c r="H90" s="4">
        <f t="shared" si="4"/>
        <v>75.599999999999994</v>
      </c>
    </row>
    <row r="91" spans="1:8" x14ac:dyDescent="0.3">
      <c r="A91" s="3">
        <v>50</v>
      </c>
      <c r="B91" s="3" t="s">
        <v>9</v>
      </c>
      <c r="C91" s="3" t="s">
        <v>20</v>
      </c>
      <c r="D91" s="3">
        <v>99</v>
      </c>
      <c r="E91" s="4">
        <v>168.9</v>
      </c>
      <c r="F91" s="5">
        <f t="shared" si="5"/>
        <v>0.13</v>
      </c>
      <c r="G91" s="6">
        <f t="shared" si="6"/>
        <v>13.06</v>
      </c>
      <c r="H91" s="4">
        <f t="shared" si="4"/>
        <v>77.3</v>
      </c>
    </row>
    <row r="92" spans="1:8" x14ac:dyDescent="0.3">
      <c r="A92" s="3">
        <v>50</v>
      </c>
      <c r="B92" s="3" t="s">
        <v>9</v>
      </c>
      <c r="C92" s="3" t="s">
        <v>21</v>
      </c>
      <c r="D92" s="3">
        <v>100</v>
      </c>
      <c r="E92" s="4">
        <v>175.3</v>
      </c>
      <c r="F92" s="5">
        <f t="shared" si="5"/>
        <v>0.13400000000000001</v>
      </c>
      <c r="G92" s="6">
        <f t="shared" si="6"/>
        <v>13.46</v>
      </c>
      <c r="H92" s="4">
        <f t="shared" si="4"/>
        <v>76.8</v>
      </c>
    </row>
    <row r="93" spans="1:8" x14ac:dyDescent="0.3">
      <c r="A93" s="3">
        <v>50</v>
      </c>
      <c r="B93" s="3" t="s">
        <v>9</v>
      </c>
      <c r="C93" s="3" t="s">
        <v>21</v>
      </c>
      <c r="D93" s="3">
        <v>101</v>
      </c>
      <c r="E93" s="4">
        <v>171.9</v>
      </c>
      <c r="F93" s="5">
        <f t="shared" si="5"/>
        <v>0.13200000000000001</v>
      </c>
      <c r="G93" s="6">
        <f t="shared" si="6"/>
        <v>13.26</v>
      </c>
      <c r="H93" s="4">
        <f t="shared" si="4"/>
        <v>77.099999999999994</v>
      </c>
    </row>
    <row r="94" spans="1:8" x14ac:dyDescent="0.3">
      <c r="A94" s="3">
        <v>50</v>
      </c>
      <c r="B94" s="3" t="s">
        <v>9</v>
      </c>
      <c r="C94" s="3" t="s">
        <v>21</v>
      </c>
      <c r="D94" s="3">
        <v>102</v>
      </c>
      <c r="E94" s="4">
        <v>181.4</v>
      </c>
      <c r="F94" s="5">
        <f t="shared" si="5"/>
        <v>0.13800000000000001</v>
      </c>
      <c r="G94" s="6">
        <f t="shared" si="6"/>
        <v>13.86</v>
      </c>
      <c r="H94" s="4">
        <f t="shared" si="4"/>
        <v>76.400000000000006</v>
      </c>
    </row>
    <row r="95" spans="1:8" x14ac:dyDescent="0.3">
      <c r="A95" s="3">
        <v>50</v>
      </c>
      <c r="B95" s="3" t="s">
        <v>9</v>
      </c>
      <c r="C95" s="3" t="s">
        <v>22</v>
      </c>
      <c r="D95" s="3">
        <v>103</v>
      </c>
      <c r="E95" s="4">
        <v>184.9</v>
      </c>
      <c r="F95" s="5">
        <f t="shared" si="5"/>
        <v>0.14000000000000001</v>
      </c>
      <c r="G95" s="6">
        <f t="shared" si="6"/>
        <v>14.06</v>
      </c>
      <c r="H95" s="4">
        <f t="shared" si="4"/>
        <v>76</v>
      </c>
    </row>
    <row r="96" spans="1:8" x14ac:dyDescent="0.3">
      <c r="A96" s="3">
        <v>50</v>
      </c>
      <c r="B96" s="3" t="s">
        <v>9</v>
      </c>
      <c r="C96" s="3" t="s">
        <v>22</v>
      </c>
      <c r="D96" s="3">
        <v>104</v>
      </c>
      <c r="E96" s="4">
        <v>185.5</v>
      </c>
      <c r="F96" s="5">
        <f t="shared" si="5"/>
        <v>0.14099999999999999</v>
      </c>
      <c r="G96" s="6">
        <f t="shared" si="6"/>
        <v>14.16</v>
      </c>
      <c r="H96" s="4">
        <f t="shared" si="4"/>
        <v>76.3</v>
      </c>
    </row>
    <row r="97" spans="1:8" x14ac:dyDescent="0.3">
      <c r="A97" s="3">
        <v>50</v>
      </c>
      <c r="B97" s="3" t="s">
        <v>9</v>
      </c>
      <c r="C97" s="3" t="s">
        <v>22</v>
      </c>
      <c r="D97" s="3">
        <v>105</v>
      </c>
      <c r="E97" s="4">
        <v>192.7</v>
      </c>
      <c r="F97" s="5">
        <f t="shared" si="5"/>
        <v>0.14499999999999999</v>
      </c>
      <c r="G97" s="6">
        <f t="shared" si="6"/>
        <v>14.56</v>
      </c>
      <c r="H97" s="4">
        <f t="shared" si="4"/>
        <v>75.599999999999994</v>
      </c>
    </row>
    <row r="98" spans="1:8" x14ac:dyDescent="0.3">
      <c r="A98" s="3">
        <v>50</v>
      </c>
      <c r="B98" s="3" t="s">
        <v>9</v>
      </c>
      <c r="C98" s="3" t="s">
        <v>23</v>
      </c>
      <c r="D98" s="3">
        <v>106</v>
      </c>
      <c r="E98" s="4">
        <v>183.1</v>
      </c>
      <c r="F98" s="5">
        <f t="shared" si="5"/>
        <v>0.13900000000000001</v>
      </c>
      <c r="G98" s="6">
        <f t="shared" si="6"/>
        <v>13.96</v>
      </c>
      <c r="H98" s="4">
        <f t="shared" si="4"/>
        <v>76.2</v>
      </c>
    </row>
    <row r="99" spans="1:8" x14ac:dyDescent="0.3">
      <c r="A99" s="3">
        <v>50</v>
      </c>
      <c r="B99" s="3" t="s">
        <v>9</v>
      </c>
      <c r="C99" s="3" t="s">
        <v>23</v>
      </c>
      <c r="D99" s="3">
        <v>107</v>
      </c>
      <c r="E99" s="4">
        <v>179.6</v>
      </c>
      <c r="F99" s="5">
        <f t="shared" si="5"/>
        <v>0.13700000000000001</v>
      </c>
      <c r="G99" s="6">
        <f t="shared" si="6"/>
        <v>13.76</v>
      </c>
      <c r="H99" s="4">
        <f t="shared" si="4"/>
        <v>76.599999999999994</v>
      </c>
    </row>
    <row r="100" spans="1:8" x14ac:dyDescent="0.3">
      <c r="A100" s="3">
        <v>50</v>
      </c>
      <c r="B100" s="3" t="s">
        <v>9</v>
      </c>
      <c r="C100" s="3" t="s">
        <v>23</v>
      </c>
      <c r="D100" s="3">
        <v>108</v>
      </c>
      <c r="E100" s="4">
        <v>183.4</v>
      </c>
      <c r="F100" s="5">
        <f t="shared" si="5"/>
        <v>0.13900000000000001</v>
      </c>
      <c r="G100" s="6">
        <f t="shared" si="6"/>
        <v>13.96</v>
      </c>
      <c r="H100" s="4">
        <f t="shared" si="4"/>
        <v>76.099999999999994</v>
      </c>
    </row>
    <row r="101" spans="1:8" x14ac:dyDescent="0.3">
      <c r="A101" s="3">
        <v>50</v>
      </c>
      <c r="B101" s="3" t="s">
        <v>9</v>
      </c>
      <c r="C101" s="3" t="s">
        <v>24</v>
      </c>
      <c r="D101" s="3">
        <v>109</v>
      </c>
      <c r="E101" s="4">
        <v>174.1</v>
      </c>
      <c r="F101" s="5">
        <f t="shared" si="5"/>
        <v>0.13400000000000001</v>
      </c>
      <c r="G101" s="6">
        <f t="shared" si="6"/>
        <v>13.46</v>
      </c>
      <c r="H101" s="4">
        <f t="shared" si="4"/>
        <v>77.3</v>
      </c>
    </row>
    <row r="102" spans="1:8" x14ac:dyDescent="0.3">
      <c r="A102" s="3">
        <v>50</v>
      </c>
      <c r="B102" s="3" t="s">
        <v>9</v>
      </c>
      <c r="C102" s="3" t="s">
        <v>24</v>
      </c>
      <c r="D102" s="3">
        <v>110</v>
      </c>
      <c r="E102" s="4">
        <v>182.4</v>
      </c>
      <c r="F102" s="5">
        <f t="shared" si="5"/>
        <v>0.13900000000000001</v>
      </c>
      <c r="G102" s="6">
        <f t="shared" si="6"/>
        <v>13.96</v>
      </c>
      <c r="H102" s="4">
        <f t="shared" si="4"/>
        <v>76.5</v>
      </c>
    </row>
    <row r="103" spans="1:8" x14ac:dyDescent="0.3">
      <c r="A103" s="3">
        <v>50</v>
      </c>
      <c r="B103" s="3" t="s">
        <v>9</v>
      </c>
      <c r="C103" s="3" t="s">
        <v>24</v>
      </c>
      <c r="D103" s="3">
        <v>111</v>
      </c>
      <c r="E103" s="4">
        <v>185.8</v>
      </c>
      <c r="F103" s="5">
        <f t="shared" si="5"/>
        <v>0.14099999999999999</v>
      </c>
      <c r="G103" s="6">
        <f t="shared" si="6"/>
        <v>14.16</v>
      </c>
      <c r="H103" s="4">
        <f t="shared" si="4"/>
        <v>76.2</v>
      </c>
    </row>
    <row r="104" spans="1:8" x14ac:dyDescent="0.3">
      <c r="A104" s="3">
        <v>50</v>
      </c>
      <c r="B104" s="3" t="s">
        <v>9</v>
      </c>
      <c r="C104" s="3" t="s">
        <v>25</v>
      </c>
      <c r="D104" s="3">
        <v>112</v>
      </c>
      <c r="E104" s="4">
        <v>180.9</v>
      </c>
      <c r="F104" s="5">
        <f t="shared" si="5"/>
        <v>0.13800000000000001</v>
      </c>
      <c r="G104" s="6">
        <f t="shared" si="6"/>
        <v>13.86</v>
      </c>
      <c r="H104" s="4">
        <f t="shared" si="4"/>
        <v>76.599999999999994</v>
      </c>
    </row>
    <row r="105" spans="1:8" x14ac:dyDescent="0.3">
      <c r="A105" s="3">
        <v>50</v>
      </c>
      <c r="B105" s="3" t="s">
        <v>9</v>
      </c>
      <c r="C105" s="3" t="s">
        <v>25</v>
      </c>
      <c r="D105" s="3">
        <v>113</v>
      </c>
      <c r="E105" s="4">
        <v>172.8</v>
      </c>
      <c r="F105" s="5">
        <f t="shared" si="5"/>
        <v>0.13300000000000001</v>
      </c>
      <c r="G105" s="6">
        <f t="shared" si="6"/>
        <v>13.36</v>
      </c>
      <c r="H105" s="4">
        <f t="shared" si="4"/>
        <v>77.3</v>
      </c>
    </row>
    <row r="106" spans="1:8" x14ac:dyDescent="0.3">
      <c r="A106" s="3">
        <v>50</v>
      </c>
      <c r="B106" s="3" t="s">
        <v>9</v>
      </c>
      <c r="C106" s="3" t="s">
        <v>25</v>
      </c>
      <c r="D106" s="3">
        <v>114</v>
      </c>
      <c r="E106" s="4">
        <v>181.8</v>
      </c>
      <c r="F106" s="5">
        <f t="shared" si="5"/>
        <v>0.13800000000000001</v>
      </c>
      <c r="G106" s="6">
        <f t="shared" si="6"/>
        <v>13.86</v>
      </c>
      <c r="H106" s="4">
        <f t="shared" si="4"/>
        <v>76.2</v>
      </c>
    </row>
    <row r="107" spans="1:8" x14ac:dyDescent="0.3">
      <c r="A107" s="3">
        <v>50</v>
      </c>
      <c r="B107" s="3" t="s">
        <v>9</v>
      </c>
      <c r="C107" s="3" t="s">
        <v>26</v>
      </c>
      <c r="D107" s="3">
        <v>115</v>
      </c>
      <c r="E107" s="4">
        <v>185.3</v>
      </c>
      <c r="F107" s="5">
        <f t="shared" si="5"/>
        <v>0.14099999999999999</v>
      </c>
      <c r="G107" s="6">
        <f t="shared" si="6"/>
        <v>14.16</v>
      </c>
      <c r="H107" s="4">
        <f t="shared" si="4"/>
        <v>76.400000000000006</v>
      </c>
    </row>
    <row r="108" spans="1:8" x14ac:dyDescent="0.3">
      <c r="A108" s="3">
        <v>50</v>
      </c>
      <c r="B108" s="3" t="s">
        <v>9</v>
      </c>
      <c r="C108" s="3" t="s">
        <v>26</v>
      </c>
      <c r="D108" s="3">
        <v>116</v>
      </c>
      <c r="E108" s="4">
        <v>174.2</v>
      </c>
      <c r="F108" s="5">
        <f t="shared" si="5"/>
        <v>0.13400000000000001</v>
      </c>
      <c r="G108" s="6">
        <f t="shared" si="6"/>
        <v>13.46</v>
      </c>
      <c r="H108" s="4">
        <f t="shared" si="4"/>
        <v>77.3</v>
      </c>
    </row>
    <row r="109" spans="1:8" x14ac:dyDescent="0.3">
      <c r="A109" s="3">
        <v>50</v>
      </c>
      <c r="B109" s="3" t="s">
        <v>9</v>
      </c>
      <c r="C109" s="3" t="s">
        <v>26</v>
      </c>
      <c r="D109" s="3">
        <v>117</v>
      </c>
      <c r="E109" s="4">
        <v>179.3</v>
      </c>
      <c r="F109" s="5">
        <f t="shared" si="5"/>
        <v>0.13700000000000001</v>
      </c>
      <c r="G109" s="6">
        <f t="shared" si="6"/>
        <v>13.76</v>
      </c>
      <c r="H109" s="4">
        <f t="shared" si="4"/>
        <v>76.7</v>
      </c>
    </row>
    <row r="110" spans="1:8" x14ac:dyDescent="0.3">
      <c r="A110" s="3">
        <v>100</v>
      </c>
      <c r="B110" s="3" t="s">
        <v>9</v>
      </c>
      <c r="C110" s="3" t="s">
        <v>15</v>
      </c>
      <c r="D110" s="3">
        <v>121</v>
      </c>
      <c r="E110" s="4">
        <v>185.3</v>
      </c>
      <c r="F110" s="5">
        <f t="shared" si="5"/>
        <v>0.14099999999999999</v>
      </c>
      <c r="G110" s="6">
        <f t="shared" ref="G110:G145" si="7">ROUND(F110*$K$3*360,2)</f>
        <v>28.12</v>
      </c>
      <c r="H110" s="4">
        <f t="shared" si="4"/>
        <v>151.80000000000001</v>
      </c>
    </row>
    <row r="111" spans="1:8" x14ac:dyDescent="0.3">
      <c r="A111" s="3">
        <v>100</v>
      </c>
      <c r="B111" s="3" t="s">
        <v>9</v>
      </c>
      <c r="C111" s="3" t="s">
        <v>15</v>
      </c>
      <c r="D111" s="3">
        <v>122</v>
      </c>
      <c r="E111" s="4">
        <v>177.9</v>
      </c>
      <c r="F111" s="5">
        <f t="shared" si="5"/>
        <v>0.13600000000000001</v>
      </c>
      <c r="G111" s="6">
        <f t="shared" si="7"/>
        <v>27.12</v>
      </c>
      <c r="H111" s="4">
        <f t="shared" si="4"/>
        <v>152.4</v>
      </c>
    </row>
    <row r="112" spans="1:8" x14ac:dyDescent="0.3">
      <c r="A112" s="3">
        <v>100</v>
      </c>
      <c r="B112" s="3" t="s">
        <v>9</v>
      </c>
      <c r="C112" s="3" t="s">
        <v>15</v>
      </c>
      <c r="D112" s="3">
        <v>123</v>
      </c>
      <c r="E112" s="4">
        <v>171.5</v>
      </c>
      <c r="F112" s="5">
        <f t="shared" si="5"/>
        <v>0.13200000000000001</v>
      </c>
      <c r="G112" s="6">
        <f t="shared" si="7"/>
        <v>26.33</v>
      </c>
      <c r="H112" s="4">
        <f t="shared" si="4"/>
        <v>153.5</v>
      </c>
    </row>
    <row r="113" spans="1:8" x14ac:dyDescent="0.3">
      <c r="A113" s="3">
        <v>100</v>
      </c>
      <c r="B113" s="3" t="s">
        <v>9</v>
      </c>
      <c r="C113" s="3" t="s">
        <v>16</v>
      </c>
      <c r="D113" s="3">
        <v>124</v>
      </c>
      <c r="E113" s="4">
        <v>167.1</v>
      </c>
      <c r="F113" s="5">
        <f t="shared" si="5"/>
        <v>0.129</v>
      </c>
      <c r="G113" s="6">
        <f t="shared" si="7"/>
        <v>25.73</v>
      </c>
      <c r="H113" s="4">
        <f t="shared" si="4"/>
        <v>154</v>
      </c>
    </row>
    <row r="114" spans="1:8" x14ac:dyDescent="0.3">
      <c r="A114" s="3">
        <v>100</v>
      </c>
      <c r="B114" s="3" t="s">
        <v>9</v>
      </c>
      <c r="C114" s="3" t="s">
        <v>16</v>
      </c>
      <c r="D114" s="3">
        <v>125</v>
      </c>
      <c r="E114" s="4">
        <v>173</v>
      </c>
      <c r="F114" s="5">
        <f t="shared" si="5"/>
        <v>0.13300000000000001</v>
      </c>
      <c r="G114" s="6">
        <f t="shared" si="7"/>
        <v>26.53</v>
      </c>
      <c r="H114" s="4">
        <f t="shared" si="4"/>
        <v>153.4</v>
      </c>
    </row>
    <row r="115" spans="1:8" x14ac:dyDescent="0.3">
      <c r="A115" s="3">
        <v>100</v>
      </c>
      <c r="B115" s="3" t="s">
        <v>9</v>
      </c>
      <c r="C115" s="3" t="s">
        <v>16</v>
      </c>
      <c r="D115" s="3">
        <v>126</v>
      </c>
      <c r="E115" s="4">
        <v>191.5</v>
      </c>
      <c r="F115" s="5">
        <f t="shared" si="5"/>
        <v>0.14399999999999999</v>
      </c>
      <c r="G115" s="6">
        <f t="shared" si="7"/>
        <v>28.72</v>
      </c>
      <c r="H115" s="4">
        <f t="shared" si="4"/>
        <v>150</v>
      </c>
    </row>
    <row r="116" spans="1:8" x14ac:dyDescent="0.3">
      <c r="A116" s="3">
        <v>100</v>
      </c>
      <c r="B116" s="3" t="s">
        <v>9</v>
      </c>
      <c r="C116" s="3" t="s">
        <v>17</v>
      </c>
      <c r="D116" s="3">
        <v>127</v>
      </c>
      <c r="E116" s="4">
        <v>172.2</v>
      </c>
      <c r="F116" s="5">
        <f t="shared" si="5"/>
        <v>0.13200000000000001</v>
      </c>
      <c r="G116" s="6">
        <f t="shared" si="7"/>
        <v>26.33</v>
      </c>
      <c r="H116" s="4">
        <f t="shared" si="4"/>
        <v>152.9</v>
      </c>
    </row>
    <row r="117" spans="1:8" x14ac:dyDescent="0.3">
      <c r="A117" s="3">
        <v>100</v>
      </c>
      <c r="B117" s="3" t="s">
        <v>9</v>
      </c>
      <c r="C117" s="3" t="s">
        <v>17</v>
      </c>
      <c r="D117" s="3">
        <v>128</v>
      </c>
      <c r="E117" s="4">
        <v>184</v>
      </c>
      <c r="F117" s="5">
        <f t="shared" si="5"/>
        <v>0.14000000000000001</v>
      </c>
      <c r="G117" s="6">
        <f t="shared" si="7"/>
        <v>27.92</v>
      </c>
      <c r="H117" s="4">
        <f t="shared" si="4"/>
        <v>151.69999999999999</v>
      </c>
    </row>
    <row r="118" spans="1:8" x14ac:dyDescent="0.3">
      <c r="A118" s="3">
        <v>100</v>
      </c>
      <c r="B118" s="3" t="s">
        <v>9</v>
      </c>
      <c r="C118" s="3" t="s">
        <v>17</v>
      </c>
      <c r="D118" s="3">
        <v>129</v>
      </c>
      <c r="E118" s="4">
        <v>169</v>
      </c>
      <c r="F118" s="5">
        <f t="shared" si="5"/>
        <v>0.13</v>
      </c>
      <c r="G118" s="6">
        <f t="shared" si="7"/>
        <v>25.93</v>
      </c>
      <c r="H118" s="4">
        <f t="shared" si="4"/>
        <v>153.4</v>
      </c>
    </row>
    <row r="119" spans="1:8" x14ac:dyDescent="0.3">
      <c r="A119" s="3">
        <v>100</v>
      </c>
      <c r="B119" s="3" t="s">
        <v>9</v>
      </c>
      <c r="C119" s="3" t="s">
        <v>18</v>
      </c>
      <c r="D119" s="3">
        <v>130</v>
      </c>
      <c r="E119" s="4">
        <v>174.3</v>
      </c>
      <c r="F119" s="5">
        <f t="shared" si="5"/>
        <v>0.13400000000000001</v>
      </c>
      <c r="G119" s="6">
        <f t="shared" si="7"/>
        <v>26.72</v>
      </c>
      <c r="H119" s="4">
        <f t="shared" ref="H119:H145" si="8">ROUND(G119/(E119/1000),1)</f>
        <v>153.30000000000001</v>
      </c>
    </row>
    <row r="120" spans="1:8" x14ac:dyDescent="0.3">
      <c r="A120" s="3">
        <v>100</v>
      </c>
      <c r="B120" s="3" t="s">
        <v>9</v>
      </c>
      <c r="C120" s="3" t="s">
        <v>18</v>
      </c>
      <c r="D120" s="3">
        <v>131</v>
      </c>
      <c r="E120" s="4">
        <v>182</v>
      </c>
      <c r="F120" s="5">
        <f t="shared" si="5"/>
        <v>0.13900000000000001</v>
      </c>
      <c r="G120" s="6">
        <f t="shared" si="7"/>
        <v>27.72</v>
      </c>
      <c r="H120" s="4">
        <f t="shared" si="8"/>
        <v>152.30000000000001</v>
      </c>
    </row>
    <row r="121" spans="1:8" x14ac:dyDescent="0.3">
      <c r="A121" s="3">
        <v>100</v>
      </c>
      <c r="B121" s="3" t="s">
        <v>9</v>
      </c>
      <c r="C121" s="3" t="s">
        <v>18</v>
      </c>
      <c r="D121" s="3">
        <v>132</v>
      </c>
      <c r="E121" s="4">
        <v>165.8</v>
      </c>
      <c r="F121" s="5">
        <f t="shared" si="5"/>
        <v>0.128</v>
      </c>
      <c r="G121" s="6">
        <f t="shared" si="7"/>
        <v>25.53</v>
      </c>
      <c r="H121" s="4">
        <f t="shared" si="8"/>
        <v>154</v>
      </c>
    </row>
    <row r="122" spans="1:8" x14ac:dyDescent="0.3">
      <c r="A122" s="3">
        <v>100</v>
      </c>
      <c r="B122" s="3" t="s">
        <v>9</v>
      </c>
      <c r="C122" s="3" t="s">
        <v>19</v>
      </c>
      <c r="D122" s="3">
        <v>133</v>
      </c>
      <c r="E122" s="4">
        <v>180.5</v>
      </c>
      <c r="F122" s="5">
        <f t="shared" si="5"/>
        <v>0.13800000000000001</v>
      </c>
      <c r="G122" s="6">
        <f t="shared" si="7"/>
        <v>27.52</v>
      </c>
      <c r="H122" s="4">
        <f t="shared" si="8"/>
        <v>152.5</v>
      </c>
    </row>
    <row r="123" spans="1:8" x14ac:dyDescent="0.3">
      <c r="A123" s="3">
        <v>100</v>
      </c>
      <c r="B123" s="3" t="s">
        <v>9</v>
      </c>
      <c r="C123" s="3" t="s">
        <v>19</v>
      </c>
      <c r="D123" s="3">
        <v>134</v>
      </c>
      <c r="E123" s="4">
        <v>173.3</v>
      </c>
      <c r="F123" s="5">
        <f t="shared" si="5"/>
        <v>0.13300000000000001</v>
      </c>
      <c r="G123" s="6">
        <f t="shared" si="7"/>
        <v>26.53</v>
      </c>
      <c r="H123" s="4">
        <f t="shared" si="8"/>
        <v>153.1</v>
      </c>
    </row>
    <row r="124" spans="1:8" x14ac:dyDescent="0.3">
      <c r="A124" s="3">
        <v>100</v>
      </c>
      <c r="B124" s="3" t="s">
        <v>9</v>
      </c>
      <c r="C124" s="3" t="s">
        <v>19</v>
      </c>
      <c r="D124" s="3">
        <v>135</v>
      </c>
      <c r="E124" s="4">
        <v>174.1</v>
      </c>
      <c r="F124" s="5">
        <f t="shared" si="5"/>
        <v>0.13400000000000001</v>
      </c>
      <c r="G124" s="6">
        <f t="shared" si="7"/>
        <v>26.72</v>
      </c>
      <c r="H124" s="4">
        <f t="shared" si="8"/>
        <v>153.5</v>
      </c>
    </row>
    <row r="125" spans="1:8" x14ac:dyDescent="0.3">
      <c r="A125" s="3">
        <v>100</v>
      </c>
      <c r="B125" s="3" t="s">
        <v>9</v>
      </c>
      <c r="C125" s="3" t="s">
        <v>20</v>
      </c>
      <c r="D125" s="3">
        <v>136</v>
      </c>
      <c r="E125" s="4">
        <v>185</v>
      </c>
      <c r="F125" s="5">
        <f t="shared" si="5"/>
        <v>0.14000000000000001</v>
      </c>
      <c r="G125" s="6">
        <f t="shared" si="7"/>
        <v>27.92</v>
      </c>
      <c r="H125" s="4">
        <f t="shared" si="8"/>
        <v>150.9</v>
      </c>
    </row>
    <row r="126" spans="1:8" x14ac:dyDescent="0.3">
      <c r="A126" s="3">
        <v>100</v>
      </c>
      <c r="B126" s="3" t="s">
        <v>9</v>
      </c>
      <c r="C126" s="3" t="s">
        <v>20</v>
      </c>
      <c r="D126" s="3">
        <v>137</v>
      </c>
      <c r="E126" s="4">
        <v>180.5</v>
      </c>
      <c r="F126" s="5">
        <f t="shared" si="5"/>
        <v>0.13800000000000001</v>
      </c>
      <c r="G126" s="6">
        <f t="shared" si="7"/>
        <v>27.52</v>
      </c>
      <c r="H126" s="4">
        <f t="shared" si="8"/>
        <v>152.5</v>
      </c>
    </row>
    <row r="127" spans="1:8" x14ac:dyDescent="0.3">
      <c r="A127" s="3">
        <v>100</v>
      </c>
      <c r="B127" s="3" t="s">
        <v>9</v>
      </c>
      <c r="C127" s="3" t="s">
        <v>20</v>
      </c>
      <c r="D127" s="3">
        <v>138</v>
      </c>
      <c r="E127" s="4">
        <v>172.8</v>
      </c>
      <c r="F127" s="5">
        <f t="shared" si="5"/>
        <v>0.13300000000000001</v>
      </c>
      <c r="G127" s="6">
        <f t="shared" si="7"/>
        <v>26.53</v>
      </c>
      <c r="H127" s="4">
        <f t="shared" si="8"/>
        <v>153.5</v>
      </c>
    </row>
    <row r="128" spans="1:8" x14ac:dyDescent="0.3">
      <c r="A128" s="3">
        <v>100</v>
      </c>
      <c r="B128" s="3" t="s">
        <v>9</v>
      </c>
      <c r="C128" s="3" t="s">
        <v>21</v>
      </c>
      <c r="D128" s="3">
        <v>139</v>
      </c>
      <c r="E128" s="4">
        <v>173.7</v>
      </c>
      <c r="F128" s="5">
        <f t="shared" si="5"/>
        <v>0.13300000000000001</v>
      </c>
      <c r="G128" s="6">
        <f t="shared" si="7"/>
        <v>26.53</v>
      </c>
      <c r="H128" s="4">
        <f t="shared" si="8"/>
        <v>152.69999999999999</v>
      </c>
    </row>
    <row r="129" spans="1:8" x14ac:dyDescent="0.3">
      <c r="A129" s="3">
        <v>100</v>
      </c>
      <c r="B129" s="3" t="s">
        <v>9</v>
      </c>
      <c r="C129" s="3" t="s">
        <v>21</v>
      </c>
      <c r="D129" s="3">
        <v>140</v>
      </c>
      <c r="E129" s="4">
        <v>180.2</v>
      </c>
      <c r="F129" s="5">
        <f t="shared" si="5"/>
        <v>0.13700000000000001</v>
      </c>
      <c r="G129" s="6">
        <f t="shared" si="7"/>
        <v>27.32</v>
      </c>
      <c r="H129" s="4">
        <f t="shared" si="8"/>
        <v>151.6</v>
      </c>
    </row>
    <row r="130" spans="1:8" x14ac:dyDescent="0.3">
      <c r="A130" s="3">
        <v>100</v>
      </c>
      <c r="B130" s="3" t="s">
        <v>9</v>
      </c>
      <c r="C130" s="3" t="s">
        <v>21</v>
      </c>
      <c r="D130" s="3">
        <v>141</v>
      </c>
      <c r="E130" s="4">
        <v>190.2</v>
      </c>
      <c r="F130" s="5">
        <f t="shared" si="5"/>
        <v>0.14399999999999999</v>
      </c>
      <c r="G130" s="6">
        <f t="shared" si="7"/>
        <v>28.72</v>
      </c>
      <c r="H130" s="4">
        <f t="shared" si="8"/>
        <v>151</v>
      </c>
    </row>
    <row r="131" spans="1:8" x14ac:dyDescent="0.3">
      <c r="A131" s="3">
        <v>100</v>
      </c>
      <c r="B131" s="3" t="s">
        <v>9</v>
      </c>
      <c r="C131" s="3" t="s">
        <v>22</v>
      </c>
      <c r="D131" s="3">
        <v>142</v>
      </c>
      <c r="E131" s="4">
        <v>176.5</v>
      </c>
      <c r="F131" s="5">
        <f t="shared" ref="F131:F145" si="9">ROUND(0.561*((E131/1000)^0.821),3)</f>
        <v>0.13500000000000001</v>
      </c>
      <c r="G131" s="6">
        <f t="shared" si="7"/>
        <v>26.92</v>
      </c>
      <c r="H131" s="4">
        <f t="shared" si="8"/>
        <v>152.5</v>
      </c>
    </row>
    <row r="132" spans="1:8" x14ac:dyDescent="0.3">
      <c r="A132" s="3">
        <v>100</v>
      </c>
      <c r="B132" s="3" t="s">
        <v>9</v>
      </c>
      <c r="C132" s="3" t="s">
        <v>22</v>
      </c>
      <c r="D132" s="3">
        <v>143</v>
      </c>
      <c r="E132" s="4">
        <v>185.3</v>
      </c>
      <c r="F132" s="5">
        <f t="shared" si="9"/>
        <v>0.14099999999999999</v>
      </c>
      <c r="G132" s="6">
        <f t="shared" si="7"/>
        <v>28.12</v>
      </c>
      <c r="H132" s="4">
        <f t="shared" si="8"/>
        <v>151.80000000000001</v>
      </c>
    </row>
    <row r="133" spans="1:8" x14ac:dyDescent="0.3">
      <c r="A133" s="3">
        <v>100</v>
      </c>
      <c r="B133" s="3" t="s">
        <v>9</v>
      </c>
      <c r="C133" s="3" t="s">
        <v>22</v>
      </c>
      <c r="D133" s="3">
        <v>144</v>
      </c>
      <c r="E133" s="4">
        <v>178.3</v>
      </c>
      <c r="F133" s="5">
        <f t="shared" si="9"/>
        <v>0.13600000000000001</v>
      </c>
      <c r="G133" s="6">
        <f t="shared" si="7"/>
        <v>27.12</v>
      </c>
      <c r="H133" s="4">
        <f t="shared" si="8"/>
        <v>152.1</v>
      </c>
    </row>
    <row r="134" spans="1:8" x14ac:dyDescent="0.3">
      <c r="A134" s="3">
        <v>100</v>
      </c>
      <c r="B134" s="3" t="s">
        <v>9</v>
      </c>
      <c r="C134" s="3" t="s">
        <v>23</v>
      </c>
      <c r="D134" s="3">
        <v>145</v>
      </c>
      <c r="E134" s="4">
        <v>182.7</v>
      </c>
      <c r="F134" s="5">
        <f t="shared" si="9"/>
        <v>0.13900000000000001</v>
      </c>
      <c r="G134" s="6">
        <f t="shared" si="7"/>
        <v>27.72</v>
      </c>
      <c r="H134" s="4">
        <f t="shared" si="8"/>
        <v>151.69999999999999</v>
      </c>
    </row>
    <row r="135" spans="1:8" x14ac:dyDescent="0.3">
      <c r="A135" s="3">
        <v>100</v>
      </c>
      <c r="B135" s="3" t="s">
        <v>9</v>
      </c>
      <c r="C135" s="3" t="s">
        <v>23</v>
      </c>
      <c r="D135" s="3">
        <v>146</v>
      </c>
      <c r="E135" s="4">
        <v>186.6</v>
      </c>
      <c r="F135" s="5">
        <f t="shared" si="9"/>
        <v>0.14099999999999999</v>
      </c>
      <c r="G135" s="6">
        <f t="shared" si="7"/>
        <v>28.12</v>
      </c>
      <c r="H135" s="4">
        <f t="shared" si="8"/>
        <v>150.69999999999999</v>
      </c>
    </row>
    <row r="136" spans="1:8" x14ac:dyDescent="0.3">
      <c r="A136" s="3">
        <v>100</v>
      </c>
      <c r="B136" s="3" t="s">
        <v>9</v>
      </c>
      <c r="C136" s="3" t="s">
        <v>23</v>
      </c>
      <c r="D136" s="3">
        <v>147</v>
      </c>
      <c r="E136" s="4">
        <v>181.1</v>
      </c>
      <c r="F136" s="5">
        <f t="shared" si="9"/>
        <v>0.13800000000000001</v>
      </c>
      <c r="G136" s="6">
        <f t="shared" si="7"/>
        <v>27.52</v>
      </c>
      <c r="H136" s="4">
        <f t="shared" si="8"/>
        <v>152</v>
      </c>
    </row>
    <row r="137" spans="1:8" x14ac:dyDescent="0.3">
      <c r="A137" s="3">
        <v>100</v>
      </c>
      <c r="B137" s="3" t="s">
        <v>9</v>
      </c>
      <c r="C137" s="3" t="s">
        <v>24</v>
      </c>
      <c r="D137" s="3">
        <v>148</v>
      </c>
      <c r="E137" s="4">
        <v>183.1</v>
      </c>
      <c r="F137" s="5">
        <f t="shared" si="9"/>
        <v>0.13900000000000001</v>
      </c>
      <c r="G137" s="6">
        <f t="shared" si="7"/>
        <v>27.72</v>
      </c>
      <c r="H137" s="4">
        <f t="shared" si="8"/>
        <v>151.4</v>
      </c>
    </row>
    <row r="138" spans="1:8" x14ac:dyDescent="0.3">
      <c r="A138" s="3">
        <v>100</v>
      </c>
      <c r="B138" s="3" t="s">
        <v>9</v>
      </c>
      <c r="C138" s="3" t="s">
        <v>24</v>
      </c>
      <c r="D138" s="3">
        <v>149</v>
      </c>
      <c r="E138" s="4">
        <v>185.5</v>
      </c>
      <c r="F138" s="5">
        <f t="shared" si="9"/>
        <v>0.14099999999999999</v>
      </c>
      <c r="G138" s="6">
        <f t="shared" si="7"/>
        <v>28.12</v>
      </c>
      <c r="H138" s="4">
        <f t="shared" si="8"/>
        <v>151.6</v>
      </c>
    </row>
    <row r="139" spans="1:8" x14ac:dyDescent="0.3">
      <c r="A139" s="3">
        <v>100</v>
      </c>
      <c r="B139" s="3" t="s">
        <v>9</v>
      </c>
      <c r="C139" s="3" t="s">
        <v>24</v>
      </c>
      <c r="D139" s="3">
        <v>150</v>
      </c>
      <c r="E139" s="4">
        <v>177.7</v>
      </c>
      <c r="F139" s="5">
        <f t="shared" si="9"/>
        <v>0.13600000000000001</v>
      </c>
      <c r="G139" s="6">
        <f t="shared" si="7"/>
        <v>27.12</v>
      </c>
      <c r="H139" s="4">
        <f t="shared" si="8"/>
        <v>152.6</v>
      </c>
    </row>
    <row r="140" spans="1:8" x14ac:dyDescent="0.3">
      <c r="A140" s="3">
        <v>100</v>
      </c>
      <c r="B140" s="3" t="s">
        <v>9</v>
      </c>
      <c r="C140" s="3" t="s">
        <v>25</v>
      </c>
      <c r="D140" s="3">
        <v>151</v>
      </c>
      <c r="E140" s="4">
        <v>183.2</v>
      </c>
      <c r="F140" s="5">
        <f t="shared" si="9"/>
        <v>0.13900000000000001</v>
      </c>
      <c r="G140" s="6">
        <f t="shared" si="7"/>
        <v>27.72</v>
      </c>
      <c r="H140" s="4">
        <f t="shared" si="8"/>
        <v>151.30000000000001</v>
      </c>
    </row>
    <row r="141" spans="1:8" x14ac:dyDescent="0.3">
      <c r="A141" s="3">
        <v>100</v>
      </c>
      <c r="B141" s="3" t="s">
        <v>9</v>
      </c>
      <c r="C141" s="3" t="s">
        <v>25</v>
      </c>
      <c r="D141" s="3">
        <v>152</v>
      </c>
      <c r="E141" s="4">
        <v>171.7</v>
      </c>
      <c r="F141" s="5">
        <f t="shared" si="9"/>
        <v>0.13200000000000001</v>
      </c>
      <c r="G141" s="6">
        <f t="shared" si="7"/>
        <v>26.33</v>
      </c>
      <c r="H141" s="4">
        <f t="shared" si="8"/>
        <v>153.30000000000001</v>
      </c>
    </row>
    <row r="142" spans="1:8" x14ac:dyDescent="0.3">
      <c r="A142" s="3">
        <v>100</v>
      </c>
      <c r="B142" s="3" t="s">
        <v>9</v>
      </c>
      <c r="C142" s="3" t="s">
        <v>25</v>
      </c>
      <c r="D142" s="3">
        <v>153</v>
      </c>
      <c r="E142" s="4">
        <v>189.6</v>
      </c>
      <c r="F142" s="5">
        <f t="shared" si="9"/>
        <v>0.14299999999999999</v>
      </c>
      <c r="G142" s="6">
        <f t="shared" si="7"/>
        <v>28.52</v>
      </c>
      <c r="H142" s="4">
        <f t="shared" si="8"/>
        <v>150.4</v>
      </c>
    </row>
    <row r="143" spans="1:8" x14ac:dyDescent="0.3">
      <c r="A143" s="3">
        <v>100</v>
      </c>
      <c r="B143" s="3" t="s">
        <v>9</v>
      </c>
      <c r="C143" s="3" t="s">
        <v>26</v>
      </c>
      <c r="D143" s="3">
        <v>154</v>
      </c>
      <c r="E143" s="4">
        <v>181.7</v>
      </c>
      <c r="F143" s="5">
        <f t="shared" si="9"/>
        <v>0.13800000000000001</v>
      </c>
      <c r="G143" s="6">
        <f t="shared" si="7"/>
        <v>27.52</v>
      </c>
      <c r="H143" s="4">
        <f t="shared" si="8"/>
        <v>151.5</v>
      </c>
    </row>
    <row r="144" spans="1:8" x14ac:dyDescent="0.3">
      <c r="A144" s="3">
        <v>100</v>
      </c>
      <c r="B144" s="3" t="s">
        <v>9</v>
      </c>
      <c r="C144" s="3" t="s">
        <v>26</v>
      </c>
      <c r="D144" s="3">
        <v>155</v>
      </c>
      <c r="E144" s="4">
        <v>175.2</v>
      </c>
      <c r="F144" s="5">
        <f t="shared" si="9"/>
        <v>0.13400000000000001</v>
      </c>
      <c r="G144" s="6">
        <f t="shared" si="7"/>
        <v>26.72</v>
      </c>
      <c r="H144" s="4">
        <f t="shared" si="8"/>
        <v>152.5</v>
      </c>
    </row>
    <row r="145" spans="1:8" x14ac:dyDescent="0.3">
      <c r="A145" s="3">
        <v>100</v>
      </c>
      <c r="B145" s="3" t="s">
        <v>9</v>
      </c>
      <c r="C145" s="3" t="s">
        <v>26</v>
      </c>
      <c r="D145" s="3">
        <v>156</v>
      </c>
      <c r="E145" s="4">
        <v>189.7</v>
      </c>
      <c r="F145" s="5">
        <f t="shared" si="9"/>
        <v>0.14299999999999999</v>
      </c>
      <c r="G145" s="6">
        <f t="shared" si="7"/>
        <v>28.52</v>
      </c>
      <c r="H145" s="4">
        <f t="shared" si="8"/>
        <v>150.30000000000001</v>
      </c>
    </row>
  </sheetData>
  <mergeCells count="1">
    <mergeCell ref="J7:O20"/>
  </mergeCells>
  <printOptions headings="1"/>
  <pageMargins left="0.7" right="0.7" top="0.75" bottom="0.75" header="0.4" footer="0.3"/>
  <pageSetup scale="54" fitToHeight="0" orientation="landscape" r:id="rId1"/>
  <headerFooter>
    <oddHeader>&amp;C
Dose Calculation &amp;R
49453-E</oddHeader>
    <oddFooter xml:space="preserve">&amp;LTechnical Review: __________________
Page &amp;P of &amp;N&amp;CQuality Control Review: _______________
&amp;RGenerated by: _____________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Rat</vt:lpstr>
      <vt:lpstr>Rat!Print_Titles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Hackett, Michael</dc:creator>
  <cp:lastModifiedBy>Berke, Julie (NIH/NIEHS) [C]</cp:lastModifiedBy>
  <cp:lastPrinted>2021-02-15T15:59:45Z</cp:lastPrinted>
  <dcterms:created xsi:type="dcterms:W3CDTF">2019-04-19T19:07:12Z</dcterms:created>
  <dcterms:modified xsi:type="dcterms:W3CDTF">2021-03-04T21:20:50Z</dcterms:modified>
</cp:coreProperties>
</file>