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ej\Desktop\Temp\Vesna files\"/>
    </mc:Choice>
  </mc:AlternateContent>
  <xr:revisionPtr revIDLastSave="0" documentId="8_{EC39C2BD-26A4-4BA9-8BC9-08A88C2398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mmary table" sheetId="5" r:id="rId1"/>
    <sheet name="20200302 Bevin PFOA Dosed" sheetId="3" r:id="rId2"/>
    <sheet name="20200302 Bevin PFOA Control" sheetId="1" r:id="rId3"/>
    <sheet name="20200302 Bevin GenX Dosed" sheetId="4" r:id="rId4"/>
    <sheet name="20200302 Bevin GenX Control Cur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3" l="1"/>
  <c r="P24" i="3"/>
  <c r="Q23" i="3"/>
  <c r="P23" i="3"/>
  <c r="Q22" i="3"/>
  <c r="P22" i="3"/>
  <c r="Q21" i="3"/>
  <c r="P21" i="3"/>
  <c r="S8" i="2" l="1"/>
  <c r="T8" i="2" s="1"/>
  <c r="S7" i="2"/>
  <c r="T7" i="2" s="1"/>
  <c r="S6" i="2"/>
  <c r="T6" i="2" s="1"/>
  <c r="S5" i="2"/>
  <c r="T5" i="2" s="1"/>
  <c r="S4" i="2"/>
  <c r="T4" i="2" s="1"/>
  <c r="S3" i="2"/>
  <c r="T3" i="2" s="1"/>
  <c r="S4" i="4"/>
  <c r="S5" i="4"/>
  <c r="S6" i="4"/>
  <c r="T6" i="4" s="1"/>
  <c r="S7" i="4"/>
  <c r="T7" i="4" s="1"/>
  <c r="S8" i="4"/>
  <c r="T8" i="4" s="1"/>
  <c r="S9" i="4"/>
  <c r="T9" i="4" s="1"/>
  <c r="S10" i="4"/>
  <c r="T10" i="4" s="1"/>
  <c r="S11" i="4"/>
  <c r="T11" i="4" s="1"/>
  <c r="S3" i="4"/>
  <c r="T3" i="4" s="1"/>
  <c r="T5" i="4"/>
  <c r="T4" i="4"/>
  <c r="S15" i="1"/>
  <c r="T15" i="1" s="1"/>
  <c r="S14" i="1"/>
  <c r="T14" i="1" s="1"/>
  <c r="S8" i="1"/>
  <c r="T8" i="1" s="1"/>
  <c r="S7" i="1"/>
  <c r="T7" i="1" s="1"/>
  <c r="S6" i="1"/>
  <c r="T6" i="1" s="1"/>
  <c r="S5" i="1"/>
  <c r="T5" i="1" s="1"/>
  <c r="S4" i="1"/>
  <c r="T4" i="1" s="1"/>
  <c r="S3" i="1"/>
  <c r="T3" i="1" s="1"/>
  <c r="S14" i="3"/>
  <c r="T14" i="3" s="1"/>
  <c r="S15" i="3"/>
  <c r="T15" i="3" s="1"/>
  <c r="S4" i="3"/>
  <c r="T4" i="3" s="1"/>
  <c r="S5" i="3"/>
  <c r="T5" i="3" s="1"/>
  <c r="S6" i="3"/>
  <c r="T6" i="3" s="1"/>
  <c r="S7" i="3"/>
  <c r="T7" i="3" s="1"/>
  <c r="S8" i="3"/>
  <c r="T8" i="3" s="1"/>
  <c r="S9" i="3"/>
  <c r="T9" i="3" s="1"/>
  <c r="S10" i="3"/>
  <c r="T10" i="3" s="1"/>
  <c r="S11" i="3"/>
  <c r="T11" i="3" s="1"/>
  <c r="S3" i="3"/>
  <c r="T3" i="3" s="1"/>
</calcChain>
</file>

<file path=xl/sharedStrings.xml><?xml version="1.0" encoding="utf-8"?>
<sst xmlns="http://schemas.openxmlformats.org/spreadsheetml/2006/main" count="390" uniqueCount="252">
  <si>
    <t>Name</t>
  </si>
  <si>
    <t>Sample Text</t>
  </si>
  <si>
    <t>RT</t>
  </si>
  <si>
    <t>Std. Conc</t>
  </si>
  <si>
    <t>Conc.</t>
  </si>
  <si>
    <t>Height</t>
  </si>
  <si>
    <t>Area</t>
  </si>
  <si>
    <t>IS Area</t>
  </si>
  <si>
    <t>Response</t>
  </si>
  <si>
    <t>%Dev</t>
  </si>
  <si>
    <t>Acq.Date</t>
  </si>
  <si>
    <t>S/N</t>
  </si>
  <si>
    <t>Acq.Time</t>
  </si>
  <si>
    <t>20200227 NIEHS GenX Sample 054</t>
  </si>
  <si>
    <t>C_MtxB_P</t>
  </si>
  <si>
    <t>20200227 NIEHS GenX Sample 055</t>
  </si>
  <si>
    <t>C_5_P</t>
  </si>
  <si>
    <t>20200227 NIEHS GenX Sample 056</t>
  </si>
  <si>
    <t>C_10_P</t>
  </si>
  <si>
    <t>20200227 NIEHS GenX Sample 057</t>
  </si>
  <si>
    <t>C_25_P</t>
  </si>
  <si>
    <t>20200227 NIEHS GenX Sample 058</t>
  </si>
  <si>
    <t>C_75_P</t>
  </si>
  <si>
    <t>20200227 NIEHS GenX Sample 059</t>
  </si>
  <si>
    <t>C_100_P</t>
  </si>
  <si>
    <t>20200227 NIEHS GenX Sample 060</t>
  </si>
  <si>
    <t>DB</t>
  </si>
  <si>
    <t>20200227 NIEHS GenX Sample 061</t>
  </si>
  <si>
    <t>F_UC_P_10700</t>
  </si>
  <si>
    <t>20200227 NIEHS GenX Sample 062</t>
  </si>
  <si>
    <t>F_UC_P_10710</t>
  </si>
  <si>
    <t>20200227 NIEHS GenX Sample 063</t>
  </si>
  <si>
    <t>F_UC_P_10720</t>
  </si>
  <si>
    <t>20200227 NIEHS GenX Sample 064</t>
  </si>
  <si>
    <t>M_UC_P_10705</t>
  </si>
  <si>
    <t>20200227 NIEHS GenX Sample 065</t>
  </si>
  <si>
    <t>M_UC_P_10715</t>
  </si>
  <si>
    <t>20200227 NIEHS GenX Sample 066</t>
  </si>
  <si>
    <t>20200227 NIEHS GenX Sample 067</t>
  </si>
  <si>
    <t>M_UC_P_10725</t>
  </si>
  <si>
    <t>20200227 NIEHS GenX Sample 084</t>
  </si>
  <si>
    <t>C_50_P</t>
  </si>
  <si>
    <t>20200227 NIEHS GenX Sample 085</t>
  </si>
  <si>
    <t>20200227 NIEHS GenX Sample 109</t>
  </si>
  <si>
    <t>20200227 NIEHS GenX Sample 110</t>
  </si>
  <si>
    <t>20200227 NIEHS GenX Sample 111</t>
  </si>
  <si>
    <t>20200227 NIEHS GenX Sample 112</t>
  </si>
  <si>
    <t>20200227 NIEHS GenX Sample 113</t>
  </si>
  <si>
    <t>20200227 NIEHS GenX Sample 114</t>
  </si>
  <si>
    <t>20200227 NIEHS GenX Sample 130</t>
  </si>
  <si>
    <t>20200227 NIEHS GenX Sample 131</t>
  </si>
  <si>
    <t>VC_10710_F</t>
  </si>
  <si>
    <t>20200227 NIEHS GenX Sample 129</t>
  </si>
  <si>
    <t>VC_10700_F</t>
  </si>
  <si>
    <t>20200227 NIEHS GenX Sample 128</t>
  </si>
  <si>
    <t>20200227 NIEHS GenX Sample 125</t>
  </si>
  <si>
    <t>C_100_G</t>
  </si>
  <si>
    <t>20200227 NIEHS GenX Sample 124</t>
  </si>
  <si>
    <t>C_75_G</t>
  </si>
  <si>
    <t>20200227 NIEHS GenX Sample 123</t>
  </si>
  <si>
    <t>C_50_G</t>
  </si>
  <si>
    <t>20200227 NIEHS GenX Sample 122</t>
  </si>
  <si>
    <t>20200227 NIEHS GenX Sample 121</t>
  </si>
  <si>
    <t>C_25_G</t>
  </si>
  <si>
    <t>20200227 NIEHS GenX Sample 120</t>
  </si>
  <si>
    <t>C_10_G</t>
  </si>
  <si>
    <t>20200227 NIEHS GenX Sample 119</t>
  </si>
  <si>
    <t>C_5_G</t>
  </si>
  <si>
    <t>20200227 NIEHS GenX Sample 118</t>
  </si>
  <si>
    <t>C_MtxB_G</t>
  </si>
  <si>
    <t>20200227 NIEHS GenX Sample 117</t>
  </si>
  <si>
    <t>C_MB_G</t>
  </si>
  <si>
    <t>20200227 NIEHS GenX Sample 116</t>
  </si>
  <si>
    <t>VC_10725_M</t>
  </si>
  <si>
    <t>20200227 NIEHS GenX Sample 017</t>
  </si>
  <si>
    <t>VC_10715_M</t>
  </si>
  <si>
    <t>20200227 NIEHS GenX Sample 016</t>
  </si>
  <si>
    <t>VC_10705_M</t>
  </si>
  <si>
    <t>20200227 NIEHS GenX Sample 015</t>
  </si>
  <si>
    <t>VC_10720_F</t>
  </si>
  <si>
    <t>20200227 NIEHS GenX Sample 014</t>
  </si>
  <si>
    <t>20200227 NIEHS GenX Sample 013</t>
  </si>
  <si>
    <t>20200227 NIEHS GenX Sample 012</t>
  </si>
  <si>
    <t>20200227 NIEHS GenX Sample 011</t>
  </si>
  <si>
    <t>20200227 NIEHS GenX Sample 010</t>
  </si>
  <si>
    <t>20200227 NIEHS GenX Sample 009</t>
  </si>
  <si>
    <t>20200227 NIEHS GenX Sample 008</t>
  </si>
  <si>
    <t>20200227 NIEHS GenX Sample 007</t>
  </si>
  <si>
    <t>20200227 NIEHS GenX Sample 006</t>
  </si>
  <si>
    <t>20200227 NIEHS GenX Sample 005</t>
  </si>
  <si>
    <t>20200227 NIEHS GenX Sample 004</t>
  </si>
  <si>
    <t>20200227 NIEHS GenX Sample 003</t>
  </si>
  <si>
    <t>20200227 NIEHS GenX Sample 002</t>
  </si>
  <si>
    <t>20200227 NIEHS GenX Sample 001</t>
  </si>
  <si>
    <t>M_0.2_G_11005</t>
  </si>
  <si>
    <t>20200227 NIEHS GenX Sample 136</t>
  </si>
  <si>
    <t>F_0.2_G_11020</t>
  </si>
  <si>
    <t>20200227 NIEHS GenX Sample 135</t>
  </si>
  <si>
    <t>20200227 NIEHS GenX Sample 134</t>
  </si>
  <si>
    <t>M_2.0_G_11234</t>
  </si>
  <si>
    <t>20200227 NIEHS GenX Sample 133</t>
  </si>
  <si>
    <t>M_2.0_G_11224</t>
  </si>
  <si>
    <t>20200227 NIEHS GenX Sample 132</t>
  </si>
  <si>
    <t>F_1.0_P_10910</t>
  </si>
  <si>
    <t>20200227 NIEHS GenX Sample 127</t>
  </si>
  <si>
    <t>M_1.0_P_10925</t>
  </si>
  <si>
    <t>20200227 NIEHS GenX Sample 126</t>
  </si>
  <si>
    <t>E_20000_P</t>
  </si>
  <si>
    <t>20200227 NIEHS GenX Sample 105</t>
  </si>
  <si>
    <t>E_15000_P</t>
  </si>
  <si>
    <t>20200227 NIEHS GenX Sample 104</t>
  </si>
  <si>
    <t>E_10000_P</t>
  </si>
  <si>
    <t>20200227 NIEHS GenX Sample 103</t>
  </si>
  <si>
    <t>E_5000_P</t>
  </si>
  <si>
    <t>20200227 NIEHS GenX Sample 102</t>
  </si>
  <si>
    <t>E_1000_P</t>
  </si>
  <si>
    <t>20200227 NIEHS GenX Sample 101</t>
  </si>
  <si>
    <t>E_800_P</t>
  </si>
  <si>
    <t>20200227 NIEHS GenX Sample 100</t>
  </si>
  <si>
    <t>E_600_P</t>
  </si>
  <si>
    <t>20200227 NIEHS GenX Sample 099</t>
  </si>
  <si>
    <t>E_400_P</t>
  </si>
  <si>
    <t>20200227 NIEHS GenX Sample 098</t>
  </si>
  <si>
    <t>E_200_P</t>
  </si>
  <si>
    <t>20200227 NIEHS GenX Sample 097</t>
  </si>
  <si>
    <t>E_MtxB_P</t>
  </si>
  <si>
    <t>20200227 NIEHS GenX Sample 096</t>
  </si>
  <si>
    <t>E_MB_P</t>
  </si>
  <si>
    <t>20200227 NIEHS GenX Sample 095</t>
  </si>
  <si>
    <t>20200227 NIEHS GenX Sample 094</t>
  </si>
  <si>
    <t>20200227 NIEHS GenX Sample 093</t>
  </si>
  <si>
    <t>M_1.0_P_10915</t>
  </si>
  <si>
    <t>20200227 NIEHS GenX Sample 092</t>
  </si>
  <si>
    <t>M_1.0_P_10905</t>
  </si>
  <si>
    <t>20200227 NIEHS GenX Sample 091</t>
  </si>
  <si>
    <t>F_1.0_P_10920</t>
  </si>
  <si>
    <t>20200227 NIEHS GenX Sample 090</t>
  </si>
  <si>
    <t>20200227 NIEHS GenX Sample 089</t>
  </si>
  <si>
    <t>F_1.0_P_10900</t>
  </si>
  <si>
    <t>20200227 NIEHS GenX Sample 088</t>
  </si>
  <si>
    <t>M_0.1_P_10845</t>
  </si>
  <si>
    <t>20200227 NIEHS GenX Sample 087</t>
  </si>
  <si>
    <t>M_0.1_P_10816</t>
  </si>
  <si>
    <t>20200227 NIEHS GenX Sample 086</t>
  </si>
  <si>
    <t>M_0.1_P_10804</t>
  </si>
  <si>
    <t>20200227 NIEHS GenX Sample 083</t>
  </si>
  <si>
    <t>F_0.1_P_10820</t>
  </si>
  <si>
    <t>20200227 NIEHS GenX Sample 082</t>
  </si>
  <si>
    <t>F_0.1_P_10810</t>
  </si>
  <si>
    <t>20200227 NIEHS GenX Sample 081</t>
  </si>
  <si>
    <t>F_0.1_P_10800</t>
  </si>
  <si>
    <t>20200227 NIEHS GenX Sample 080</t>
  </si>
  <si>
    <t>20200227 NIEHS GenX Sample 079</t>
  </si>
  <si>
    <t>20200227 NIEHS GenX Sample 078</t>
  </si>
  <si>
    <t>20200227 NIEHS GenX Sample 077</t>
  </si>
  <si>
    <t>20200227 NIEHS GenX Sample 076</t>
  </si>
  <si>
    <t>20200227 NIEHS GenX Sample 075</t>
  </si>
  <si>
    <t>20200227 NIEHS GenX Sample 074</t>
  </si>
  <si>
    <t>20200227 NIEHS GenX Sample 073</t>
  </si>
  <si>
    <t>20200227 NIEHS GenX Sample 072</t>
  </si>
  <si>
    <t>20200227 NIEHS GenX Sample 071</t>
  </si>
  <si>
    <t>20200227 NIEHS GenX Sample 070</t>
  </si>
  <si>
    <t>20200227 NIEHS GenX Sample 069</t>
  </si>
  <si>
    <t>20200227 NIEHS GenX Sample 068</t>
  </si>
  <si>
    <t>20200227 NIEHS GenX Sample 052</t>
  </si>
  <si>
    <t>20200227 NIEHS GenX Sample 051</t>
  </si>
  <si>
    <t>M_2.0_G_11206</t>
  </si>
  <si>
    <t>20200227 NIEHS GenX Sample 050</t>
  </si>
  <si>
    <t>20200227 NIEHS GenX Sample 049</t>
  </si>
  <si>
    <t>F_2.0_G_11220</t>
  </si>
  <si>
    <t>20200227 NIEHS GenX Sample 048</t>
  </si>
  <si>
    <t>F_2.0_G_11210</t>
  </si>
  <si>
    <t>20200227 NIEHS GenX Sample 047</t>
  </si>
  <si>
    <t>F_2.0_G_11200</t>
  </si>
  <si>
    <t>20200227 NIEHS GenX Sample 046</t>
  </si>
  <si>
    <t>M_1.0_G_11135</t>
  </si>
  <si>
    <t>20200227 NIEHS GenX Sample 045</t>
  </si>
  <si>
    <t>M_1.0_G_11127</t>
  </si>
  <si>
    <t>20200227 NIEHS GenX Sample 044</t>
  </si>
  <si>
    <t>20200227 NIEHS GenX Sample 043</t>
  </si>
  <si>
    <t>M_1.0_G_11145</t>
  </si>
  <si>
    <t>20200227 NIEHS GenX Sample 042</t>
  </si>
  <si>
    <t>F_1.0_G_11121</t>
  </si>
  <si>
    <t>20200227 NIEHS GenX Sample 041</t>
  </si>
  <si>
    <t>F_1.0_G_11120</t>
  </si>
  <si>
    <t>20200227 NIEHS GenX Sample 040</t>
  </si>
  <si>
    <t>F_1.0_G_11100</t>
  </si>
  <si>
    <t>20200227 NIEHS GenX Sample 039</t>
  </si>
  <si>
    <t>M_0.2_G_11025</t>
  </si>
  <si>
    <t>20200227 NIEHS GenX Sample 038</t>
  </si>
  <si>
    <t>20200227 NIEHS GenX Sample 037</t>
  </si>
  <si>
    <t>M_0.2_G_11015</t>
  </si>
  <si>
    <t>20200227 NIEHS GenX Sample 036</t>
  </si>
  <si>
    <t>20200227 NIEHS GenX Sample 035</t>
  </si>
  <si>
    <t>20200227 NIEHS GenX Sample 034</t>
  </si>
  <si>
    <t>F_0.2_G_11010</t>
  </si>
  <si>
    <t>20200227 NIEHS GenX Sample 033</t>
  </si>
  <si>
    <t>F_0.2_G_11000</t>
  </si>
  <si>
    <t>20200227 NIEHS GenX Sample 032</t>
  </si>
  <si>
    <t>20200227 NIEHS GenX Sample 031</t>
  </si>
  <si>
    <t>E_20000_G</t>
  </si>
  <si>
    <t>20200227 NIEHS GenX Sample 030</t>
  </si>
  <si>
    <t>E_15000_G</t>
  </si>
  <si>
    <t>20200227 NIEHS GenX Sample 029</t>
  </si>
  <si>
    <t>E_10000_G</t>
  </si>
  <si>
    <t>20200227 NIEHS GenX Sample 028</t>
  </si>
  <si>
    <t>E_5000_G</t>
  </si>
  <si>
    <t>20200227 NIEHS GenX Sample 027</t>
  </si>
  <si>
    <t>E_1000_G</t>
  </si>
  <si>
    <t>20200227 NIEHS GenX Sample 026</t>
  </si>
  <si>
    <t>20200227 NIEHS GenX Sample 025</t>
  </si>
  <si>
    <t>E_800_G</t>
  </si>
  <si>
    <t>20200227 NIEHS GenX Sample 024</t>
  </si>
  <si>
    <t>E_600_G</t>
  </si>
  <si>
    <t>20200227 NIEHS GenX Sample 023</t>
  </si>
  <si>
    <t>E_400_G</t>
  </si>
  <si>
    <t>20200227 NIEHS GenX Sample 022</t>
  </si>
  <si>
    <t>E_200_G</t>
  </si>
  <si>
    <t>20200227 NIEHS GenX Sample 021</t>
  </si>
  <si>
    <t>E_MtxB_G</t>
  </si>
  <si>
    <t>20200227 NIEHS GenX Sample 020</t>
  </si>
  <si>
    <t>20200227 NIEHS GenX Sample 019</t>
  </si>
  <si>
    <t>E_MB_G</t>
  </si>
  <si>
    <t>20200227 NIEHS GenX Sample 018</t>
  </si>
  <si>
    <t>% RPD</t>
  </si>
  <si>
    <t>AVERAGE</t>
  </si>
  <si>
    <t xml:space="preserve">Rep1 </t>
  </si>
  <si>
    <t>Rep2</t>
  </si>
  <si>
    <t>Std Conc</t>
  </si>
  <si>
    <t>Calibration Curve QA/QC</t>
  </si>
  <si>
    <t>Replicate Precision</t>
  </si>
  <si>
    <t>Note: Concentrations are below the MRL for this calibration curve</t>
  </si>
  <si>
    <t>% DEV</t>
  </si>
  <si>
    <t>Male 0.1 mg/kg PFOA</t>
  </si>
  <si>
    <t>Female 0.1 mg/kg PFOA</t>
  </si>
  <si>
    <t>Female 1.0 mg/kg PFOA</t>
  </si>
  <si>
    <t>Male 1.0 mg/kg PFOA</t>
  </si>
  <si>
    <t>ng/mL</t>
  </si>
  <si>
    <t>stdev</t>
  </si>
  <si>
    <t>SD</t>
  </si>
  <si>
    <t>mean (ng/mL)</t>
  </si>
  <si>
    <t>Male VC (PFOA)</t>
  </si>
  <si>
    <t>Female VC (PFOA)</t>
  </si>
  <si>
    <t>Female 0.2 mg/kg GenX</t>
  </si>
  <si>
    <t>Male 0.2 mg/kg GenX</t>
  </si>
  <si>
    <t>Female 1.0 mg/kg GenX</t>
  </si>
  <si>
    <t>Male 1.0 mg/kg GenX</t>
  </si>
  <si>
    <t>Female 2.0 mg/kg GenX</t>
  </si>
  <si>
    <t>Male 2.0 mg/kg GenX</t>
  </si>
  <si>
    <t>&lt; LOD</t>
  </si>
  <si>
    <t>Male VC (GenX)</t>
  </si>
  <si>
    <t>Female VC (GenX)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</si>
</sst>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5" fontId="0" fillId="0" borderId="0" xfId="0" applyNumberFormat="1"/>
    <xf numFmtId="21" fontId="0" fillId="0" borderId="0" xfId="0" applyNumberFormat="1"/>
    <xf numFmtId="10" fontId="6" fillId="2" borderId="0" xfId="6" applyNumberFormat="1"/>
    <xf numFmtId="0" fontId="7" fillId="3" borderId="0" xfId="7"/>
    <xf numFmtId="10" fontId="7" fillId="3" borderId="0" xfId="7" applyNumberForma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4FB3-E9A1-40C9-B781-A24D1DE96604}">
  <dimension ref="A1:C15"/>
  <sheetViews>
    <sheetView tabSelected="1" workbookViewId="0"/>
  </sheetViews>
  <sheetFormatPr defaultRowHeight="15" x14ac:dyDescent="0.25"/>
  <cols>
    <col min="1" max="1" width="21.42578125" customWidth="1"/>
    <col min="2" max="2" width="12.85546875" customWidth="1"/>
  </cols>
  <sheetData>
    <row r="1" spans="1:3" x14ac:dyDescent="0.25">
      <c r="B1" s="6" t="s">
        <v>240</v>
      </c>
      <c r="C1" s="6" t="s">
        <v>239</v>
      </c>
    </row>
    <row r="2" spans="1:3" x14ac:dyDescent="0.25">
      <c r="A2" t="s">
        <v>234</v>
      </c>
      <c r="B2" s="8">
        <v>342.84700000000004</v>
      </c>
      <c r="C2" s="8">
        <v>43.411629732134656</v>
      </c>
    </row>
    <row r="3" spans="1:3" x14ac:dyDescent="0.25">
      <c r="A3" t="s">
        <v>233</v>
      </c>
      <c r="B3" s="8">
        <v>265.58166666666665</v>
      </c>
      <c r="C3" s="8">
        <v>38.860222726244977</v>
      </c>
    </row>
    <row r="4" spans="1:3" x14ac:dyDescent="0.25">
      <c r="A4" t="s">
        <v>235</v>
      </c>
      <c r="B4" s="8">
        <v>3593.2943333333333</v>
      </c>
      <c r="C4" s="8">
        <v>1079.9678113084353</v>
      </c>
    </row>
    <row r="5" spans="1:3" x14ac:dyDescent="0.25">
      <c r="A5" t="s">
        <v>236</v>
      </c>
      <c r="B5" s="8">
        <v>4263.2983333333332</v>
      </c>
      <c r="C5" s="8">
        <v>455.26394138931448</v>
      </c>
    </row>
    <row r="6" spans="1:3" x14ac:dyDescent="0.25">
      <c r="A6" t="s">
        <v>241</v>
      </c>
      <c r="B6" s="6" t="s">
        <v>249</v>
      </c>
      <c r="C6" s="6" t="s">
        <v>249</v>
      </c>
    </row>
    <row r="7" spans="1:3" x14ac:dyDescent="0.25">
      <c r="A7" t="s">
        <v>242</v>
      </c>
      <c r="B7" s="6" t="s">
        <v>249</v>
      </c>
      <c r="C7" s="6" t="s">
        <v>249</v>
      </c>
    </row>
    <row r="8" spans="1:3" x14ac:dyDescent="0.25">
      <c r="A8" t="s">
        <v>243</v>
      </c>
      <c r="B8" s="6" t="s">
        <v>249</v>
      </c>
      <c r="C8" s="6" t="s">
        <v>249</v>
      </c>
    </row>
    <row r="9" spans="1:3" x14ac:dyDescent="0.25">
      <c r="A9" t="s">
        <v>244</v>
      </c>
      <c r="B9" s="6" t="s">
        <v>249</v>
      </c>
      <c r="C9" s="6" t="s">
        <v>249</v>
      </c>
    </row>
    <row r="10" spans="1:3" x14ac:dyDescent="0.25">
      <c r="A10" t="s">
        <v>245</v>
      </c>
      <c r="B10" s="6" t="s">
        <v>249</v>
      </c>
      <c r="C10" s="6" t="s">
        <v>249</v>
      </c>
    </row>
    <row r="11" spans="1:3" x14ac:dyDescent="0.25">
      <c r="A11" t="s">
        <v>246</v>
      </c>
      <c r="B11" s="6" t="s">
        <v>249</v>
      </c>
      <c r="C11" s="6" t="s">
        <v>249</v>
      </c>
    </row>
    <row r="12" spans="1:3" x14ac:dyDescent="0.25">
      <c r="A12" t="s">
        <v>247</v>
      </c>
      <c r="B12" s="6" t="s">
        <v>249</v>
      </c>
      <c r="C12" s="6" t="s">
        <v>249</v>
      </c>
    </row>
    <row r="13" spans="1:3" x14ac:dyDescent="0.25">
      <c r="A13" t="s">
        <v>248</v>
      </c>
      <c r="B13" s="6" t="s">
        <v>249</v>
      </c>
      <c r="C13" s="6" t="s">
        <v>249</v>
      </c>
    </row>
    <row r="14" spans="1:3" x14ac:dyDescent="0.25">
      <c r="A14" t="s">
        <v>250</v>
      </c>
      <c r="B14" s="6" t="s">
        <v>249</v>
      </c>
      <c r="C14" s="6" t="s">
        <v>249</v>
      </c>
    </row>
    <row r="15" spans="1:3" x14ac:dyDescent="0.25">
      <c r="A15" t="s">
        <v>251</v>
      </c>
      <c r="B15" s="6" t="s">
        <v>249</v>
      </c>
      <c r="C15" s="6" t="s">
        <v>249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workbookViewId="0"/>
  </sheetViews>
  <sheetFormatPr defaultRowHeight="15" x14ac:dyDescent="0.25"/>
  <cols>
    <col min="1" max="1" width="8.85546875" customWidth="1"/>
    <col min="2" max="2" width="14.7109375" bestFit="1" customWidth="1"/>
    <col min="3" max="3" width="6" bestFit="1" customWidth="1"/>
    <col min="11" max="11" width="9.7109375" bestFit="1" customWidth="1"/>
    <col min="15" max="15" width="28.7109375" customWidth="1"/>
    <col min="16" max="17" width="12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P1" s="9" t="s">
        <v>229</v>
      </c>
      <c r="Q1" s="9"/>
      <c r="R1" s="9"/>
      <c r="S1" s="9"/>
      <c r="T1" s="9"/>
    </row>
    <row r="2" spans="1:20" x14ac:dyDescent="0.25">
      <c r="A2" t="s">
        <v>163</v>
      </c>
      <c r="B2" t="s">
        <v>127</v>
      </c>
      <c r="C2">
        <v>1.891</v>
      </c>
      <c r="E2">
        <v>17.503</v>
      </c>
      <c r="F2">
        <v>22384</v>
      </c>
      <c r="G2">
        <v>1107</v>
      </c>
      <c r="H2">
        <v>415017.90600000002</v>
      </c>
      <c r="I2">
        <v>3.0000000000000001E-3</v>
      </c>
      <c r="K2" s="1">
        <v>43888</v>
      </c>
      <c r="L2">
        <v>10</v>
      </c>
      <c r="M2" s="2">
        <v>0.99684027777777784</v>
      </c>
      <c r="P2" t="s">
        <v>228</v>
      </c>
      <c r="Q2" t="s">
        <v>226</v>
      </c>
      <c r="R2" t="s">
        <v>227</v>
      </c>
      <c r="S2" t="s">
        <v>225</v>
      </c>
      <c r="T2" t="s">
        <v>224</v>
      </c>
    </row>
    <row r="3" spans="1:20" x14ac:dyDescent="0.25">
      <c r="A3" t="s">
        <v>162</v>
      </c>
      <c r="B3" t="s">
        <v>125</v>
      </c>
      <c r="C3">
        <v>1.885</v>
      </c>
      <c r="E3">
        <v>18.303000000000001</v>
      </c>
      <c r="F3">
        <v>35384</v>
      </c>
      <c r="G3">
        <v>1611</v>
      </c>
      <c r="H3">
        <v>501960.78100000002</v>
      </c>
      <c r="I3">
        <v>3.0000000000000001E-3</v>
      </c>
      <c r="K3" s="1">
        <v>43889</v>
      </c>
      <c r="L3">
        <v>23</v>
      </c>
      <c r="M3" s="2">
        <v>4.2824074074074075E-4</v>
      </c>
      <c r="P3">
        <v>200</v>
      </c>
      <c r="Q3">
        <v>242.328</v>
      </c>
      <c r="R3">
        <v>243.73400000000001</v>
      </c>
      <c r="S3">
        <f>AVERAGE(Q3:R3)</f>
        <v>243.03100000000001</v>
      </c>
      <c r="T3" s="3">
        <f>ABS(S3-P3)/P3</f>
        <v>0.21515500000000004</v>
      </c>
    </row>
    <row r="4" spans="1:20" x14ac:dyDescent="0.25">
      <c r="A4" t="s">
        <v>161</v>
      </c>
      <c r="B4" t="s">
        <v>123</v>
      </c>
      <c r="C4">
        <v>1.885</v>
      </c>
      <c r="D4">
        <v>200</v>
      </c>
      <c r="E4">
        <v>242.328</v>
      </c>
      <c r="F4">
        <v>1784046</v>
      </c>
      <c r="G4">
        <v>75330</v>
      </c>
      <c r="H4">
        <v>486741.15600000002</v>
      </c>
      <c r="I4">
        <v>0.155</v>
      </c>
      <c r="J4">
        <v>21.2</v>
      </c>
      <c r="K4" s="1">
        <v>43889</v>
      </c>
      <c r="L4">
        <v>950</v>
      </c>
      <c r="M4" s="2">
        <v>4.0046296296296297E-3</v>
      </c>
      <c r="P4">
        <v>400</v>
      </c>
      <c r="Q4">
        <v>367.32799999999997</v>
      </c>
      <c r="R4">
        <v>373.238</v>
      </c>
      <c r="S4">
        <f t="shared" ref="S4:S11" si="0">AVERAGE(Q4:R4)</f>
        <v>370.28300000000002</v>
      </c>
      <c r="T4" s="3">
        <f t="shared" ref="T4:T11" si="1">ABS(S4-P4)/P4</f>
        <v>7.4292499999999956E-2</v>
      </c>
    </row>
    <row r="5" spans="1:20" x14ac:dyDescent="0.25">
      <c r="A5" t="s">
        <v>160</v>
      </c>
      <c r="B5" t="s">
        <v>121</v>
      </c>
      <c r="C5">
        <v>1.885</v>
      </c>
      <c r="D5">
        <v>400</v>
      </c>
      <c r="E5">
        <v>367.32799999999997</v>
      </c>
      <c r="F5">
        <v>2651459</v>
      </c>
      <c r="G5">
        <v>109702</v>
      </c>
      <c r="H5">
        <v>458281.625</v>
      </c>
      <c r="I5">
        <v>0.23899999999999999</v>
      </c>
      <c r="J5">
        <v>-8.1999999999999993</v>
      </c>
      <c r="K5" s="1">
        <v>43889</v>
      </c>
      <c r="L5">
        <v>2405</v>
      </c>
      <c r="M5" s="2">
        <v>7.5810185185185182E-3</v>
      </c>
      <c r="P5">
        <v>600</v>
      </c>
      <c r="Q5">
        <v>574.875</v>
      </c>
      <c r="R5">
        <v>574.03499999999997</v>
      </c>
      <c r="S5">
        <f t="shared" si="0"/>
        <v>574.45499999999993</v>
      </c>
      <c r="T5" s="3">
        <f t="shared" si="1"/>
        <v>4.257500000000012E-2</v>
      </c>
    </row>
    <row r="6" spans="1:20" x14ac:dyDescent="0.25">
      <c r="A6" t="s">
        <v>159</v>
      </c>
      <c r="B6" t="s">
        <v>119</v>
      </c>
      <c r="C6">
        <v>1.885</v>
      </c>
      <c r="D6">
        <v>600</v>
      </c>
      <c r="E6">
        <v>574.875</v>
      </c>
      <c r="F6">
        <v>3976057</v>
      </c>
      <c r="G6">
        <v>166192</v>
      </c>
      <c r="H6">
        <v>437410.96899999998</v>
      </c>
      <c r="I6">
        <v>0.38</v>
      </c>
      <c r="J6">
        <v>-4.2</v>
      </c>
      <c r="K6" s="1">
        <v>43889</v>
      </c>
      <c r="L6">
        <v>3564</v>
      </c>
      <c r="M6" s="2">
        <v>1.1157407407407408E-2</v>
      </c>
      <c r="P6">
        <v>800</v>
      </c>
      <c r="Q6">
        <v>728.13900000000001</v>
      </c>
      <c r="R6">
        <v>720.88599999999997</v>
      </c>
      <c r="S6">
        <f t="shared" si="0"/>
        <v>724.51250000000005</v>
      </c>
      <c r="T6" s="3">
        <f t="shared" si="1"/>
        <v>9.435937499999994E-2</v>
      </c>
    </row>
    <row r="7" spans="1:20" x14ac:dyDescent="0.25">
      <c r="A7" t="s">
        <v>158</v>
      </c>
      <c r="B7" t="s">
        <v>117</v>
      </c>
      <c r="C7">
        <v>1.885</v>
      </c>
      <c r="D7">
        <v>800</v>
      </c>
      <c r="E7">
        <v>728.13900000000001</v>
      </c>
      <c r="F7">
        <v>5236502</v>
      </c>
      <c r="G7">
        <v>218012</v>
      </c>
      <c r="H7">
        <v>450614.28100000002</v>
      </c>
      <c r="I7">
        <v>0.48399999999999999</v>
      </c>
      <c r="J7">
        <v>-9</v>
      </c>
      <c r="K7" s="1">
        <v>43889</v>
      </c>
      <c r="L7">
        <v>4243</v>
      </c>
      <c r="M7" s="2">
        <v>1.4745370370370372E-2</v>
      </c>
      <c r="P7">
        <v>1000</v>
      </c>
      <c r="Q7">
        <v>928.45299999999997</v>
      </c>
      <c r="R7">
        <v>927.68799999999999</v>
      </c>
      <c r="S7">
        <f t="shared" si="0"/>
        <v>928.07050000000004</v>
      </c>
      <c r="T7" s="3">
        <f t="shared" si="1"/>
        <v>7.1929499999999966E-2</v>
      </c>
    </row>
    <row r="8" spans="1:20" x14ac:dyDescent="0.25">
      <c r="A8" t="s">
        <v>157</v>
      </c>
      <c r="B8" t="s">
        <v>115</v>
      </c>
      <c r="C8">
        <v>1.885</v>
      </c>
      <c r="D8">
        <v>1000</v>
      </c>
      <c r="E8">
        <v>928.45299999999997</v>
      </c>
      <c r="F8">
        <v>5878434</v>
      </c>
      <c r="G8">
        <v>243943</v>
      </c>
      <c r="H8">
        <v>393685.68800000002</v>
      </c>
      <c r="I8">
        <v>0.62</v>
      </c>
      <c r="J8">
        <v>-7.2</v>
      </c>
      <c r="K8" s="1">
        <v>43889</v>
      </c>
      <c r="L8">
        <v>2738</v>
      </c>
      <c r="M8" s="2">
        <v>1.832175925925926E-2</v>
      </c>
      <c r="P8">
        <v>5000</v>
      </c>
      <c r="Q8">
        <v>5599.0730000000003</v>
      </c>
      <c r="R8">
        <v>5681.1260000000002</v>
      </c>
      <c r="S8">
        <f t="shared" si="0"/>
        <v>5640.0995000000003</v>
      </c>
      <c r="T8" s="3">
        <f t="shared" si="1"/>
        <v>0.12801990000000005</v>
      </c>
    </row>
    <row r="9" spans="1:20" x14ac:dyDescent="0.25">
      <c r="A9" t="s">
        <v>156</v>
      </c>
      <c r="B9" t="s">
        <v>113</v>
      </c>
      <c r="C9">
        <v>1.885</v>
      </c>
      <c r="D9">
        <v>5000</v>
      </c>
      <c r="E9">
        <v>5599.0730000000003</v>
      </c>
      <c r="F9">
        <v>31013576</v>
      </c>
      <c r="G9">
        <v>1324296</v>
      </c>
      <c r="H9">
        <v>347367.71899999998</v>
      </c>
      <c r="I9">
        <v>3.8119999999999998</v>
      </c>
      <c r="J9">
        <v>12</v>
      </c>
      <c r="K9" s="1">
        <v>43889</v>
      </c>
      <c r="L9">
        <v>11015</v>
      </c>
      <c r="M9" s="2">
        <v>2.1898148148148149E-2</v>
      </c>
      <c r="P9">
        <v>10000</v>
      </c>
      <c r="Q9">
        <v>9174.5439999999999</v>
      </c>
      <c r="R9">
        <v>9100.6779999999999</v>
      </c>
      <c r="S9">
        <f t="shared" si="0"/>
        <v>9137.6110000000008</v>
      </c>
      <c r="T9" s="3">
        <f t="shared" si="1"/>
        <v>8.6238899999999924E-2</v>
      </c>
    </row>
    <row r="10" spans="1:20" x14ac:dyDescent="0.25">
      <c r="A10" t="s">
        <v>155</v>
      </c>
      <c r="B10" t="s">
        <v>111</v>
      </c>
      <c r="C10">
        <v>1.885</v>
      </c>
      <c r="D10">
        <v>10000</v>
      </c>
      <c r="E10">
        <v>9174.5439999999999</v>
      </c>
      <c r="F10">
        <v>37779624</v>
      </c>
      <c r="G10">
        <v>1623095</v>
      </c>
      <c r="H10">
        <v>258054.78099999999</v>
      </c>
      <c r="I10">
        <v>6.29</v>
      </c>
      <c r="J10">
        <v>-8.3000000000000007</v>
      </c>
      <c r="K10" s="1">
        <v>43889</v>
      </c>
      <c r="L10">
        <v>7665</v>
      </c>
      <c r="M10" s="2">
        <v>2.5486111111111112E-2</v>
      </c>
      <c r="P10">
        <v>15000</v>
      </c>
      <c r="Q10">
        <v>15404.232</v>
      </c>
      <c r="R10">
        <v>15425.058999999999</v>
      </c>
      <c r="S10">
        <f t="shared" si="0"/>
        <v>15414.645499999999</v>
      </c>
      <c r="T10" s="3">
        <f t="shared" si="1"/>
        <v>2.7643033333333247E-2</v>
      </c>
    </row>
    <row r="11" spans="1:20" x14ac:dyDescent="0.25">
      <c r="A11" t="s">
        <v>154</v>
      </c>
      <c r="B11" t="s">
        <v>109</v>
      </c>
      <c r="C11">
        <v>1.885</v>
      </c>
      <c r="D11">
        <v>15000</v>
      </c>
      <c r="E11">
        <v>15404.232</v>
      </c>
      <c r="F11">
        <v>61053872</v>
      </c>
      <c r="G11">
        <v>2670354</v>
      </c>
      <c r="H11">
        <v>250150.125</v>
      </c>
      <c r="I11">
        <v>10.675000000000001</v>
      </c>
      <c r="J11">
        <v>2.7</v>
      </c>
      <c r="K11" s="1">
        <v>43889</v>
      </c>
      <c r="L11">
        <v>8102</v>
      </c>
      <c r="M11" s="2">
        <v>2.9062500000000002E-2</v>
      </c>
      <c r="P11">
        <v>20000</v>
      </c>
      <c r="Q11">
        <v>19802.254000000001</v>
      </c>
      <c r="R11">
        <v>20128.098999999998</v>
      </c>
      <c r="S11">
        <f t="shared" si="0"/>
        <v>19965.176500000001</v>
      </c>
      <c r="T11" s="3">
        <f t="shared" si="1"/>
        <v>1.7411749999999301E-3</v>
      </c>
    </row>
    <row r="12" spans="1:20" x14ac:dyDescent="0.25">
      <c r="A12" t="s">
        <v>153</v>
      </c>
      <c r="B12" t="s">
        <v>107</v>
      </c>
      <c r="C12">
        <v>1.885</v>
      </c>
      <c r="D12">
        <v>20000</v>
      </c>
      <c r="E12">
        <v>19802.254000000001</v>
      </c>
      <c r="F12">
        <v>70489168</v>
      </c>
      <c r="G12">
        <v>3138218</v>
      </c>
      <c r="H12">
        <v>227018.70300000001</v>
      </c>
      <c r="I12">
        <v>13.824</v>
      </c>
      <c r="J12">
        <v>-1</v>
      </c>
      <c r="K12" s="1">
        <v>43889</v>
      </c>
      <c r="L12">
        <v>6047</v>
      </c>
      <c r="M12" s="2">
        <v>3.2638888888888891E-2</v>
      </c>
    </row>
    <row r="13" spans="1:20" x14ac:dyDescent="0.25">
      <c r="A13" t="s">
        <v>152</v>
      </c>
      <c r="B13" t="s">
        <v>26</v>
      </c>
      <c r="H13">
        <v>75.447000000000003</v>
      </c>
      <c r="K13" s="1">
        <v>43889</v>
      </c>
      <c r="M13" s="2">
        <v>3.6215277777777777E-2</v>
      </c>
      <c r="P13" s="9" t="s">
        <v>230</v>
      </c>
      <c r="Q13" s="9"/>
      <c r="R13" s="9"/>
      <c r="S13" s="9"/>
      <c r="T13" s="9"/>
    </row>
    <row r="14" spans="1:20" x14ac:dyDescent="0.25">
      <c r="A14" t="s">
        <v>151</v>
      </c>
      <c r="B14" t="s">
        <v>150</v>
      </c>
      <c r="C14">
        <v>1.885</v>
      </c>
      <c r="E14">
        <v>322.483</v>
      </c>
      <c r="F14">
        <v>2134875</v>
      </c>
      <c r="G14">
        <v>87353</v>
      </c>
      <c r="H14">
        <v>417921.28100000002</v>
      </c>
      <c r="I14">
        <v>0.20899999999999999</v>
      </c>
      <c r="K14" s="1">
        <v>43889</v>
      </c>
      <c r="L14">
        <v>2009</v>
      </c>
      <c r="M14" s="2">
        <v>3.9803240740740743E-2</v>
      </c>
      <c r="P14" t="s">
        <v>105</v>
      </c>
      <c r="Q14">
        <v>3814.4690000000001</v>
      </c>
      <c r="R14">
        <v>3832.6619999999998</v>
      </c>
      <c r="S14">
        <f>AVERAGE(Q14:R14)</f>
        <v>3823.5654999999997</v>
      </c>
      <c r="T14" s="3">
        <f>ABS(R14-Q14)/S14</f>
        <v>4.7581243213957649E-3</v>
      </c>
    </row>
    <row r="15" spans="1:20" x14ac:dyDescent="0.25">
      <c r="A15" t="s">
        <v>149</v>
      </c>
      <c r="B15" t="s">
        <v>148</v>
      </c>
      <c r="C15">
        <v>1.885</v>
      </c>
      <c r="E15">
        <v>392.697</v>
      </c>
      <c r="F15">
        <v>2630096</v>
      </c>
      <c r="G15">
        <v>107839</v>
      </c>
      <c r="H15">
        <v>420334.93800000002</v>
      </c>
      <c r="I15">
        <v>0.25700000000000001</v>
      </c>
      <c r="K15" s="1">
        <v>43889</v>
      </c>
      <c r="L15">
        <v>1644</v>
      </c>
      <c r="M15" s="2">
        <v>4.3379629629629629E-2</v>
      </c>
      <c r="P15" t="s">
        <v>103</v>
      </c>
      <c r="Q15">
        <v>4802.2089999999998</v>
      </c>
      <c r="R15">
        <v>4833.3119999999999</v>
      </c>
      <c r="S15">
        <f t="shared" ref="S15" si="2">AVERAGE(Q15:R15)</f>
        <v>4817.7605000000003</v>
      </c>
      <c r="T15" s="3">
        <f>ABS(R15-Q15)/S15</f>
        <v>6.4559041488260081E-3</v>
      </c>
    </row>
    <row r="16" spans="1:20" x14ac:dyDescent="0.25">
      <c r="A16" t="s">
        <v>147</v>
      </c>
      <c r="B16" t="s">
        <v>146</v>
      </c>
      <c r="C16">
        <v>1.885</v>
      </c>
      <c r="E16">
        <v>313.36099999999999</v>
      </c>
      <c r="F16">
        <v>2224374</v>
      </c>
      <c r="G16">
        <v>91326</v>
      </c>
      <c r="H16">
        <v>450233.96899999998</v>
      </c>
      <c r="I16">
        <v>0.20300000000000001</v>
      </c>
      <c r="K16" s="1">
        <v>43889</v>
      </c>
      <c r="L16">
        <v>2309</v>
      </c>
      <c r="M16" s="2">
        <v>4.6956018518518522E-2</v>
      </c>
    </row>
    <row r="17" spans="1:17" x14ac:dyDescent="0.25">
      <c r="A17" t="s">
        <v>145</v>
      </c>
      <c r="B17" t="s">
        <v>144</v>
      </c>
      <c r="C17">
        <v>1.885</v>
      </c>
      <c r="E17">
        <v>224.77099999999999</v>
      </c>
      <c r="F17">
        <v>1680248</v>
      </c>
      <c r="G17">
        <v>68926</v>
      </c>
      <c r="H17">
        <v>482397</v>
      </c>
      <c r="I17">
        <v>0.14299999999999999</v>
      </c>
      <c r="K17" s="1">
        <v>43889</v>
      </c>
      <c r="L17">
        <v>1885</v>
      </c>
      <c r="M17" s="2">
        <v>5.0532407407407408E-2</v>
      </c>
    </row>
    <row r="18" spans="1:17" x14ac:dyDescent="0.25">
      <c r="A18" t="s">
        <v>42</v>
      </c>
      <c r="B18" t="s">
        <v>26</v>
      </c>
      <c r="H18">
        <v>12.635</v>
      </c>
      <c r="K18" s="1">
        <v>43889</v>
      </c>
      <c r="M18" s="2">
        <v>5.769675925925926E-2</v>
      </c>
    </row>
    <row r="19" spans="1:17" x14ac:dyDescent="0.25">
      <c r="A19" t="s">
        <v>143</v>
      </c>
      <c r="B19" t="s">
        <v>142</v>
      </c>
      <c r="C19">
        <v>1.885</v>
      </c>
      <c r="E19">
        <v>302.142</v>
      </c>
      <c r="F19">
        <v>2118643</v>
      </c>
      <c r="G19">
        <v>87072</v>
      </c>
      <c r="H19">
        <v>445956.40600000002</v>
      </c>
      <c r="I19">
        <v>0.19500000000000001</v>
      </c>
      <c r="K19" s="1">
        <v>43889</v>
      </c>
      <c r="L19">
        <v>2108</v>
      </c>
      <c r="M19" s="2">
        <v>6.1273148148148153E-2</v>
      </c>
    </row>
    <row r="20" spans="1:17" x14ac:dyDescent="0.25">
      <c r="A20" t="s">
        <v>141</v>
      </c>
      <c r="B20" t="s">
        <v>140</v>
      </c>
      <c r="C20">
        <v>1.885</v>
      </c>
      <c r="E20">
        <v>269.83199999999999</v>
      </c>
      <c r="F20">
        <v>2060032</v>
      </c>
      <c r="G20">
        <v>84694</v>
      </c>
      <c r="H20">
        <v>488494.31300000002</v>
      </c>
      <c r="I20">
        <v>0.17299999999999999</v>
      </c>
      <c r="K20" s="1">
        <v>43889</v>
      </c>
      <c r="L20">
        <v>2257</v>
      </c>
      <c r="M20" s="2">
        <v>6.4861111111111105E-2</v>
      </c>
      <c r="P20" t="s">
        <v>237</v>
      </c>
      <c r="Q20" t="s">
        <v>238</v>
      </c>
    </row>
    <row r="21" spans="1:17" x14ac:dyDescent="0.25">
      <c r="A21" t="s">
        <v>139</v>
      </c>
      <c r="B21" t="s">
        <v>138</v>
      </c>
      <c r="C21">
        <v>1.885</v>
      </c>
      <c r="E21">
        <v>2723.8380000000002</v>
      </c>
      <c r="F21">
        <v>17171178</v>
      </c>
      <c r="G21">
        <v>715356</v>
      </c>
      <c r="H21">
        <v>388547.125</v>
      </c>
      <c r="I21">
        <v>1.841</v>
      </c>
      <c r="K21" s="1">
        <v>43889</v>
      </c>
      <c r="L21">
        <v>10882</v>
      </c>
      <c r="M21" s="2">
        <v>6.8449074074074079E-2</v>
      </c>
      <c r="O21" t="s">
        <v>234</v>
      </c>
      <c r="P21" s="7">
        <f>AVERAGE(E14:E16)</f>
        <v>342.84700000000004</v>
      </c>
      <c r="Q21" s="7">
        <f>STDEV(E14:E16)</f>
        <v>43.411629732134656</v>
      </c>
    </row>
    <row r="22" spans="1:17" x14ac:dyDescent="0.25">
      <c r="A22" t="s">
        <v>137</v>
      </c>
      <c r="B22" t="s">
        <v>103</v>
      </c>
      <c r="C22">
        <v>1.885</v>
      </c>
      <c r="E22">
        <v>4802.2089999999998</v>
      </c>
      <c r="F22">
        <v>27127344</v>
      </c>
      <c r="G22">
        <v>1139151</v>
      </c>
      <c r="H22">
        <v>348985.90600000002</v>
      </c>
      <c r="I22">
        <v>3.2639999999999998</v>
      </c>
      <c r="K22" s="1">
        <v>43889</v>
      </c>
      <c r="L22">
        <v>18603</v>
      </c>
      <c r="M22" s="2">
        <v>7.2025462962962958E-2</v>
      </c>
      <c r="O22" t="s">
        <v>233</v>
      </c>
      <c r="P22" s="7">
        <f>AVERAGE(E17,E19,E20)</f>
        <v>265.58166666666665</v>
      </c>
      <c r="Q22" s="7">
        <f>STDEV(E19,E20,E17)</f>
        <v>38.860222726244977</v>
      </c>
    </row>
    <row r="23" spans="1:17" x14ac:dyDescent="0.25">
      <c r="A23" t="s">
        <v>136</v>
      </c>
      <c r="B23" t="s">
        <v>135</v>
      </c>
      <c r="C23">
        <v>1.885</v>
      </c>
      <c r="E23">
        <v>3253.8359999999998</v>
      </c>
      <c r="F23">
        <v>20126786</v>
      </c>
      <c r="G23">
        <v>841765</v>
      </c>
      <c r="H23">
        <v>382087.03100000002</v>
      </c>
      <c r="I23">
        <v>2.2029999999999998</v>
      </c>
      <c r="K23" s="1">
        <v>43889</v>
      </c>
      <c r="L23">
        <v>9803</v>
      </c>
      <c r="M23" s="2">
        <v>7.5601851851851851E-2</v>
      </c>
      <c r="O23" t="s">
        <v>235</v>
      </c>
      <c r="P23" s="7">
        <f>AVERAGE(E21:E23)</f>
        <v>3593.2943333333333</v>
      </c>
      <c r="Q23" s="7">
        <f>STDEV(E21:E23)</f>
        <v>1079.9678113084353</v>
      </c>
    </row>
    <row r="24" spans="1:17" x14ac:dyDescent="0.25">
      <c r="A24" t="s">
        <v>134</v>
      </c>
      <c r="B24" t="s">
        <v>133</v>
      </c>
      <c r="C24">
        <v>1.885</v>
      </c>
      <c r="E24">
        <v>4724.7349999999997</v>
      </c>
      <c r="F24">
        <v>25492738</v>
      </c>
      <c r="G24">
        <v>1070403</v>
      </c>
      <c r="H24">
        <v>333359.90600000002</v>
      </c>
      <c r="I24">
        <v>3.2109999999999999</v>
      </c>
      <c r="K24" s="1">
        <v>43889</v>
      </c>
      <c r="L24">
        <v>13225</v>
      </c>
      <c r="M24" s="2">
        <v>7.9178240740740743E-2</v>
      </c>
      <c r="O24" t="s">
        <v>236</v>
      </c>
      <c r="P24" s="7">
        <f>AVERAGE(E24:E26)</f>
        <v>4263.2983333333332</v>
      </c>
      <c r="Q24" s="7">
        <f>STDEV(E24:E26)</f>
        <v>455.26394138931448</v>
      </c>
    </row>
    <row r="25" spans="1:17" x14ac:dyDescent="0.25">
      <c r="A25" t="s">
        <v>132</v>
      </c>
      <c r="B25" t="s">
        <v>131</v>
      </c>
      <c r="C25">
        <v>1.885</v>
      </c>
      <c r="E25">
        <v>4250.6909999999998</v>
      </c>
      <c r="F25">
        <v>24122018</v>
      </c>
      <c r="G25">
        <v>1011074</v>
      </c>
      <c r="H25">
        <v>350386.43800000002</v>
      </c>
      <c r="I25">
        <v>2.8860000000000001</v>
      </c>
      <c r="K25" s="1">
        <v>43889</v>
      </c>
      <c r="L25">
        <v>15954</v>
      </c>
      <c r="M25" s="2">
        <v>8.2766203703703703E-2</v>
      </c>
    </row>
    <row r="26" spans="1:17" x14ac:dyDescent="0.25">
      <c r="A26" t="s">
        <v>130</v>
      </c>
      <c r="B26" t="s">
        <v>105</v>
      </c>
      <c r="C26">
        <v>1.885</v>
      </c>
      <c r="E26">
        <v>3814.4690000000001</v>
      </c>
      <c r="F26">
        <v>21824042</v>
      </c>
      <c r="G26">
        <v>913946</v>
      </c>
      <c r="H26">
        <v>353331.81300000002</v>
      </c>
      <c r="I26">
        <v>2.5870000000000002</v>
      </c>
      <c r="K26" s="1">
        <v>43889</v>
      </c>
      <c r="L26">
        <v>9948</v>
      </c>
      <c r="M26" s="2">
        <v>8.6354166666666662E-2</v>
      </c>
    </row>
    <row r="27" spans="1:17" x14ac:dyDescent="0.25">
      <c r="A27" t="s">
        <v>129</v>
      </c>
      <c r="B27" t="s">
        <v>26</v>
      </c>
      <c r="H27">
        <v>65.275999999999996</v>
      </c>
      <c r="K27" s="1">
        <v>43889</v>
      </c>
      <c r="M27" s="2">
        <v>8.9942129629629622E-2</v>
      </c>
    </row>
    <row r="28" spans="1:17" x14ac:dyDescent="0.25">
      <c r="A28" t="s">
        <v>128</v>
      </c>
      <c r="B28" t="s">
        <v>127</v>
      </c>
      <c r="C28">
        <v>1.885</v>
      </c>
      <c r="E28">
        <v>18.57</v>
      </c>
      <c r="F28">
        <v>23901</v>
      </c>
      <c r="G28">
        <v>1450</v>
      </c>
      <c r="H28">
        <v>427793.06300000002</v>
      </c>
      <c r="I28">
        <v>3.0000000000000001E-3</v>
      </c>
      <c r="K28" s="1">
        <v>43889</v>
      </c>
      <c r="L28">
        <v>21</v>
      </c>
      <c r="M28" s="2">
        <v>9.3530092592592595E-2</v>
      </c>
    </row>
    <row r="29" spans="1:17" x14ac:dyDescent="0.25">
      <c r="A29" t="s">
        <v>126</v>
      </c>
      <c r="B29" t="s">
        <v>125</v>
      </c>
      <c r="C29">
        <v>1.885</v>
      </c>
      <c r="E29">
        <v>17.899000000000001</v>
      </c>
      <c r="F29">
        <v>34683</v>
      </c>
      <c r="G29">
        <v>1494</v>
      </c>
      <c r="H29">
        <v>509099.56300000002</v>
      </c>
      <c r="I29">
        <v>3.0000000000000001E-3</v>
      </c>
      <c r="K29" s="1">
        <v>43889</v>
      </c>
      <c r="L29">
        <v>46</v>
      </c>
      <c r="M29" s="2">
        <v>9.7118055555555569E-2</v>
      </c>
    </row>
    <row r="30" spans="1:17" x14ac:dyDescent="0.25">
      <c r="A30" t="s">
        <v>124</v>
      </c>
      <c r="B30" t="s">
        <v>123</v>
      </c>
      <c r="C30">
        <v>1.891</v>
      </c>
      <c r="D30">
        <v>200</v>
      </c>
      <c r="E30">
        <v>243.73400000000001</v>
      </c>
      <c r="F30">
        <v>1796888</v>
      </c>
      <c r="G30">
        <v>75951</v>
      </c>
      <c r="H30">
        <v>487757.43800000002</v>
      </c>
      <c r="I30">
        <v>0.156</v>
      </c>
      <c r="J30">
        <v>21.9</v>
      </c>
      <c r="K30" s="1">
        <v>43889</v>
      </c>
      <c r="L30">
        <v>1496</v>
      </c>
      <c r="M30" s="2">
        <v>0.10069444444444443</v>
      </c>
    </row>
    <row r="31" spans="1:17" x14ac:dyDescent="0.25">
      <c r="A31" t="s">
        <v>122</v>
      </c>
      <c r="B31" t="s">
        <v>121</v>
      </c>
      <c r="C31">
        <v>1.885</v>
      </c>
      <c r="D31">
        <v>400</v>
      </c>
      <c r="E31">
        <v>373.238</v>
      </c>
      <c r="F31">
        <v>2708074</v>
      </c>
      <c r="G31">
        <v>112220</v>
      </c>
      <c r="H31">
        <v>461092.68800000002</v>
      </c>
      <c r="I31">
        <v>0.24299999999999999</v>
      </c>
      <c r="J31">
        <v>-6.7</v>
      </c>
      <c r="K31" s="1">
        <v>43889</v>
      </c>
      <c r="L31">
        <v>2391</v>
      </c>
      <c r="M31" s="2">
        <v>0.10427083333333333</v>
      </c>
    </row>
    <row r="32" spans="1:17" x14ac:dyDescent="0.25">
      <c r="A32" t="s">
        <v>120</v>
      </c>
      <c r="B32" t="s">
        <v>119</v>
      </c>
      <c r="C32">
        <v>1.885</v>
      </c>
      <c r="D32">
        <v>600</v>
      </c>
      <c r="E32">
        <v>574.03499999999997</v>
      </c>
      <c r="F32">
        <v>4075067</v>
      </c>
      <c r="G32">
        <v>169125</v>
      </c>
      <c r="H32">
        <v>445798.375</v>
      </c>
      <c r="I32">
        <v>0.379</v>
      </c>
      <c r="J32">
        <v>-4.3</v>
      </c>
      <c r="K32" s="1">
        <v>43889</v>
      </c>
      <c r="L32">
        <v>2851</v>
      </c>
      <c r="M32" s="2">
        <v>0.1078587962962963</v>
      </c>
    </row>
    <row r="33" spans="1:13" x14ac:dyDescent="0.25">
      <c r="A33" t="s">
        <v>118</v>
      </c>
      <c r="B33" t="s">
        <v>117</v>
      </c>
      <c r="C33">
        <v>1.885</v>
      </c>
      <c r="D33">
        <v>800</v>
      </c>
      <c r="E33">
        <v>720.88599999999997</v>
      </c>
      <c r="F33">
        <v>5305511</v>
      </c>
      <c r="G33">
        <v>220599</v>
      </c>
      <c r="H33">
        <v>460642.59399999998</v>
      </c>
      <c r="I33">
        <v>0.47899999999999998</v>
      </c>
      <c r="J33">
        <v>-9.9</v>
      </c>
      <c r="K33" s="1">
        <v>43889</v>
      </c>
      <c r="L33">
        <v>5004</v>
      </c>
      <c r="M33" s="2">
        <v>0.11143518518518519</v>
      </c>
    </row>
    <row r="34" spans="1:13" x14ac:dyDescent="0.25">
      <c r="A34" t="s">
        <v>116</v>
      </c>
      <c r="B34" t="s">
        <v>115</v>
      </c>
      <c r="C34">
        <v>1.885</v>
      </c>
      <c r="D34">
        <v>1000</v>
      </c>
      <c r="E34">
        <v>927.68799999999999</v>
      </c>
      <c r="F34">
        <v>5993031</v>
      </c>
      <c r="G34">
        <v>248702</v>
      </c>
      <c r="H34">
        <v>401702.18800000002</v>
      </c>
      <c r="I34">
        <v>0.61899999999999999</v>
      </c>
      <c r="J34">
        <v>-7.2</v>
      </c>
      <c r="K34" s="1">
        <v>43889</v>
      </c>
      <c r="L34">
        <v>6460</v>
      </c>
      <c r="M34" s="2">
        <v>0.11501157407407407</v>
      </c>
    </row>
    <row r="35" spans="1:13" x14ac:dyDescent="0.25">
      <c r="A35" t="s">
        <v>114</v>
      </c>
      <c r="B35" t="s">
        <v>113</v>
      </c>
      <c r="C35">
        <v>1.885</v>
      </c>
      <c r="D35">
        <v>5000</v>
      </c>
      <c r="E35">
        <v>5681.1260000000002</v>
      </c>
      <c r="F35">
        <v>31153408</v>
      </c>
      <c r="G35">
        <v>1329142</v>
      </c>
      <c r="H35">
        <v>343544.84399999998</v>
      </c>
      <c r="I35">
        <v>3.8690000000000002</v>
      </c>
      <c r="J35">
        <v>13.6</v>
      </c>
      <c r="K35" s="1">
        <v>43889</v>
      </c>
      <c r="L35">
        <v>12815</v>
      </c>
      <c r="M35" s="2">
        <v>0.11858796296296296</v>
      </c>
    </row>
    <row r="36" spans="1:13" x14ac:dyDescent="0.25">
      <c r="A36" t="s">
        <v>112</v>
      </c>
      <c r="B36" t="s">
        <v>111</v>
      </c>
      <c r="C36">
        <v>1.885</v>
      </c>
      <c r="D36">
        <v>10000</v>
      </c>
      <c r="E36">
        <v>9100.6779999999999</v>
      </c>
      <c r="F36">
        <v>38286424</v>
      </c>
      <c r="G36">
        <v>1645250</v>
      </c>
      <c r="H36">
        <v>263735.43800000002</v>
      </c>
      <c r="I36">
        <v>6.2380000000000004</v>
      </c>
      <c r="J36">
        <v>-9</v>
      </c>
      <c r="K36" s="1">
        <v>43889</v>
      </c>
      <c r="L36">
        <v>7938</v>
      </c>
      <c r="M36" s="2">
        <v>0.12217592592592592</v>
      </c>
    </row>
    <row r="37" spans="1:13" x14ac:dyDescent="0.25">
      <c r="A37" t="s">
        <v>110</v>
      </c>
      <c r="B37" t="s">
        <v>109</v>
      </c>
      <c r="C37">
        <v>1.885</v>
      </c>
      <c r="D37">
        <v>15000</v>
      </c>
      <c r="E37">
        <v>15425.058999999999</v>
      </c>
      <c r="F37">
        <v>60887412</v>
      </c>
      <c r="G37">
        <v>2668341</v>
      </c>
      <c r="H37">
        <v>249615.359</v>
      </c>
      <c r="I37">
        <v>10.69</v>
      </c>
      <c r="J37">
        <v>2.8</v>
      </c>
      <c r="K37" s="1">
        <v>43889</v>
      </c>
      <c r="L37">
        <v>7931</v>
      </c>
      <c r="M37" s="2">
        <v>0.12575231481481483</v>
      </c>
    </row>
    <row r="38" spans="1:13" x14ac:dyDescent="0.25">
      <c r="A38" t="s">
        <v>108</v>
      </c>
      <c r="B38" t="s">
        <v>107</v>
      </c>
      <c r="C38">
        <v>1.885</v>
      </c>
      <c r="D38">
        <v>20000</v>
      </c>
      <c r="E38">
        <v>20128.098999999998</v>
      </c>
      <c r="F38">
        <v>71662424</v>
      </c>
      <c r="G38">
        <v>3165153</v>
      </c>
      <c r="H38">
        <v>225139.609</v>
      </c>
      <c r="I38">
        <v>14.058999999999999</v>
      </c>
      <c r="J38">
        <v>0.6</v>
      </c>
      <c r="K38" s="1">
        <v>43889</v>
      </c>
      <c r="L38">
        <v>5321</v>
      </c>
      <c r="M38" s="2">
        <v>0.1293287037037037</v>
      </c>
    </row>
    <row r="39" spans="1:13" x14ac:dyDescent="0.25">
      <c r="A39" t="s">
        <v>106</v>
      </c>
      <c r="B39" t="s">
        <v>105</v>
      </c>
      <c r="C39">
        <v>1.885</v>
      </c>
      <c r="E39">
        <v>3832.6619999999998</v>
      </c>
      <c r="F39">
        <v>22722886</v>
      </c>
      <c r="G39">
        <v>952526</v>
      </c>
      <c r="H39">
        <v>366481.625</v>
      </c>
      <c r="I39">
        <v>2.5990000000000002</v>
      </c>
      <c r="K39" s="1">
        <v>43889</v>
      </c>
      <c r="L39">
        <v>6636</v>
      </c>
      <c r="M39" s="2">
        <v>0.20458333333333334</v>
      </c>
    </row>
    <row r="40" spans="1:13" x14ac:dyDescent="0.25">
      <c r="A40" t="s">
        <v>104</v>
      </c>
      <c r="B40" t="s">
        <v>103</v>
      </c>
      <c r="C40">
        <v>1.885</v>
      </c>
      <c r="E40">
        <v>4833.3119999999999</v>
      </c>
      <c r="F40">
        <v>27612584</v>
      </c>
      <c r="G40">
        <v>1161549</v>
      </c>
      <c r="H40">
        <v>353533.06300000002</v>
      </c>
      <c r="I40">
        <v>3.286</v>
      </c>
      <c r="K40" s="1">
        <v>43889</v>
      </c>
      <c r="L40">
        <v>12389</v>
      </c>
      <c r="M40" s="2">
        <v>0.20815972222222223</v>
      </c>
    </row>
  </sheetData>
  <mergeCells count="2">
    <mergeCell ref="P1:T1"/>
    <mergeCell ref="P13:T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"/>
  <sheetViews>
    <sheetView workbookViewId="0"/>
  </sheetViews>
  <sheetFormatPr defaultRowHeight="15" x14ac:dyDescent="0.25"/>
  <cols>
    <col min="2" max="2" width="14.425781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P1" s="9" t="s">
        <v>229</v>
      </c>
      <c r="Q1" s="9"/>
      <c r="R1" s="9"/>
      <c r="S1" s="9"/>
      <c r="T1" s="9"/>
    </row>
    <row r="2" spans="1:21" x14ac:dyDescent="0.25">
      <c r="A2" t="s">
        <v>13</v>
      </c>
      <c r="B2" t="s">
        <v>14</v>
      </c>
      <c r="C2">
        <v>1.978</v>
      </c>
      <c r="E2">
        <v>1.3140000000000001</v>
      </c>
      <c r="F2">
        <v>12257</v>
      </c>
      <c r="G2">
        <v>1097</v>
      </c>
      <c r="H2">
        <v>13707.396000000001</v>
      </c>
      <c r="I2">
        <v>0.08</v>
      </c>
      <c r="K2" s="1">
        <v>43888</v>
      </c>
      <c r="L2">
        <v>12</v>
      </c>
      <c r="M2" s="2">
        <v>0.94670138888888899</v>
      </c>
      <c r="P2" t="s">
        <v>228</v>
      </c>
      <c r="Q2" t="s">
        <v>226</v>
      </c>
      <c r="R2" t="s">
        <v>227</v>
      </c>
      <c r="S2" t="s">
        <v>225</v>
      </c>
      <c r="T2" t="s">
        <v>224</v>
      </c>
    </row>
    <row r="3" spans="1:21" x14ac:dyDescent="0.25">
      <c r="A3" t="s">
        <v>15</v>
      </c>
      <c r="B3" t="s">
        <v>16</v>
      </c>
      <c r="C3">
        <v>1.885</v>
      </c>
      <c r="D3">
        <v>5</v>
      </c>
      <c r="E3">
        <v>5.9569999999999999</v>
      </c>
      <c r="F3">
        <v>61561</v>
      </c>
      <c r="G3">
        <v>2954</v>
      </c>
      <c r="H3">
        <v>9411.9330000000009</v>
      </c>
      <c r="I3">
        <v>0.314</v>
      </c>
      <c r="J3">
        <v>19.100000000000001</v>
      </c>
      <c r="K3" s="1">
        <v>43888</v>
      </c>
      <c r="L3">
        <v>38</v>
      </c>
      <c r="M3" s="2">
        <v>0.95028935185185182</v>
      </c>
      <c r="P3">
        <v>5</v>
      </c>
      <c r="Q3">
        <v>5.9569999999999999</v>
      </c>
      <c r="R3">
        <v>5.2770000000000001</v>
      </c>
      <c r="S3">
        <f>AVERAGE(Q3:R3)</f>
        <v>5.617</v>
      </c>
      <c r="T3" s="3">
        <f>ABS(S3-P3)/P3</f>
        <v>0.1234</v>
      </c>
    </row>
    <row r="4" spans="1:21" x14ac:dyDescent="0.25">
      <c r="A4" t="s">
        <v>17</v>
      </c>
      <c r="B4" t="s">
        <v>18</v>
      </c>
      <c r="C4">
        <v>1.891</v>
      </c>
      <c r="D4">
        <v>10</v>
      </c>
      <c r="E4">
        <v>8.5739999999999998</v>
      </c>
      <c r="F4">
        <v>85780</v>
      </c>
      <c r="G4">
        <v>3688</v>
      </c>
      <c r="H4">
        <v>8368.7109999999993</v>
      </c>
      <c r="I4">
        <v>0.441</v>
      </c>
      <c r="J4">
        <v>-14.3</v>
      </c>
      <c r="K4" s="1">
        <v>43888</v>
      </c>
      <c r="L4">
        <v>59</v>
      </c>
      <c r="M4" s="2">
        <v>0.95386574074074071</v>
      </c>
      <c r="P4">
        <v>10</v>
      </c>
      <c r="Q4">
        <v>8.5739999999999998</v>
      </c>
      <c r="R4">
        <v>9.5579999999999998</v>
      </c>
      <c r="S4">
        <f t="shared" ref="S4:S8" si="0">AVERAGE(Q4:R4)</f>
        <v>9.0659999999999989</v>
      </c>
      <c r="T4" s="3">
        <f t="shared" ref="T4:T8" si="1">ABS(S4-P4)/P4</f>
        <v>9.3400000000000108E-2</v>
      </c>
    </row>
    <row r="5" spans="1:21" x14ac:dyDescent="0.25">
      <c r="A5" t="s">
        <v>19</v>
      </c>
      <c r="B5" t="s">
        <v>20</v>
      </c>
      <c r="C5">
        <v>1.885</v>
      </c>
      <c r="D5">
        <v>25</v>
      </c>
      <c r="E5">
        <v>21.385000000000002</v>
      </c>
      <c r="F5">
        <v>201004</v>
      </c>
      <c r="G5">
        <v>8547</v>
      </c>
      <c r="H5">
        <v>8472.7950000000001</v>
      </c>
      <c r="I5">
        <v>1.0089999999999999</v>
      </c>
      <c r="J5">
        <v>-14.5</v>
      </c>
      <c r="K5" s="1">
        <v>43888</v>
      </c>
      <c r="L5">
        <v>156</v>
      </c>
      <c r="M5" s="2">
        <v>0.9574421296296296</v>
      </c>
      <c r="P5">
        <v>25</v>
      </c>
      <c r="Q5">
        <v>21.385000000000002</v>
      </c>
      <c r="R5">
        <v>21.908999999999999</v>
      </c>
      <c r="S5">
        <f t="shared" si="0"/>
        <v>21.646999999999998</v>
      </c>
      <c r="T5" s="3">
        <f t="shared" si="1"/>
        <v>0.13412000000000007</v>
      </c>
    </row>
    <row r="6" spans="1:21" x14ac:dyDescent="0.25">
      <c r="A6" t="s">
        <v>21</v>
      </c>
      <c r="B6" t="s">
        <v>22</v>
      </c>
      <c r="C6">
        <v>1.885</v>
      </c>
      <c r="D6">
        <v>75</v>
      </c>
      <c r="E6">
        <v>78.710999999999999</v>
      </c>
      <c r="F6">
        <v>622947</v>
      </c>
      <c r="G6">
        <v>26165</v>
      </c>
      <c r="H6">
        <v>10537.194</v>
      </c>
      <c r="I6">
        <v>2.4830000000000001</v>
      </c>
      <c r="J6">
        <v>4.9000000000000004</v>
      </c>
      <c r="K6" s="1">
        <v>43888</v>
      </c>
      <c r="L6">
        <v>488</v>
      </c>
      <c r="M6" s="2">
        <v>0.96103009259259264</v>
      </c>
      <c r="P6">
        <v>50</v>
      </c>
      <c r="Q6">
        <v>57.585999999999999</v>
      </c>
      <c r="R6">
        <v>60.917000000000002</v>
      </c>
      <c r="S6">
        <f t="shared" si="0"/>
        <v>59.2515</v>
      </c>
      <c r="T6" s="3">
        <f t="shared" si="1"/>
        <v>0.18503</v>
      </c>
    </row>
    <row r="7" spans="1:21" x14ac:dyDescent="0.25">
      <c r="A7" t="s">
        <v>23</v>
      </c>
      <c r="B7" t="s">
        <v>24</v>
      </c>
      <c r="C7">
        <v>1.885</v>
      </c>
      <c r="D7">
        <v>100</v>
      </c>
      <c r="E7">
        <v>82.933999999999997</v>
      </c>
      <c r="F7">
        <v>620074</v>
      </c>
      <c r="G7">
        <v>26072</v>
      </c>
      <c r="H7">
        <v>10334.874</v>
      </c>
      <c r="I7">
        <v>2.5230000000000001</v>
      </c>
      <c r="J7">
        <v>-17.100000000000001</v>
      </c>
      <c r="K7" s="1">
        <v>43888</v>
      </c>
      <c r="L7">
        <v>294</v>
      </c>
      <c r="M7" s="2">
        <v>0.96461805555555558</v>
      </c>
      <c r="P7">
        <v>75</v>
      </c>
      <c r="Q7">
        <v>78.710999999999999</v>
      </c>
      <c r="R7">
        <v>74.052999999999997</v>
      </c>
      <c r="S7">
        <f t="shared" si="0"/>
        <v>76.382000000000005</v>
      </c>
      <c r="T7" s="3">
        <f t="shared" si="1"/>
        <v>1.8426666666666734E-2</v>
      </c>
    </row>
    <row r="8" spans="1:21" x14ac:dyDescent="0.25">
      <c r="A8" t="s">
        <v>25</v>
      </c>
      <c r="B8" t="s">
        <v>26</v>
      </c>
      <c r="C8">
        <v>1.978</v>
      </c>
      <c r="F8">
        <v>10545</v>
      </c>
      <c r="G8">
        <v>925</v>
      </c>
      <c r="H8">
        <v>10.164</v>
      </c>
      <c r="I8">
        <v>91.049000000000007</v>
      </c>
      <c r="K8" s="1">
        <v>43888</v>
      </c>
      <c r="L8">
        <v>11</v>
      </c>
      <c r="M8" s="2">
        <v>0.96819444444444447</v>
      </c>
      <c r="P8">
        <v>100</v>
      </c>
      <c r="Q8">
        <v>82.933999999999997</v>
      </c>
      <c r="R8">
        <v>78.876000000000005</v>
      </c>
      <c r="S8">
        <f t="shared" si="0"/>
        <v>80.905000000000001</v>
      </c>
      <c r="T8" s="3">
        <f t="shared" si="1"/>
        <v>0.19094999999999998</v>
      </c>
    </row>
    <row r="9" spans="1:21" x14ac:dyDescent="0.25">
      <c r="A9" t="s">
        <v>27</v>
      </c>
      <c r="B9" t="s">
        <v>28</v>
      </c>
      <c r="C9">
        <v>1.891</v>
      </c>
      <c r="E9" s="4">
        <v>0.23799999999999999</v>
      </c>
      <c r="F9">
        <v>5036</v>
      </c>
      <c r="G9">
        <v>189</v>
      </c>
      <c r="H9">
        <v>7815.6319999999996</v>
      </c>
      <c r="I9">
        <v>2.4E-2</v>
      </c>
      <c r="K9" s="1">
        <v>43888</v>
      </c>
      <c r="L9">
        <v>4</v>
      </c>
      <c r="M9" s="2">
        <v>0.97177083333333336</v>
      </c>
    </row>
    <row r="10" spans="1:21" x14ac:dyDescent="0.25">
      <c r="A10" t="s">
        <v>29</v>
      </c>
      <c r="B10" t="s">
        <v>30</v>
      </c>
      <c r="C10">
        <v>1.891</v>
      </c>
      <c r="E10" s="4">
        <v>0.71299999999999997</v>
      </c>
      <c r="F10">
        <v>7396</v>
      </c>
      <c r="G10">
        <v>437</v>
      </c>
      <c r="H10">
        <v>8921.0249999999996</v>
      </c>
      <c r="I10">
        <v>4.9000000000000002E-2</v>
      </c>
      <c r="K10" s="1">
        <v>43888</v>
      </c>
      <c r="L10">
        <v>5</v>
      </c>
      <c r="M10" s="2">
        <v>0.97534722222222225</v>
      </c>
    </row>
    <row r="11" spans="1:21" x14ac:dyDescent="0.25">
      <c r="A11" t="s">
        <v>31</v>
      </c>
      <c r="B11" t="s">
        <v>32</v>
      </c>
      <c r="C11">
        <v>1.891</v>
      </c>
      <c r="E11" s="4">
        <v>0.48899999999999999</v>
      </c>
      <c r="F11">
        <v>6862</v>
      </c>
      <c r="G11">
        <v>328</v>
      </c>
      <c r="H11">
        <v>8792.2029999999995</v>
      </c>
      <c r="I11">
        <v>3.6999999999999998E-2</v>
      </c>
      <c r="K11" s="1">
        <v>43888</v>
      </c>
      <c r="L11">
        <v>5</v>
      </c>
      <c r="M11" s="2">
        <v>0.97892361111111104</v>
      </c>
    </row>
    <row r="12" spans="1:21" x14ac:dyDescent="0.25">
      <c r="A12" t="s">
        <v>33</v>
      </c>
      <c r="B12" t="s">
        <v>34</v>
      </c>
      <c r="C12">
        <v>1.891</v>
      </c>
      <c r="E12" s="4">
        <v>0.57399999999999995</v>
      </c>
      <c r="F12">
        <v>7987</v>
      </c>
      <c r="G12">
        <v>423</v>
      </c>
      <c r="H12">
        <v>10142.585999999999</v>
      </c>
      <c r="I12">
        <v>4.2000000000000003E-2</v>
      </c>
      <c r="K12" s="1">
        <v>43888</v>
      </c>
      <c r="L12">
        <v>5</v>
      </c>
      <c r="M12" s="2">
        <v>0.98251157407407408</v>
      </c>
    </row>
    <row r="13" spans="1:21" x14ac:dyDescent="0.25">
      <c r="A13" t="s">
        <v>35</v>
      </c>
      <c r="B13" t="s">
        <v>36</v>
      </c>
      <c r="C13">
        <v>1.891</v>
      </c>
      <c r="E13" s="4">
        <v>0.318</v>
      </c>
      <c r="F13">
        <v>7092</v>
      </c>
      <c r="G13">
        <v>330</v>
      </c>
      <c r="H13">
        <v>11619.782999999999</v>
      </c>
      <c r="I13">
        <v>2.8000000000000001E-2</v>
      </c>
      <c r="K13" s="1">
        <v>43888</v>
      </c>
      <c r="L13">
        <v>6</v>
      </c>
      <c r="M13" s="2">
        <v>0.98611111111111116</v>
      </c>
      <c r="P13" s="9" t="s">
        <v>230</v>
      </c>
      <c r="Q13" s="9"/>
      <c r="R13" s="9"/>
      <c r="S13" s="9"/>
      <c r="T13" s="9"/>
    </row>
    <row r="14" spans="1:21" x14ac:dyDescent="0.25">
      <c r="A14" t="s">
        <v>37</v>
      </c>
      <c r="B14" t="s">
        <v>26</v>
      </c>
      <c r="C14">
        <v>1.9730000000000001</v>
      </c>
      <c r="F14">
        <v>12698</v>
      </c>
      <c r="G14">
        <v>1045</v>
      </c>
      <c r="H14">
        <v>13.742000000000001</v>
      </c>
      <c r="I14">
        <v>76.025999999999996</v>
      </c>
      <c r="K14" s="1">
        <v>43888</v>
      </c>
      <c r="L14">
        <v>11</v>
      </c>
      <c r="M14" s="2">
        <v>0.98968750000000005</v>
      </c>
      <c r="P14" t="s">
        <v>32</v>
      </c>
      <c r="Q14" s="4">
        <v>0.38700000000000001</v>
      </c>
      <c r="R14" s="4">
        <v>0.48899999999999999</v>
      </c>
      <c r="S14" s="4">
        <f>AVERAGE(Q14:R14)</f>
        <v>0.438</v>
      </c>
      <c r="T14" s="3">
        <f>ABS(R14-Q14)/S14</f>
        <v>0.23287671232876708</v>
      </c>
      <c r="U14" t="s">
        <v>231</v>
      </c>
    </row>
    <row r="15" spans="1:21" x14ac:dyDescent="0.25">
      <c r="A15" t="s">
        <v>38</v>
      </c>
      <c r="B15" t="s">
        <v>39</v>
      </c>
      <c r="C15">
        <v>1.891</v>
      </c>
      <c r="E15" s="4">
        <v>0.71699999999999997</v>
      </c>
      <c r="F15">
        <v>8550</v>
      </c>
      <c r="G15">
        <v>444</v>
      </c>
      <c r="H15">
        <v>9039.6209999999992</v>
      </c>
      <c r="I15">
        <v>4.9000000000000002E-2</v>
      </c>
      <c r="K15" s="1">
        <v>43888</v>
      </c>
      <c r="L15">
        <v>6</v>
      </c>
      <c r="M15" s="2">
        <v>0.9932523148148148</v>
      </c>
      <c r="P15" t="s">
        <v>34</v>
      </c>
      <c r="Q15" s="4">
        <v>0.63400000000000001</v>
      </c>
      <c r="R15" s="4">
        <v>0.57399999999999995</v>
      </c>
      <c r="S15" s="4">
        <f t="shared" ref="S15" si="2">AVERAGE(Q15:R15)</f>
        <v>0.60399999999999998</v>
      </c>
      <c r="T15" s="3">
        <f>ABS(R15-Q15)/S15</f>
        <v>9.9337748344370952E-2</v>
      </c>
    </row>
    <row r="16" spans="1:21" x14ac:dyDescent="0.25">
      <c r="A16" t="s">
        <v>40</v>
      </c>
      <c r="B16" t="s">
        <v>41</v>
      </c>
      <c r="C16">
        <v>1.885</v>
      </c>
      <c r="D16">
        <v>50</v>
      </c>
      <c r="E16">
        <v>57.585999999999999</v>
      </c>
      <c r="F16">
        <v>501924</v>
      </c>
      <c r="G16">
        <v>20986</v>
      </c>
      <c r="H16">
        <v>9793.5300000000007</v>
      </c>
      <c r="I16">
        <v>2.1429999999999998</v>
      </c>
      <c r="J16">
        <v>15.2</v>
      </c>
      <c r="K16" s="1">
        <v>43889</v>
      </c>
      <c r="L16">
        <v>285</v>
      </c>
      <c r="M16" s="2">
        <v>5.4120370370370374E-2</v>
      </c>
    </row>
    <row r="17" spans="1:13" x14ac:dyDescent="0.25">
      <c r="A17" t="s">
        <v>42</v>
      </c>
      <c r="B17" t="s">
        <v>26</v>
      </c>
      <c r="C17">
        <v>1.9730000000000001</v>
      </c>
      <c r="F17">
        <v>12010</v>
      </c>
      <c r="G17">
        <v>1125</v>
      </c>
      <c r="H17">
        <v>12.635</v>
      </c>
      <c r="I17">
        <v>89.045000000000002</v>
      </c>
      <c r="K17" s="1">
        <v>43889</v>
      </c>
      <c r="L17">
        <v>9</v>
      </c>
      <c r="M17" s="2">
        <v>5.769675925925926E-2</v>
      </c>
    </row>
    <row r="18" spans="1:13" x14ac:dyDescent="0.25">
      <c r="A18" t="s">
        <v>43</v>
      </c>
      <c r="B18" t="s">
        <v>16</v>
      </c>
      <c r="C18">
        <v>1.885</v>
      </c>
      <c r="D18">
        <v>5</v>
      </c>
      <c r="E18">
        <v>5.2770000000000001</v>
      </c>
      <c r="F18">
        <v>60850</v>
      </c>
      <c r="G18">
        <v>2598</v>
      </c>
      <c r="H18">
        <v>9265.17</v>
      </c>
      <c r="I18">
        <v>0.28000000000000003</v>
      </c>
      <c r="J18">
        <v>5.5</v>
      </c>
      <c r="K18" s="1">
        <v>43889</v>
      </c>
      <c r="L18">
        <v>36</v>
      </c>
      <c r="M18" s="2">
        <v>0.1436574074074074</v>
      </c>
    </row>
    <row r="19" spans="1:13" x14ac:dyDescent="0.25">
      <c r="A19" t="s">
        <v>44</v>
      </c>
      <c r="B19" t="s">
        <v>18</v>
      </c>
      <c r="C19">
        <v>1.885</v>
      </c>
      <c r="D19">
        <v>10</v>
      </c>
      <c r="E19">
        <v>9.5579999999999998</v>
      </c>
      <c r="F19">
        <v>96094</v>
      </c>
      <c r="G19">
        <v>4307</v>
      </c>
      <c r="H19">
        <v>8836.8310000000001</v>
      </c>
      <c r="I19">
        <v>0.48699999999999999</v>
      </c>
      <c r="J19">
        <v>-4.4000000000000004</v>
      </c>
      <c r="K19" s="1">
        <v>43889</v>
      </c>
      <c r="L19">
        <v>76</v>
      </c>
      <c r="M19" s="2">
        <v>0.14723379629629629</v>
      </c>
    </row>
    <row r="20" spans="1:13" x14ac:dyDescent="0.25">
      <c r="A20" t="s">
        <v>45</v>
      </c>
      <c r="B20" t="s">
        <v>20</v>
      </c>
      <c r="C20">
        <v>1.885</v>
      </c>
      <c r="D20">
        <v>25</v>
      </c>
      <c r="E20">
        <v>21.908999999999999</v>
      </c>
      <c r="F20">
        <v>219684</v>
      </c>
      <c r="G20">
        <v>9394</v>
      </c>
      <c r="H20">
        <v>9119.2289999999994</v>
      </c>
      <c r="I20">
        <v>1.03</v>
      </c>
      <c r="J20">
        <v>-12.4</v>
      </c>
      <c r="K20" s="1">
        <v>43889</v>
      </c>
      <c r="L20">
        <v>149</v>
      </c>
      <c r="M20" s="2">
        <v>0.15082175925925925</v>
      </c>
    </row>
    <row r="21" spans="1:13" x14ac:dyDescent="0.25">
      <c r="A21" t="s">
        <v>46</v>
      </c>
      <c r="B21" t="s">
        <v>41</v>
      </c>
      <c r="C21">
        <v>1.885</v>
      </c>
      <c r="D21">
        <v>50</v>
      </c>
      <c r="E21">
        <v>60.917000000000002</v>
      </c>
      <c r="F21">
        <v>506903</v>
      </c>
      <c r="G21">
        <v>21171</v>
      </c>
      <c r="H21">
        <v>9570.0380000000005</v>
      </c>
      <c r="I21">
        <v>2.2120000000000002</v>
      </c>
      <c r="J21">
        <v>21.8</v>
      </c>
      <c r="K21" s="1">
        <v>43889</v>
      </c>
      <c r="L21">
        <v>327</v>
      </c>
      <c r="M21" s="2">
        <v>0.15442129629629631</v>
      </c>
    </row>
    <row r="22" spans="1:13" x14ac:dyDescent="0.25">
      <c r="A22" t="s">
        <v>47</v>
      </c>
      <c r="B22" t="s">
        <v>22</v>
      </c>
      <c r="C22">
        <v>1.885</v>
      </c>
      <c r="D22">
        <v>75</v>
      </c>
      <c r="E22">
        <v>74.052999999999997</v>
      </c>
      <c r="F22">
        <v>626979</v>
      </c>
      <c r="G22">
        <v>25919</v>
      </c>
      <c r="H22">
        <v>10673.26</v>
      </c>
      <c r="I22">
        <v>2.4279999999999999</v>
      </c>
      <c r="J22">
        <v>-1.3</v>
      </c>
      <c r="K22" s="1">
        <v>43889</v>
      </c>
      <c r="L22">
        <v>496</v>
      </c>
      <c r="M22" s="2">
        <v>0.15800925925925927</v>
      </c>
    </row>
    <row r="23" spans="1:13" x14ac:dyDescent="0.25">
      <c r="A23" t="s">
        <v>48</v>
      </c>
      <c r="B23" t="s">
        <v>24</v>
      </c>
      <c r="C23">
        <v>1.885</v>
      </c>
      <c r="D23">
        <v>100</v>
      </c>
      <c r="E23">
        <v>78.876000000000005</v>
      </c>
      <c r="F23">
        <v>641104</v>
      </c>
      <c r="G23">
        <v>26500</v>
      </c>
      <c r="H23">
        <v>10664.865</v>
      </c>
      <c r="I23">
        <v>2.4849999999999999</v>
      </c>
      <c r="J23">
        <v>-21.1</v>
      </c>
      <c r="K23" s="1">
        <v>43889</v>
      </c>
      <c r="L23">
        <v>515</v>
      </c>
      <c r="M23" s="2">
        <v>0.16158564814814816</v>
      </c>
    </row>
    <row r="24" spans="1:13" x14ac:dyDescent="0.25">
      <c r="A24" t="s">
        <v>49</v>
      </c>
      <c r="B24" t="s">
        <v>32</v>
      </c>
      <c r="C24">
        <v>1.891</v>
      </c>
      <c r="E24">
        <v>0.38700000000000001</v>
      </c>
      <c r="F24">
        <v>5704</v>
      </c>
      <c r="G24">
        <v>282</v>
      </c>
      <c r="H24">
        <v>8820.4359999999997</v>
      </c>
      <c r="I24">
        <v>3.2000000000000001E-2</v>
      </c>
      <c r="K24" s="1">
        <v>43889</v>
      </c>
      <c r="L24">
        <v>4</v>
      </c>
      <c r="M24" s="2">
        <v>0.21891203703703702</v>
      </c>
    </row>
    <row r="25" spans="1:13" x14ac:dyDescent="0.25">
      <c r="A25" t="s">
        <v>50</v>
      </c>
      <c r="B25" t="s">
        <v>34</v>
      </c>
      <c r="C25">
        <v>1.885</v>
      </c>
      <c r="E25">
        <v>0.63400000000000001</v>
      </c>
      <c r="F25">
        <v>8442</v>
      </c>
      <c r="G25">
        <v>439</v>
      </c>
      <c r="H25">
        <v>9790.5010000000002</v>
      </c>
      <c r="I25">
        <v>4.4999999999999998E-2</v>
      </c>
      <c r="K25" s="1">
        <v>43889</v>
      </c>
      <c r="L25">
        <v>4</v>
      </c>
      <c r="M25" s="2">
        <v>0.22248842592592591</v>
      </c>
    </row>
  </sheetData>
  <mergeCells count="2">
    <mergeCell ref="P1:T1"/>
    <mergeCell ref="P13:T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workbookViewId="0"/>
  </sheetViews>
  <sheetFormatPr defaultRowHeight="15" x14ac:dyDescent="0.25"/>
  <cols>
    <col min="1" max="1" width="31" bestFit="1" customWidth="1"/>
    <col min="2" max="2" width="14.7109375" bestFit="1" customWidth="1"/>
    <col min="3" max="3" width="6" bestFit="1" customWidth="1"/>
    <col min="5" max="5" width="10" bestFit="1" customWidth="1"/>
    <col min="6" max="6" width="8" bestFit="1" customWidth="1"/>
    <col min="7" max="7" width="6" bestFit="1" customWidth="1"/>
    <col min="8" max="8" width="10" bestFit="1" customWidth="1"/>
    <col min="9" max="9" width="9.5703125" bestFit="1" customWidth="1"/>
    <col min="10" max="10" width="6" bestFit="1" customWidth="1"/>
    <col min="11" max="11" width="9.7109375" bestFit="1" customWidth="1"/>
    <col min="12" max="12" width="6" bestFit="1" customWidth="1"/>
    <col min="13" max="13" width="9.28515625" bestFit="1" customWidth="1"/>
    <col min="16" max="16" width="8.5703125" bestFit="1" customWidth="1"/>
    <col min="17" max="17" width="10" bestFit="1" customWidth="1"/>
    <col min="18" max="18" width="5.42578125" bestFit="1" customWidth="1"/>
    <col min="19" max="19" width="10" bestFit="1" customWidth="1"/>
    <col min="20" max="20" width="7.1406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P1" s="9" t="s">
        <v>229</v>
      </c>
      <c r="Q1" s="9"/>
      <c r="R1" s="9"/>
      <c r="S1" s="9"/>
      <c r="T1" s="9"/>
    </row>
    <row r="2" spans="1:20" x14ac:dyDescent="0.25">
      <c r="A2" t="s">
        <v>223</v>
      </c>
      <c r="B2" t="s">
        <v>222</v>
      </c>
      <c r="C2">
        <v>1.7569999999999999</v>
      </c>
      <c r="E2">
        <v>31.236000000000001</v>
      </c>
      <c r="F2">
        <v>1392</v>
      </c>
      <c r="G2">
        <v>127</v>
      </c>
      <c r="H2">
        <v>22247.803</v>
      </c>
      <c r="I2">
        <v>6.0000000000000001E-3</v>
      </c>
      <c r="K2" s="1">
        <v>43888</v>
      </c>
      <c r="L2">
        <v>13</v>
      </c>
      <c r="M2" s="2">
        <v>0.81770833333333337</v>
      </c>
      <c r="P2" t="s">
        <v>228</v>
      </c>
      <c r="Q2" t="s">
        <v>226</v>
      </c>
      <c r="R2" t="s">
        <v>227</v>
      </c>
      <c r="S2" t="s">
        <v>225</v>
      </c>
      <c r="T2" t="s">
        <v>232</v>
      </c>
    </row>
    <row r="3" spans="1:20" x14ac:dyDescent="0.25">
      <c r="A3" t="s">
        <v>221</v>
      </c>
      <c r="B3" t="s">
        <v>26</v>
      </c>
      <c r="C3">
        <v>1.7410000000000001</v>
      </c>
      <c r="F3">
        <v>1816</v>
      </c>
      <c r="G3">
        <v>201</v>
      </c>
      <c r="H3">
        <v>11.146000000000001</v>
      </c>
      <c r="I3">
        <v>18.027000000000001</v>
      </c>
      <c r="K3" s="1">
        <v>43888</v>
      </c>
      <c r="L3">
        <v>14</v>
      </c>
      <c r="M3" s="2">
        <v>0.8212962962962963</v>
      </c>
      <c r="P3">
        <v>200</v>
      </c>
      <c r="Q3">
        <v>223.99</v>
      </c>
      <c r="S3">
        <f>AVERAGE(Q3:R3)</f>
        <v>223.99</v>
      </c>
      <c r="T3" s="3">
        <f>ABS(S3-P3)/P3</f>
        <v>0.11995000000000004</v>
      </c>
    </row>
    <row r="4" spans="1:20" x14ac:dyDescent="0.25">
      <c r="A4" t="s">
        <v>220</v>
      </c>
      <c r="B4" t="s">
        <v>219</v>
      </c>
      <c r="C4">
        <v>1.7350000000000001</v>
      </c>
      <c r="E4">
        <v>29.233000000000001</v>
      </c>
      <c r="F4">
        <v>1655</v>
      </c>
      <c r="G4">
        <v>142</v>
      </c>
      <c r="H4">
        <v>26247.655999999999</v>
      </c>
      <c r="I4">
        <v>5.0000000000000001E-3</v>
      </c>
      <c r="K4" s="1">
        <v>43888</v>
      </c>
      <c r="L4">
        <v>13</v>
      </c>
      <c r="M4" s="2">
        <v>0.82487268518518519</v>
      </c>
      <c r="P4">
        <v>400</v>
      </c>
      <c r="Q4">
        <v>415.24799999999999</v>
      </c>
      <c r="S4">
        <f t="shared" ref="S4:S11" si="0">AVERAGE(Q4:R4)</f>
        <v>415.24799999999999</v>
      </c>
      <c r="T4" s="3">
        <f t="shared" ref="T4:T10" si="1">ABS(S4-P4)/P4</f>
        <v>3.8119999999999973E-2</v>
      </c>
    </row>
    <row r="5" spans="1:20" x14ac:dyDescent="0.25">
      <c r="A5" t="s">
        <v>218</v>
      </c>
      <c r="B5" t="s">
        <v>217</v>
      </c>
      <c r="C5">
        <v>1.73</v>
      </c>
      <c r="D5">
        <v>200</v>
      </c>
      <c r="E5">
        <v>223.99</v>
      </c>
      <c r="F5">
        <v>20716</v>
      </c>
      <c r="G5">
        <v>961</v>
      </c>
      <c r="H5">
        <v>28357.574000000001</v>
      </c>
      <c r="I5">
        <v>3.4000000000000002E-2</v>
      </c>
      <c r="J5">
        <v>12</v>
      </c>
      <c r="K5" s="1">
        <v>43888</v>
      </c>
      <c r="L5">
        <v>202</v>
      </c>
      <c r="M5" s="2">
        <v>0.82846064814814813</v>
      </c>
      <c r="P5">
        <v>600</v>
      </c>
      <c r="Q5">
        <v>578.21600000000001</v>
      </c>
      <c r="S5">
        <f t="shared" si="0"/>
        <v>578.21600000000001</v>
      </c>
      <c r="T5" s="3">
        <f t="shared" si="1"/>
        <v>3.6306666666666654E-2</v>
      </c>
    </row>
    <row r="6" spans="1:20" x14ac:dyDescent="0.25">
      <c r="A6" t="s">
        <v>216</v>
      </c>
      <c r="B6" t="s">
        <v>215</v>
      </c>
      <c r="C6">
        <v>1.73</v>
      </c>
      <c r="D6">
        <v>400</v>
      </c>
      <c r="E6">
        <v>415.24799999999999</v>
      </c>
      <c r="F6">
        <v>33804</v>
      </c>
      <c r="G6">
        <v>1504</v>
      </c>
      <c r="H6">
        <v>24346.004000000001</v>
      </c>
      <c r="I6">
        <v>6.2E-2</v>
      </c>
      <c r="J6">
        <v>3.8</v>
      </c>
      <c r="K6" s="1">
        <v>43888</v>
      </c>
      <c r="L6">
        <v>302</v>
      </c>
      <c r="M6" s="2">
        <v>0.83203703703703702</v>
      </c>
      <c r="P6">
        <v>800</v>
      </c>
      <c r="Q6">
        <v>746.83100000000002</v>
      </c>
      <c r="S6">
        <f t="shared" si="0"/>
        <v>746.83100000000002</v>
      </c>
      <c r="T6" s="3">
        <f t="shared" si="1"/>
        <v>6.6461249999999972E-2</v>
      </c>
    </row>
    <row r="7" spans="1:20" x14ac:dyDescent="0.25">
      <c r="A7" t="s">
        <v>214</v>
      </c>
      <c r="B7" t="s">
        <v>213</v>
      </c>
      <c r="C7">
        <v>1.73</v>
      </c>
      <c r="D7">
        <v>600</v>
      </c>
      <c r="E7">
        <v>578.21600000000001</v>
      </c>
      <c r="F7">
        <v>43671</v>
      </c>
      <c r="G7">
        <v>1823</v>
      </c>
      <c r="H7">
        <v>21319.455000000002</v>
      </c>
      <c r="I7">
        <v>8.5999999999999993E-2</v>
      </c>
      <c r="J7">
        <v>-3.6</v>
      </c>
      <c r="K7" s="1">
        <v>43888</v>
      </c>
      <c r="L7">
        <v>324</v>
      </c>
      <c r="M7" s="2">
        <v>0.83562499999999995</v>
      </c>
      <c r="P7">
        <v>1000</v>
      </c>
      <c r="Q7">
        <v>902.17</v>
      </c>
      <c r="S7">
        <f t="shared" si="0"/>
        <v>902.17</v>
      </c>
      <c r="T7" s="3">
        <f t="shared" si="1"/>
        <v>9.7830000000000042E-2</v>
      </c>
    </row>
    <row r="8" spans="1:20" x14ac:dyDescent="0.25">
      <c r="A8" t="s">
        <v>212</v>
      </c>
      <c r="B8" t="s">
        <v>211</v>
      </c>
      <c r="C8">
        <v>1.73</v>
      </c>
      <c r="D8">
        <v>800</v>
      </c>
      <c r="E8">
        <v>746.83100000000002</v>
      </c>
      <c r="F8">
        <v>63934</v>
      </c>
      <c r="G8">
        <v>2644</v>
      </c>
      <c r="H8">
        <v>24017.811000000002</v>
      </c>
      <c r="I8">
        <v>0.11</v>
      </c>
      <c r="J8">
        <v>-6.6</v>
      </c>
      <c r="K8" s="1">
        <v>43888</v>
      </c>
      <c r="L8">
        <v>641</v>
      </c>
      <c r="M8" s="2">
        <v>0.83920138888888884</v>
      </c>
      <c r="P8">
        <v>5000</v>
      </c>
      <c r="Q8">
        <v>5306.8239999999996</v>
      </c>
      <c r="S8">
        <f t="shared" si="0"/>
        <v>5306.8239999999996</v>
      </c>
      <c r="T8" s="3">
        <f t="shared" si="1"/>
        <v>6.1364799999999921E-2</v>
      </c>
    </row>
    <row r="9" spans="1:20" x14ac:dyDescent="0.25">
      <c r="A9" t="s">
        <v>210</v>
      </c>
      <c r="B9" t="s">
        <v>26</v>
      </c>
      <c r="C9">
        <v>1.7629999999999999</v>
      </c>
      <c r="F9">
        <v>1506</v>
      </c>
      <c r="G9">
        <v>86</v>
      </c>
      <c r="K9" s="1">
        <v>43888</v>
      </c>
      <c r="L9">
        <v>12</v>
      </c>
      <c r="M9" s="2">
        <v>0.84278935185185189</v>
      </c>
      <c r="P9">
        <v>10000</v>
      </c>
      <c r="Q9">
        <v>9810.5679999999993</v>
      </c>
      <c r="S9">
        <f t="shared" si="0"/>
        <v>9810.5679999999993</v>
      </c>
      <c r="T9" s="3">
        <f t="shared" si="1"/>
        <v>1.894320000000007E-2</v>
      </c>
    </row>
    <row r="10" spans="1:20" x14ac:dyDescent="0.25">
      <c r="A10" t="s">
        <v>209</v>
      </c>
      <c r="B10" t="s">
        <v>208</v>
      </c>
      <c r="C10">
        <v>1.73</v>
      </c>
      <c r="D10">
        <v>1000</v>
      </c>
      <c r="E10">
        <v>902.17</v>
      </c>
      <c r="F10">
        <v>77921</v>
      </c>
      <c r="G10">
        <v>3113</v>
      </c>
      <c r="H10">
        <v>23460.903999999999</v>
      </c>
      <c r="I10">
        <v>0.13300000000000001</v>
      </c>
      <c r="J10">
        <v>-9.8000000000000007</v>
      </c>
      <c r="K10" s="1">
        <v>43888</v>
      </c>
      <c r="L10">
        <v>640</v>
      </c>
      <c r="M10" s="2">
        <v>0.84636574074074078</v>
      </c>
      <c r="P10">
        <v>15000</v>
      </c>
      <c r="Q10">
        <v>14963.656999999999</v>
      </c>
      <c r="S10">
        <f t="shared" si="0"/>
        <v>14963.656999999999</v>
      </c>
      <c r="T10" s="3">
        <f t="shared" si="1"/>
        <v>2.4228666666667171E-3</v>
      </c>
    </row>
    <row r="11" spans="1:20" x14ac:dyDescent="0.25">
      <c r="A11" t="s">
        <v>207</v>
      </c>
      <c r="B11" t="s">
        <v>206</v>
      </c>
      <c r="C11">
        <v>1.73</v>
      </c>
      <c r="D11">
        <v>5000</v>
      </c>
      <c r="E11">
        <v>5306.8239999999996</v>
      </c>
      <c r="F11">
        <v>405998</v>
      </c>
      <c r="G11">
        <v>16190</v>
      </c>
      <c r="H11">
        <v>21167.065999999999</v>
      </c>
      <c r="I11">
        <v>0.76500000000000001</v>
      </c>
      <c r="J11">
        <v>6.1</v>
      </c>
      <c r="K11" s="1">
        <v>43888</v>
      </c>
      <c r="L11">
        <v>3920</v>
      </c>
      <c r="M11" s="2">
        <v>0.84994212962962967</v>
      </c>
      <c r="P11">
        <v>20000</v>
      </c>
      <c r="Q11">
        <v>20052.998</v>
      </c>
      <c r="S11">
        <f t="shared" si="0"/>
        <v>20052.998</v>
      </c>
      <c r="T11" s="3">
        <f t="shared" ref="T11" si="2">ABS(S11-P11)/P11</f>
        <v>2.6498999999999798E-3</v>
      </c>
    </row>
    <row r="12" spans="1:20" x14ac:dyDescent="0.25">
      <c r="A12" t="s">
        <v>205</v>
      </c>
      <c r="B12" t="s">
        <v>204</v>
      </c>
      <c r="C12">
        <v>1.73</v>
      </c>
      <c r="D12">
        <v>10000</v>
      </c>
      <c r="E12">
        <v>9810.5679999999993</v>
      </c>
      <c r="F12">
        <v>709744</v>
      </c>
      <c r="G12">
        <v>28108</v>
      </c>
      <c r="H12">
        <v>20161.315999999999</v>
      </c>
      <c r="I12">
        <v>1.3939999999999999</v>
      </c>
      <c r="J12">
        <v>-1.9</v>
      </c>
      <c r="K12" s="1">
        <v>43888</v>
      </c>
      <c r="L12">
        <v>3781</v>
      </c>
      <c r="M12" s="2">
        <v>0.85353009259259249</v>
      </c>
    </row>
    <row r="13" spans="1:20" x14ac:dyDescent="0.25">
      <c r="A13" t="s">
        <v>203</v>
      </c>
      <c r="B13" t="s">
        <v>202</v>
      </c>
      <c r="C13">
        <v>1.7350000000000001</v>
      </c>
      <c r="D13">
        <v>15000</v>
      </c>
      <c r="E13">
        <v>14963.656999999999</v>
      </c>
      <c r="F13">
        <v>1038070</v>
      </c>
      <c r="G13">
        <v>41893</v>
      </c>
      <c r="H13">
        <v>20015.588</v>
      </c>
      <c r="I13">
        <v>2.093</v>
      </c>
      <c r="J13">
        <v>-0.2</v>
      </c>
      <c r="K13" s="1">
        <v>43888</v>
      </c>
      <c r="L13">
        <v>9392</v>
      </c>
      <c r="M13" s="2">
        <v>0.85711805555555554</v>
      </c>
      <c r="P13" s="9" t="s">
        <v>230</v>
      </c>
      <c r="Q13" s="9"/>
      <c r="R13" s="9"/>
      <c r="S13" s="9"/>
      <c r="T13" s="9"/>
    </row>
    <row r="14" spans="1:20" x14ac:dyDescent="0.25">
      <c r="A14" t="s">
        <v>201</v>
      </c>
      <c r="B14" t="s">
        <v>200</v>
      </c>
      <c r="C14">
        <v>1.73</v>
      </c>
      <c r="D14">
        <v>20000</v>
      </c>
      <c r="E14">
        <v>20052.998</v>
      </c>
      <c r="F14">
        <v>1229395</v>
      </c>
      <c r="G14">
        <v>49257</v>
      </c>
      <c r="H14">
        <v>17840.098000000002</v>
      </c>
      <c r="I14">
        <v>2.7610000000000001</v>
      </c>
      <c r="J14">
        <v>0.3</v>
      </c>
      <c r="K14" s="1">
        <v>43888</v>
      </c>
      <c r="L14">
        <v>11256</v>
      </c>
      <c r="M14" s="2">
        <v>0.86069444444444443</v>
      </c>
    </row>
    <row r="15" spans="1:20" x14ac:dyDescent="0.25">
      <c r="A15" t="s">
        <v>199</v>
      </c>
      <c r="B15" t="s">
        <v>26</v>
      </c>
      <c r="C15">
        <v>1.7569999999999999</v>
      </c>
      <c r="E15" s="4"/>
      <c r="F15">
        <v>1560</v>
      </c>
      <c r="G15">
        <v>215</v>
      </c>
      <c r="K15" s="1">
        <v>43888</v>
      </c>
      <c r="L15">
        <v>18</v>
      </c>
      <c r="M15" s="2">
        <v>0.86427083333333332</v>
      </c>
    </row>
    <row r="16" spans="1:20" x14ac:dyDescent="0.25">
      <c r="A16" t="s">
        <v>198</v>
      </c>
      <c r="B16" t="s">
        <v>197</v>
      </c>
      <c r="C16">
        <v>1.7569999999999999</v>
      </c>
      <c r="E16" s="4">
        <v>6.1950000000000003</v>
      </c>
      <c r="F16">
        <v>1404</v>
      </c>
      <c r="G16">
        <v>167</v>
      </c>
      <c r="H16">
        <v>80926.358999999997</v>
      </c>
      <c r="I16">
        <v>2E-3</v>
      </c>
      <c r="K16" s="1">
        <v>43888</v>
      </c>
      <c r="L16">
        <v>12</v>
      </c>
      <c r="M16" s="2">
        <v>0.8678703703703704</v>
      </c>
    </row>
    <row r="17" spans="1:13" x14ac:dyDescent="0.25">
      <c r="A17" t="s">
        <v>196</v>
      </c>
      <c r="B17" t="s">
        <v>195</v>
      </c>
      <c r="C17">
        <v>1.768</v>
      </c>
      <c r="E17" s="4"/>
      <c r="F17">
        <v>1210</v>
      </c>
      <c r="G17">
        <v>90</v>
      </c>
      <c r="H17">
        <v>83534.070000000007</v>
      </c>
      <c r="I17">
        <v>1E-3</v>
      </c>
      <c r="K17" s="1">
        <v>43888</v>
      </c>
      <c r="L17">
        <v>11</v>
      </c>
      <c r="M17" s="2">
        <v>0.87145833333333333</v>
      </c>
    </row>
    <row r="18" spans="1:13" x14ac:dyDescent="0.25">
      <c r="A18" t="s">
        <v>194</v>
      </c>
      <c r="B18" t="s">
        <v>96</v>
      </c>
      <c r="C18">
        <v>1.768</v>
      </c>
      <c r="E18" s="4">
        <v>3.758</v>
      </c>
      <c r="F18">
        <v>1578</v>
      </c>
      <c r="G18">
        <v>140</v>
      </c>
      <c r="H18">
        <v>82429.125</v>
      </c>
      <c r="I18">
        <v>2E-3</v>
      </c>
      <c r="K18" s="1">
        <v>43888</v>
      </c>
      <c r="L18">
        <v>14</v>
      </c>
      <c r="M18" s="2">
        <v>0.87503472222222223</v>
      </c>
    </row>
    <row r="19" spans="1:13" x14ac:dyDescent="0.25">
      <c r="A19" t="s">
        <v>193</v>
      </c>
      <c r="B19" t="s">
        <v>94</v>
      </c>
      <c r="C19">
        <v>1.7629999999999999</v>
      </c>
      <c r="E19" s="4">
        <v>3.6230000000000002</v>
      </c>
      <c r="F19">
        <v>1428</v>
      </c>
      <c r="G19">
        <v>142</v>
      </c>
      <c r="H19">
        <v>84571.898000000001</v>
      </c>
      <c r="I19">
        <v>2E-3</v>
      </c>
      <c r="K19" s="1">
        <v>43888</v>
      </c>
      <c r="L19">
        <v>14</v>
      </c>
      <c r="M19" s="2">
        <v>0.87861111111111112</v>
      </c>
    </row>
    <row r="20" spans="1:13" x14ac:dyDescent="0.25">
      <c r="A20" t="s">
        <v>192</v>
      </c>
      <c r="B20" t="s">
        <v>191</v>
      </c>
      <c r="C20">
        <v>1.7569999999999999</v>
      </c>
      <c r="E20" s="4">
        <v>2.4390000000000001</v>
      </c>
      <c r="F20">
        <v>1157</v>
      </c>
      <c r="G20">
        <v>127</v>
      </c>
      <c r="H20">
        <v>83862.983999999997</v>
      </c>
      <c r="I20">
        <v>2E-3</v>
      </c>
      <c r="K20" s="1">
        <v>43888</v>
      </c>
      <c r="L20">
        <v>7</v>
      </c>
      <c r="M20" s="2">
        <v>0.88219907407407405</v>
      </c>
    </row>
    <row r="21" spans="1:13" x14ac:dyDescent="0.25">
      <c r="A21" t="s">
        <v>190</v>
      </c>
      <c r="B21" t="s">
        <v>26</v>
      </c>
      <c r="C21">
        <v>1.7569999999999999</v>
      </c>
      <c r="E21" s="4"/>
      <c r="F21">
        <v>1668</v>
      </c>
      <c r="G21">
        <v>220</v>
      </c>
      <c r="K21" s="1">
        <v>43888</v>
      </c>
      <c r="L21">
        <v>10</v>
      </c>
      <c r="M21" s="2">
        <v>0.88578703703703709</v>
      </c>
    </row>
    <row r="22" spans="1:13" x14ac:dyDescent="0.25">
      <c r="A22" t="s">
        <v>189</v>
      </c>
      <c r="B22" t="s">
        <v>188</v>
      </c>
      <c r="C22">
        <v>1.7729999999999999</v>
      </c>
      <c r="E22" s="4">
        <v>0.254</v>
      </c>
      <c r="F22">
        <v>1027</v>
      </c>
      <c r="G22">
        <v>104</v>
      </c>
      <c r="H22">
        <v>87436.398000000001</v>
      </c>
      <c r="I22">
        <v>1E-3</v>
      </c>
      <c r="K22" s="1">
        <v>43888</v>
      </c>
      <c r="L22">
        <v>9</v>
      </c>
      <c r="M22" s="2">
        <v>0.88937499999999992</v>
      </c>
    </row>
    <row r="23" spans="1:13" x14ac:dyDescent="0.25">
      <c r="A23" t="s">
        <v>187</v>
      </c>
      <c r="B23" t="s">
        <v>186</v>
      </c>
      <c r="C23">
        <v>1.7350000000000001</v>
      </c>
      <c r="E23" s="4"/>
      <c r="F23">
        <v>1163</v>
      </c>
      <c r="G23">
        <v>61</v>
      </c>
      <c r="H23">
        <v>85923.960999999996</v>
      </c>
      <c r="I23">
        <v>1E-3</v>
      </c>
      <c r="K23" s="1">
        <v>43888</v>
      </c>
      <c r="L23">
        <v>10</v>
      </c>
      <c r="M23" s="2">
        <v>0.89296296296296296</v>
      </c>
    </row>
    <row r="24" spans="1:13" x14ac:dyDescent="0.25">
      <c r="A24" t="s">
        <v>185</v>
      </c>
      <c r="B24" t="s">
        <v>184</v>
      </c>
      <c r="C24">
        <v>1.768</v>
      </c>
      <c r="E24" s="4">
        <v>0.626</v>
      </c>
      <c r="F24">
        <v>1150</v>
      </c>
      <c r="G24">
        <v>104</v>
      </c>
      <c r="H24">
        <v>83058.335999999996</v>
      </c>
      <c r="I24">
        <v>1E-3</v>
      </c>
      <c r="K24" s="1">
        <v>43888</v>
      </c>
      <c r="L24">
        <v>8</v>
      </c>
      <c r="M24" s="2">
        <v>0.896550925925926</v>
      </c>
    </row>
    <row r="25" spans="1:13" x14ac:dyDescent="0.25">
      <c r="A25" t="s">
        <v>183</v>
      </c>
      <c r="B25" t="s">
        <v>182</v>
      </c>
      <c r="C25">
        <v>1.7629999999999999</v>
      </c>
      <c r="E25" s="4">
        <v>11.125</v>
      </c>
      <c r="F25">
        <v>1319</v>
      </c>
      <c r="G25">
        <v>113</v>
      </c>
      <c r="H25">
        <v>40770.190999999999</v>
      </c>
      <c r="I25">
        <v>3.0000000000000001E-3</v>
      </c>
      <c r="K25" s="1">
        <v>43888</v>
      </c>
      <c r="L25">
        <v>8</v>
      </c>
      <c r="M25" s="2">
        <v>0.90012731481481489</v>
      </c>
    </row>
    <row r="26" spans="1:13" x14ac:dyDescent="0.25">
      <c r="A26" t="s">
        <v>181</v>
      </c>
      <c r="B26" t="s">
        <v>180</v>
      </c>
      <c r="C26">
        <v>1.7629999999999999</v>
      </c>
      <c r="E26" s="4"/>
      <c r="F26">
        <v>1339</v>
      </c>
      <c r="G26">
        <v>91</v>
      </c>
      <c r="H26">
        <v>85815.047000000006</v>
      </c>
      <c r="I26">
        <v>1E-3</v>
      </c>
      <c r="K26" s="1">
        <v>43888</v>
      </c>
      <c r="L26">
        <v>10</v>
      </c>
      <c r="M26" s="2">
        <v>0.90371527777777771</v>
      </c>
    </row>
    <row r="27" spans="1:13" x14ac:dyDescent="0.25">
      <c r="A27" t="s">
        <v>179</v>
      </c>
      <c r="B27" t="s">
        <v>26</v>
      </c>
      <c r="C27">
        <v>1.73</v>
      </c>
      <c r="E27" s="4"/>
      <c r="F27">
        <v>2576</v>
      </c>
      <c r="G27">
        <v>203</v>
      </c>
      <c r="K27" s="1">
        <v>43888</v>
      </c>
      <c r="L27">
        <v>30</v>
      </c>
      <c r="M27" s="2">
        <v>0.90729166666666661</v>
      </c>
    </row>
    <row r="28" spans="1:13" x14ac:dyDescent="0.25">
      <c r="A28" t="s">
        <v>178</v>
      </c>
      <c r="B28" t="s">
        <v>177</v>
      </c>
      <c r="C28">
        <v>1.714</v>
      </c>
      <c r="E28" s="4">
        <v>14.577999999999999</v>
      </c>
      <c r="F28">
        <v>2613</v>
      </c>
      <c r="G28">
        <v>277</v>
      </c>
      <c r="H28">
        <v>84246.273000000001</v>
      </c>
      <c r="I28">
        <v>3.0000000000000001E-3</v>
      </c>
      <c r="K28" s="1">
        <v>43888</v>
      </c>
      <c r="L28">
        <v>17</v>
      </c>
      <c r="M28" s="2">
        <v>0.9108680555555555</v>
      </c>
    </row>
    <row r="29" spans="1:13" x14ac:dyDescent="0.25">
      <c r="A29" t="s">
        <v>176</v>
      </c>
      <c r="B29" t="s">
        <v>175</v>
      </c>
      <c r="C29">
        <v>1.7350000000000001</v>
      </c>
      <c r="E29" s="4">
        <v>5.1230000000000002</v>
      </c>
      <c r="F29">
        <v>884</v>
      </c>
      <c r="G29">
        <v>126</v>
      </c>
      <c r="H29">
        <v>65930.664000000004</v>
      </c>
      <c r="I29">
        <v>2E-3</v>
      </c>
      <c r="K29" s="1">
        <v>43888</v>
      </c>
      <c r="L29">
        <v>7</v>
      </c>
      <c r="M29" s="2">
        <v>0.91445601851851854</v>
      </c>
    </row>
    <row r="30" spans="1:13" x14ac:dyDescent="0.25">
      <c r="A30" t="s">
        <v>174</v>
      </c>
      <c r="B30" t="s">
        <v>173</v>
      </c>
      <c r="C30">
        <v>1.7190000000000001</v>
      </c>
      <c r="E30" s="4">
        <v>2.7170000000000001</v>
      </c>
      <c r="F30">
        <v>1512</v>
      </c>
      <c r="G30">
        <v>133</v>
      </c>
      <c r="H30">
        <v>85420.383000000002</v>
      </c>
      <c r="I30">
        <v>2E-3</v>
      </c>
      <c r="K30" s="1">
        <v>43888</v>
      </c>
      <c r="L30">
        <v>15</v>
      </c>
      <c r="M30" s="2">
        <v>0.91804398148148147</v>
      </c>
    </row>
    <row r="31" spans="1:13" x14ac:dyDescent="0.25">
      <c r="A31" t="s">
        <v>172</v>
      </c>
      <c r="B31" t="s">
        <v>171</v>
      </c>
      <c r="C31">
        <v>1.724</v>
      </c>
      <c r="E31" s="4">
        <v>4.1859999999999999</v>
      </c>
      <c r="F31">
        <v>1276</v>
      </c>
      <c r="G31">
        <v>122</v>
      </c>
      <c r="H31">
        <v>68966.733999999997</v>
      </c>
      <c r="I31">
        <v>2E-3</v>
      </c>
      <c r="K31" s="1">
        <v>43888</v>
      </c>
      <c r="L31">
        <v>12</v>
      </c>
      <c r="M31" s="2">
        <v>0.92163194444444452</v>
      </c>
    </row>
    <row r="32" spans="1:13" x14ac:dyDescent="0.25">
      <c r="A32" t="s">
        <v>170</v>
      </c>
      <c r="B32" t="s">
        <v>169</v>
      </c>
      <c r="C32">
        <v>1.7190000000000001</v>
      </c>
      <c r="E32" s="4">
        <v>9.9260000000000002</v>
      </c>
      <c r="F32">
        <v>3120</v>
      </c>
      <c r="G32">
        <v>231</v>
      </c>
      <c r="H32">
        <v>88609.375</v>
      </c>
      <c r="I32">
        <v>3.0000000000000001E-3</v>
      </c>
      <c r="K32" s="1">
        <v>43888</v>
      </c>
      <c r="L32">
        <v>27</v>
      </c>
      <c r="M32" s="2">
        <v>0.9252083333333333</v>
      </c>
    </row>
    <row r="33" spans="1:13" x14ac:dyDescent="0.25">
      <c r="A33" t="s">
        <v>168</v>
      </c>
      <c r="B33" t="s">
        <v>26</v>
      </c>
      <c r="C33">
        <v>1.746</v>
      </c>
      <c r="E33" s="4"/>
      <c r="F33">
        <v>1705</v>
      </c>
      <c r="G33">
        <v>104</v>
      </c>
      <c r="K33" s="1">
        <v>43888</v>
      </c>
      <c r="L33">
        <v>19</v>
      </c>
      <c r="M33" s="2">
        <v>0.92878472222222219</v>
      </c>
    </row>
    <row r="34" spans="1:13" x14ac:dyDescent="0.25">
      <c r="A34" t="s">
        <v>167</v>
      </c>
      <c r="B34" t="s">
        <v>166</v>
      </c>
      <c r="C34">
        <v>1.7190000000000001</v>
      </c>
      <c r="E34" s="4">
        <v>12.715999999999999</v>
      </c>
      <c r="F34">
        <v>3498</v>
      </c>
      <c r="G34">
        <v>251</v>
      </c>
      <c r="H34">
        <v>83159.148000000001</v>
      </c>
      <c r="I34">
        <v>3.0000000000000001E-3</v>
      </c>
      <c r="K34" s="1">
        <v>43888</v>
      </c>
      <c r="L34">
        <v>37</v>
      </c>
      <c r="M34" s="2">
        <v>0.93236111111111108</v>
      </c>
    </row>
    <row r="35" spans="1:13" x14ac:dyDescent="0.25">
      <c r="A35" t="s">
        <v>165</v>
      </c>
      <c r="B35" t="s">
        <v>101</v>
      </c>
      <c r="C35">
        <v>1.714</v>
      </c>
      <c r="E35" s="4">
        <v>12.972</v>
      </c>
      <c r="F35">
        <v>3773</v>
      </c>
      <c r="G35">
        <v>264</v>
      </c>
      <c r="H35">
        <v>86597.460999999996</v>
      </c>
      <c r="I35">
        <v>3.0000000000000001E-3</v>
      </c>
      <c r="K35" s="1">
        <v>43888</v>
      </c>
      <c r="L35">
        <v>39</v>
      </c>
      <c r="M35" s="2">
        <v>0.93593749999999998</v>
      </c>
    </row>
    <row r="36" spans="1:13" x14ac:dyDescent="0.25">
      <c r="A36" t="s">
        <v>164</v>
      </c>
      <c r="B36" t="s">
        <v>99</v>
      </c>
      <c r="C36">
        <v>1.7350000000000001</v>
      </c>
      <c r="E36" s="4">
        <v>8.1590000000000007</v>
      </c>
      <c r="F36">
        <v>2491</v>
      </c>
      <c r="G36">
        <v>200</v>
      </c>
      <c r="H36">
        <v>85088.233999999997</v>
      </c>
      <c r="I36">
        <v>2E-3</v>
      </c>
      <c r="K36" s="1">
        <v>43888</v>
      </c>
      <c r="L36">
        <v>29</v>
      </c>
      <c r="M36" s="2">
        <v>0.93951388888888887</v>
      </c>
    </row>
    <row r="37" spans="1:13" x14ac:dyDescent="0.25">
      <c r="A37" t="s">
        <v>102</v>
      </c>
      <c r="B37" t="s">
        <v>101</v>
      </c>
      <c r="C37">
        <v>1.714</v>
      </c>
      <c r="E37" s="4">
        <v>13.529</v>
      </c>
      <c r="F37">
        <v>4607</v>
      </c>
      <c r="G37">
        <v>281</v>
      </c>
      <c r="H37">
        <v>89569.195000000007</v>
      </c>
      <c r="I37">
        <v>3.0000000000000001E-3</v>
      </c>
      <c r="K37" s="1">
        <v>43889</v>
      </c>
      <c r="L37">
        <v>39</v>
      </c>
      <c r="M37" s="2">
        <v>0.2260648148148148</v>
      </c>
    </row>
    <row r="38" spans="1:13" x14ac:dyDescent="0.25">
      <c r="A38" t="s">
        <v>100</v>
      </c>
      <c r="B38" t="s">
        <v>99</v>
      </c>
      <c r="C38">
        <v>1.73</v>
      </c>
      <c r="E38" s="4">
        <v>6.665</v>
      </c>
      <c r="F38">
        <v>1695</v>
      </c>
      <c r="G38">
        <v>190</v>
      </c>
      <c r="H38">
        <v>89042.437999999995</v>
      </c>
      <c r="I38">
        <v>2E-3</v>
      </c>
      <c r="K38" s="1">
        <v>43889</v>
      </c>
      <c r="L38">
        <v>14</v>
      </c>
      <c r="M38" s="2">
        <v>0.22966435185185186</v>
      </c>
    </row>
    <row r="39" spans="1:13" x14ac:dyDescent="0.25">
      <c r="A39" t="s">
        <v>98</v>
      </c>
      <c r="B39" t="s">
        <v>26</v>
      </c>
      <c r="C39">
        <v>1.7350000000000001</v>
      </c>
      <c r="E39" s="4"/>
      <c r="F39">
        <v>1218</v>
      </c>
      <c r="G39">
        <v>150</v>
      </c>
      <c r="K39" s="1">
        <v>43889</v>
      </c>
      <c r="L39">
        <v>10</v>
      </c>
      <c r="M39" s="2">
        <v>0.23324074074074075</v>
      </c>
    </row>
    <row r="40" spans="1:13" x14ac:dyDescent="0.25">
      <c r="A40" t="s">
        <v>97</v>
      </c>
      <c r="B40" t="s">
        <v>96</v>
      </c>
      <c r="C40">
        <v>1.73</v>
      </c>
      <c r="E40" s="4">
        <v>5.2830000000000004</v>
      </c>
      <c r="F40">
        <v>1708</v>
      </c>
      <c r="G40">
        <v>160</v>
      </c>
      <c r="H40">
        <v>83210.179999999993</v>
      </c>
      <c r="I40">
        <v>2E-3</v>
      </c>
      <c r="K40" s="1">
        <v>43889</v>
      </c>
      <c r="L40">
        <v>14</v>
      </c>
      <c r="M40" s="2">
        <v>0.23682870370370371</v>
      </c>
    </row>
    <row r="41" spans="1:13" x14ac:dyDescent="0.25">
      <c r="A41" t="s">
        <v>95</v>
      </c>
      <c r="B41" t="s">
        <v>94</v>
      </c>
      <c r="C41">
        <v>1.768</v>
      </c>
      <c r="E41" s="4">
        <v>5.6219999999999999</v>
      </c>
      <c r="F41">
        <v>1332</v>
      </c>
      <c r="G41">
        <v>180</v>
      </c>
      <c r="H41">
        <v>91075.906000000003</v>
      </c>
      <c r="I41">
        <v>2E-3</v>
      </c>
      <c r="K41" s="1">
        <v>43889</v>
      </c>
      <c r="L41">
        <v>10</v>
      </c>
      <c r="M41" s="2">
        <v>0.24041666666666664</v>
      </c>
    </row>
  </sheetData>
  <mergeCells count="2">
    <mergeCell ref="P1:T1"/>
    <mergeCell ref="P13:T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0"/>
  <sheetViews>
    <sheetView workbookViewId="0"/>
  </sheetViews>
  <sheetFormatPr defaultColWidth="9.28515625" defaultRowHeight="15" x14ac:dyDescent="0.25"/>
  <cols>
    <col min="1" max="1" width="31" bestFit="1" customWidth="1"/>
    <col min="2" max="2" width="12.140625" bestFit="1" customWidth="1"/>
    <col min="3" max="3" width="6" bestFit="1" customWidth="1"/>
    <col min="4" max="4" width="9.140625" bestFit="1" customWidth="1"/>
    <col min="5" max="5" width="8" bestFit="1" customWidth="1"/>
    <col min="6" max="6" width="6.85546875" bestFit="1" customWidth="1"/>
    <col min="7" max="7" width="5.140625" bestFit="1" customWidth="1"/>
    <col min="8" max="8" width="9" bestFit="1" customWidth="1"/>
    <col min="9" max="9" width="9.5703125" bestFit="1" customWidth="1"/>
    <col min="10" max="10" width="6" bestFit="1" customWidth="1"/>
    <col min="11" max="11" width="9.7109375" bestFit="1" customWidth="1"/>
    <col min="12" max="12" width="4.28515625" bestFit="1" customWidth="1"/>
    <col min="16" max="16" width="8.5703125" bestFit="1" customWidth="1"/>
    <col min="17" max="17" width="8" bestFit="1" customWidth="1"/>
    <col min="18" max="18" width="7" bestFit="1" customWidth="1"/>
    <col min="20" max="20" width="8.1406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P1" s="9" t="s">
        <v>229</v>
      </c>
      <c r="Q1" s="9"/>
      <c r="R1" s="9"/>
      <c r="S1" s="9"/>
      <c r="T1" s="9"/>
    </row>
    <row r="2" spans="1:20" x14ac:dyDescent="0.25">
      <c r="A2" t="s">
        <v>93</v>
      </c>
      <c r="B2" t="s">
        <v>26</v>
      </c>
      <c r="C2">
        <v>1.75</v>
      </c>
      <c r="F2">
        <v>1820</v>
      </c>
      <c r="G2">
        <v>157</v>
      </c>
      <c r="H2">
        <v>32.378</v>
      </c>
      <c r="I2">
        <v>4.8419999999999996</v>
      </c>
      <c r="K2" s="1">
        <v>43888</v>
      </c>
      <c r="L2">
        <v>20</v>
      </c>
      <c r="M2" s="2">
        <v>0.75410879629629635</v>
      </c>
      <c r="P2" t="s">
        <v>228</v>
      </c>
      <c r="Q2" t="s">
        <v>226</v>
      </c>
      <c r="R2" t="s">
        <v>227</v>
      </c>
      <c r="S2" t="s">
        <v>225</v>
      </c>
      <c r="T2" t="s">
        <v>232</v>
      </c>
    </row>
    <row r="3" spans="1:20" x14ac:dyDescent="0.25">
      <c r="A3" t="s">
        <v>92</v>
      </c>
      <c r="B3" t="s">
        <v>71</v>
      </c>
      <c r="C3">
        <v>1.752</v>
      </c>
      <c r="E3">
        <v>25.175999999999998</v>
      </c>
      <c r="F3">
        <v>1922</v>
      </c>
      <c r="G3">
        <v>262</v>
      </c>
      <c r="H3">
        <v>822.97500000000002</v>
      </c>
      <c r="I3">
        <v>0.318</v>
      </c>
      <c r="K3" s="1">
        <v>43888</v>
      </c>
      <c r="L3">
        <v>16</v>
      </c>
      <c r="M3" s="2">
        <v>0.75974537037037038</v>
      </c>
      <c r="P3">
        <v>5</v>
      </c>
      <c r="R3">
        <v>1.6839999999999999</v>
      </c>
      <c r="S3">
        <f>AVERAGE(Q3:R3)</f>
        <v>1.6839999999999999</v>
      </c>
      <c r="T3" s="5">
        <f>ABS(S3-P3)/P3</f>
        <v>0.66320000000000001</v>
      </c>
    </row>
    <row r="4" spans="1:20" x14ac:dyDescent="0.25">
      <c r="A4" t="s">
        <v>91</v>
      </c>
      <c r="B4" t="s">
        <v>69</v>
      </c>
      <c r="C4">
        <v>1.7569999999999999</v>
      </c>
      <c r="E4">
        <v>1.615</v>
      </c>
      <c r="F4">
        <v>2075</v>
      </c>
      <c r="G4">
        <v>158</v>
      </c>
      <c r="H4">
        <v>882.58199999999999</v>
      </c>
      <c r="I4">
        <v>0.17899999999999999</v>
      </c>
      <c r="K4" s="1">
        <v>43888</v>
      </c>
      <c r="L4">
        <v>15</v>
      </c>
      <c r="M4" s="2">
        <v>0.76391203703703703</v>
      </c>
      <c r="P4">
        <v>10</v>
      </c>
      <c r="Q4">
        <v>28.277999999999999</v>
      </c>
      <c r="R4">
        <v>21.411000000000001</v>
      </c>
      <c r="S4">
        <f t="shared" ref="S4:S8" si="0">AVERAGE(Q4:R4)</f>
        <v>24.8445</v>
      </c>
      <c r="T4" s="5">
        <f t="shared" ref="T4:T8" si="1">ABS(S4-P4)/P4</f>
        <v>1.48445</v>
      </c>
    </row>
    <row r="5" spans="1:20" x14ac:dyDescent="0.25">
      <c r="A5" t="s">
        <v>90</v>
      </c>
      <c r="B5" t="s">
        <v>67</v>
      </c>
      <c r="C5">
        <v>1.7410000000000001</v>
      </c>
      <c r="D5">
        <v>5</v>
      </c>
      <c r="F5">
        <v>1891</v>
      </c>
      <c r="G5">
        <v>148</v>
      </c>
      <c r="H5">
        <v>968.423</v>
      </c>
      <c r="I5">
        <v>0.153</v>
      </c>
      <c r="K5" s="1">
        <v>43888</v>
      </c>
      <c r="L5">
        <v>17</v>
      </c>
      <c r="M5" s="2">
        <v>0.7675347222222223</v>
      </c>
      <c r="P5">
        <v>25</v>
      </c>
      <c r="Q5">
        <v>20.65</v>
      </c>
      <c r="R5">
        <v>18.106000000000002</v>
      </c>
      <c r="S5">
        <f t="shared" si="0"/>
        <v>19.378</v>
      </c>
      <c r="T5" s="3">
        <f t="shared" si="1"/>
        <v>0.22488</v>
      </c>
    </row>
    <row r="6" spans="1:20" x14ac:dyDescent="0.25">
      <c r="A6" t="s">
        <v>89</v>
      </c>
      <c r="B6" t="s">
        <v>65</v>
      </c>
      <c r="C6">
        <v>1.7350000000000001</v>
      </c>
      <c r="D6">
        <v>10</v>
      </c>
      <c r="E6">
        <v>28.277999999999999</v>
      </c>
      <c r="F6">
        <v>3200</v>
      </c>
      <c r="G6">
        <v>243</v>
      </c>
      <c r="H6">
        <v>724.14200000000005</v>
      </c>
      <c r="I6">
        <v>0.33600000000000002</v>
      </c>
      <c r="J6">
        <v>182.8</v>
      </c>
      <c r="K6" s="1">
        <v>43888</v>
      </c>
      <c r="L6">
        <v>24</v>
      </c>
      <c r="M6" s="2">
        <v>0.77112268518518512</v>
      </c>
      <c r="P6">
        <v>50</v>
      </c>
      <c r="Q6">
        <v>47.08</v>
      </c>
      <c r="R6">
        <v>46.162999999999997</v>
      </c>
      <c r="S6">
        <f t="shared" si="0"/>
        <v>46.621499999999997</v>
      </c>
      <c r="T6" s="3">
        <f t="shared" si="1"/>
        <v>6.7570000000000047E-2</v>
      </c>
    </row>
    <row r="7" spans="1:20" x14ac:dyDescent="0.25">
      <c r="A7" t="s">
        <v>88</v>
      </c>
      <c r="B7" t="s">
        <v>63</v>
      </c>
      <c r="C7">
        <v>1.7350000000000001</v>
      </c>
      <c r="D7">
        <v>25</v>
      </c>
      <c r="E7">
        <v>20.65</v>
      </c>
      <c r="F7">
        <v>3381</v>
      </c>
      <c r="G7">
        <v>255</v>
      </c>
      <c r="H7">
        <v>869.46100000000001</v>
      </c>
      <c r="I7">
        <v>0.29299999999999998</v>
      </c>
      <c r="J7">
        <v>-17.399999999999999</v>
      </c>
      <c r="K7" s="1">
        <v>43888</v>
      </c>
      <c r="L7">
        <v>18</v>
      </c>
      <c r="M7" s="2">
        <v>0.77469907407407401</v>
      </c>
      <c r="P7">
        <v>75</v>
      </c>
      <c r="Q7">
        <v>71.397000000000006</v>
      </c>
      <c r="R7">
        <v>55.957999999999998</v>
      </c>
      <c r="S7">
        <f t="shared" si="0"/>
        <v>63.677500000000002</v>
      </c>
      <c r="T7" s="3">
        <f t="shared" si="1"/>
        <v>0.15096666666666664</v>
      </c>
    </row>
    <row r="8" spans="1:20" x14ac:dyDescent="0.25">
      <c r="A8" t="s">
        <v>87</v>
      </c>
      <c r="B8" t="s">
        <v>26</v>
      </c>
      <c r="C8">
        <v>1.6859999999999999</v>
      </c>
      <c r="F8">
        <v>1213</v>
      </c>
      <c r="G8">
        <v>126</v>
      </c>
      <c r="H8">
        <v>27.021000000000001</v>
      </c>
      <c r="I8">
        <v>4.657</v>
      </c>
      <c r="K8" s="1">
        <v>43888</v>
      </c>
      <c r="L8">
        <v>7</v>
      </c>
      <c r="M8" s="2">
        <v>0.77829861111111109</v>
      </c>
      <c r="P8">
        <v>100</v>
      </c>
      <c r="Q8">
        <v>140.25899999999999</v>
      </c>
      <c r="R8">
        <v>92.028999999999996</v>
      </c>
      <c r="S8">
        <f t="shared" si="0"/>
        <v>116.14399999999999</v>
      </c>
      <c r="T8" s="3">
        <f t="shared" si="1"/>
        <v>0.16143999999999992</v>
      </c>
    </row>
    <row r="9" spans="1:20" x14ac:dyDescent="0.25">
      <c r="A9" t="s">
        <v>86</v>
      </c>
      <c r="B9" t="s">
        <v>60</v>
      </c>
      <c r="C9">
        <v>1.7350000000000001</v>
      </c>
      <c r="D9">
        <v>50</v>
      </c>
      <c r="E9">
        <v>47.08</v>
      </c>
      <c r="F9">
        <v>5738</v>
      </c>
      <c r="G9">
        <v>364</v>
      </c>
      <c r="H9">
        <v>837.60900000000004</v>
      </c>
      <c r="I9">
        <v>0.434</v>
      </c>
      <c r="J9">
        <v>-5.8</v>
      </c>
      <c r="K9" s="1">
        <v>43888</v>
      </c>
      <c r="L9">
        <v>48</v>
      </c>
      <c r="M9" s="2">
        <v>0.78188657407407414</v>
      </c>
    </row>
    <row r="10" spans="1:20" x14ac:dyDescent="0.25">
      <c r="A10" t="s">
        <v>85</v>
      </c>
      <c r="B10" t="s">
        <v>58</v>
      </c>
      <c r="C10">
        <v>1.73</v>
      </c>
      <c r="D10">
        <v>75</v>
      </c>
      <c r="E10">
        <v>71.397000000000006</v>
      </c>
      <c r="F10">
        <v>9405</v>
      </c>
      <c r="G10">
        <v>499</v>
      </c>
      <c r="H10">
        <v>908.971</v>
      </c>
      <c r="I10">
        <v>0.54900000000000004</v>
      </c>
      <c r="J10">
        <v>-4.8</v>
      </c>
      <c r="K10" s="1">
        <v>43888</v>
      </c>
      <c r="L10">
        <v>82</v>
      </c>
      <c r="M10" s="2">
        <v>0.78546296296296303</v>
      </c>
    </row>
    <row r="11" spans="1:20" x14ac:dyDescent="0.25">
      <c r="A11" t="s">
        <v>84</v>
      </c>
      <c r="B11" t="s">
        <v>56</v>
      </c>
      <c r="C11">
        <v>1.73</v>
      </c>
      <c r="D11">
        <v>100</v>
      </c>
      <c r="E11">
        <v>140.25899999999999</v>
      </c>
      <c r="F11">
        <v>11476</v>
      </c>
      <c r="G11">
        <v>625</v>
      </c>
      <c r="H11">
        <v>792.42200000000003</v>
      </c>
      <c r="I11">
        <v>0.78900000000000003</v>
      </c>
      <c r="J11">
        <v>40.299999999999997</v>
      </c>
      <c r="K11" s="1">
        <v>43888</v>
      </c>
      <c r="L11">
        <v>87</v>
      </c>
      <c r="M11" s="2">
        <v>0.78903935185185192</v>
      </c>
    </row>
    <row r="12" spans="1:20" x14ac:dyDescent="0.25">
      <c r="A12" t="s">
        <v>83</v>
      </c>
      <c r="B12" t="s">
        <v>53</v>
      </c>
      <c r="C12">
        <v>1.7350000000000001</v>
      </c>
      <c r="E12" s="4"/>
      <c r="F12">
        <v>2149</v>
      </c>
      <c r="G12">
        <v>196</v>
      </c>
      <c r="H12">
        <v>1673.537</v>
      </c>
      <c r="I12">
        <v>0.11700000000000001</v>
      </c>
      <c r="K12" s="1">
        <v>43888</v>
      </c>
      <c r="L12">
        <v>23</v>
      </c>
      <c r="M12" s="2">
        <v>0.79262731481481474</v>
      </c>
    </row>
    <row r="13" spans="1:20" x14ac:dyDescent="0.25">
      <c r="A13" t="s">
        <v>82</v>
      </c>
      <c r="B13" t="s">
        <v>51</v>
      </c>
      <c r="C13">
        <v>1.7410000000000001</v>
      </c>
      <c r="E13" s="4"/>
      <c r="F13">
        <v>1861</v>
      </c>
      <c r="G13">
        <v>162</v>
      </c>
      <c r="H13">
        <v>1984.2439999999999</v>
      </c>
      <c r="I13">
        <v>8.2000000000000003E-2</v>
      </c>
      <c r="K13" s="1">
        <v>43888</v>
      </c>
      <c r="L13">
        <v>14</v>
      </c>
      <c r="M13" s="2">
        <v>0.79620370370370364</v>
      </c>
    </row>
    <row r="14" spans="1:20" x14ac:dyDescent="0.25">
      <c r="A14" t="s">
        <v>81</v>
      </c>
      <c r="B14" t="s">
        <v>26</v>
      </c>
      <c r="C14">
        <v>1.7629999999999999</v>
      </c>
      <c r="E14" s="4"/>
      <c r="F14">
        <v>1522</v>
      </c>
      <c r="G14">
        <v>110</v>
      </c>
      <c r="H14">
        <v>6.085</v>
      </c>
      <c r="I14">
        <v>18.082000000000001</v>
      </c>
      <c r="K14" s="1">
        <v>43888</v>
      </c>
      <c r="L14">
        <v>15</v>
      </c>
      <c r="M14" s="2">
        <v>0.79978009259259253</v>
      </c>
    </row>
    <row r="15" spans="1:20" x14ac:dyDescent="0.25">
      <c r="A15" t="s">
        <v>80</v>
      </c>
      <c r="B15" t="s">
        <v>79</v>
      </c>
      <c r="C15">
        <v>1.7350000000000001</v>
      </c>
      <c r="E15" s="4">
        <v>0.92</v>
      </c>
      <c r="F15">
        <v>1681</v>
      </c>
      <c r="G15">
        <v>189</v>
      </c>
      <c r="H15">
        <v>1077.5519999999999</v>
      </c>
      <c r="I15">
        <v>0.17499999999999999</v>
      </c>
      <c r="K15" s="1">
        <v>43888</v>
      </c>
      <c r="L15">
        <v>15</v>
      </c>
      <c r="M15" s="2">
        <v>0.80336805555555557</v>
      </c>
    </row>
    <row r="16" spans="1:20" x14ac:dyDescent="0.25">
      <c r="A16" t="s">
        <v>78</v>
      </c>
      <c r="B16" t="s">
        <v>77</v>
      </c>
      <c r="C16">
        <v>1.7350000000000001</v>
      </c>
      <c r="E16" s="4"/>
      <c r="F16">
        <v>3076</v>
      </c>
      <c r="G16">
        <v>237</v>
      </c>
      <c r="H16">
        <v>2482.038</v>
      </c>
      <c r="I16">
        <v>9.5000000000000001E-2</v>
      </c>
      <c r="K16" s="1">
        <v>43888</v>
      </c>
      <c r="L16">
        <v>22</v>
      </c>
      <c r="M16" s="2">
        <v>0.80694444444444446</v>
      </c>
    </row>
    <row r="17" spans="1:13" x14ac:dyDescent="0.25">
      <c r="A17" t="s">
        <v>76</v>
      </c>
      <c r="B17" t="s">
        <v>75</v>
      </c>
      <c r="C17">
        <v>1.7350000000000001</v>
      </c>
      <c r="E17" s="4"/>
      <c r="F17">
        <v>3304</v>
      </c>
      <c r="G17">
        <v>266</v>
      </c>
      <c r="H17">
        <v>2277.3359999999998</v>
      </c>
      <c r="I17">
        <v>0.11700000000000001</v>
      </c>
      <c r="K17" s="1">
        <v>43888</v>
      </c>
      <c r="L17">
        <v>26</v>
      </c>
      <c r="M17" s="2">
        <v>0.81053240740740751</v>
      </c>
    </row>
    <row r="18" spans="1:13" x14ac:dyDescent="0.25">
      <c r="A18" t="s">
        <v>74</v>
      </c>
      <c r="B18" t="s">
        <v>73</v>
      </c>
      <c r="C18">
        <v>1.7350000000000001</v>
      </c>
      <c r="E18" s="4"/>
      <c r="F18">
        <v>2961</v>
      </c>
      <c r="G18">
        <v>298</v>
      </c>
      <c r="H18">
        <v>2580.277</v>
      </c>
      <c r="I18">
        <v>0.11600000000000001</v>
      </c>
      <c r="K18" s="1">
        <v>43888</v>
      </c>
      <c r="L18">
        <v>23</v>
      </c>
      <c r="M18" s="2">
        <v>0.8141087962962964</v>
      </c>
    </row>
    <row r="19" spans="1:13" x14ac:dyDescent="0.25">
      <c r="A19" t="s">
        <v>72</v>
      </c>
      <c r="B19" t="s">
        <v>71</v>
      </c>
      <c r="C19">
        <v>1.7629999999999999</v>
      </c>
      <c r="F19">
        <v>1466</v>
      </c>
      <c r="G19">
        <v>90</v>
      </c>
      <c r="H19">
        <v>901.89400000000001</v>
      </c>
      <c r="I19">
        <v>0.1</v>
      </c>
      <c r="K19" s="1">
        <v>43889</v>
      </c>
      <c r="L19">
        <v>13</v>
      </c>
      <c r="M19" s="2">
        <v>0.16874999999999998</v>
      </c>
    </row>
    <row r="20" spans="1:13" x14ac:dyDescent="0.25">
      <c r="A20" t="s">
        <v>70</v>
      </c>
      <c r="B20" t="s">
        <v>69</v>
      </c>
      <c r="C20">
        <v>1.7569999999999999</v>
      </c>
      <c r="F20">
        <v>1150</v>
      </c>
      <c r="G20">
        <v>119</v>
      </c>
      <c r="H20">
        <v>895.97799999999995</v>
      </c>
      <c r="I20">
        <v>0.13200000000000001</v>
      </c>
      <c r="K20" s="1">
        <v>43889</v>
      </c>
      <c r="L20">
        <v>12</v>
      </c>
      <c r="M20" s="2">
        <v>0.17233796296296297</v>
      </c>
    </row>
    <row r="21" spans="1:13" x14ac:dyDescent="0.25">
      <c r="A21" t="s">
        <v>68</v>
      </c>
      <c r="B21" t="s">
        <v>67</v>
      </c>
      <c r="C21">
        <v>1.7350000000000001</v>
      </c>
      <c r="D21">
        <v>5</v>
      </c>
      <c r="E21">
        <v>1.6839999999999999</v>
      </c>
      <c r="F21">
        <v>1671</v>
      </c>
      <c r="G21">
        <v>185</v>
      </c>
      <c r="H21">
        <v>1027.05</v>
      </c>
      <c r="I21">
        <v>0.18</v>
      </c>
      <c r="J21">
        <v>-66.3</v>
      </c>
      <c r="K21" s="1">
        <v>43889</v>
      </c>
      <c r="L21">
        <v>13</v>
      </c>
      <c r="M21" s="2">
        <v>0.17592592592592593</v>
      </c>
    </row>
    <row r="22" spans="1:13" x14ac:dyDescent="0.25">
      <c r="A22" t="s">
        <v>66</v>
      </c>
      <c r="B22" t="s">
        <v>65</v>
      </c>
      <c r="C22">
        <v>1.7350000000000001</v>
      </c>
      <c r="D22">
        <v>10</v>
      </c>
      <c r="E22">
        <v>21.411000000000001</v>
      </c>
      <c r="F22">
        <v>2703</v>
      </c>
      <c r="G22">
        <v>236</v>
      </c>
      <c r="H22">
        <v>794.02099999999996</v>
      </c>
      <c r="I22">
        <v>0.29699999999999999</v>
      </c>
      <c r="J22">
        <v>114.1</v>
      </c>
      <c r="K22" s="1">
        <v>43889</v>
      </c>
      <c r="L22">
        <v>27</v>
      </c>
      <c r="M22" s="2">
        <v>0.17950231481481482</v>
      </c>
    </row>
    <row r="23" spans="1:13" x14ac:dyDescent="0.25">
      <c r="A23" t="s">
        <v>64</v>
      </c>
      <c r="B23" t="s">
        <v>63</v>
      </c>
      <c r="C23">
        <v>1.73</v>
      </c>
      <c r="D23">
        <v>25</v>
      </c>
      <c r="E23">
        <v>18.106000000000002</v>
      </c>
      <c r="F23">
        <v>3948</v>
      </c>
      <c r="G23">
        <v>251</v>
      </c>
      <c r="H23">
        <v>900.88900000000001</v>
      </c>
      <c r="I23">
        <v>0.27800000000000002</v>
      </c>
      <c r="J23">
        <v>-27.6</v>
      </c>
      <c r="K23" s="1">
        <v>43889</v>
      </c>
      <c r="L23">
        <v>33</v>
      </c>
      <c r="M23" s="2">
        <v>0.18307870370370372</v>
      </c>
    </row>
    <row r="24" spans="1:13" x14ac:dyDescent="0.25">
      <c r="A24" t="s">
        <v>62</v>
      </c>
      <c r="B24" t="s">
        <v>26</v>
      </c>
      <c r="C24">
        <v>1.7629999999999999</v>
      </c>
      <c r="F24">
        <v>1249</v>
      </c>
      <c r="G24">
        <v>89</v>
      </c>
      <c r="H24">
        <v>12.957000000000001</v>
      </c>
      <c r="I24">
        <v>6.84</v>
      </c>
      <c r="K24" s="1">
        <v>43889</v>
      </c>
      <c r="L24">
        <v>14</v>
      </c>
      <c r="M24" s="2">
        <v>0.18665509259259261</v>
      </c>
    </row>
    <row r="25" spans="1:13" x14ac:dyDescent="0.25">
      <c r="A25" t="s">
        <v>61</v>
      </c>
      <c r="B25" t="s">
        <v>60</v>
      </c>
      <c r="C25">
        <v>1.73</v>
      </c>
      <c r="D25">
        <v>50</v>
      </c>
      <c r="E25">
        <v>46.162999999999997</v>
      </c>
      <c r="F25">
        <v>5385</v>
      </c>
      <c r="G25">
        <v>364</v>
      </c>
      <c r="H25">
        <v>846.30600000000004</v>
      </c>
      <c r="I25">
        <v>0.43</v>
      </c>
      <c r="J25">
        <v>-7.7</v>
      </c>
      <c r="K25" s="1">
        <v>43889</v>
      </c>
      <c r="L25">
        <v>38</v>
      </c>
      <c r="M25" s="2">
        <v>0.19024305555555557</v>
      </c>
    </row>
    <row r="26" spans="1:13" x14ac:dyDescent="0.25">
      <c r="A26" t="s">
        <v>59</v>
      </c>
      <c r="B26" t="s">
        <v>58</v>
      </c>
      <c r="C26">
        <v>1.73</v>
      </c>
      <c r="D26">
        <v>75</v>
      </c>
      <c r="E26">
        <v>55.957999999999998</v>
      </c>
      <c r="F26">
        <v>7771</v>
      </c>
      <c r="G26">
        <v>433</v>
      </c>
      <c r="H26">
        <v>905.52200000000005</v>
      </c>
      <c r="I26">
        <v>0.47799999999999998</v>
      </c>
      <c r="J26">
        <v>-25.4</v>
      </c>
      <c r="K26" s="1">
        <v>43889</v>
      </c>
      <c r="L26">
        <v>57</v>
      </c>
      <c r="M26" s="2">
        <v>0.1938310185185185</v>
      </c>
    </row>
    <row r="27" spans="1:13" x14ac:dyDescent="0.25">
      <c r="A27" t="s">
        <v>57</v>
      </c>
      <c r="B27" t="s">
        <v>56</v>
      </c>
      <c r="C27">
        <v>1.73</v>
      </c>
      <c r="D27">
        <v>100</v>
      </c>
      <c r="E27">
        <v>92.028999999999996</v>
      </c>
      <c r="F27">
        <v>10701</v>
      </c>
      <c r="G27">
        <v>527</v>
      </c>
      <c r="H27">
        <v>832.12</v>
      </c>
      <c r="I27">
        <v>0.63400000000000001</v>
      </c>
      <c r="J27">
        <v>-8</v>
      </c>
      <c r="K27" s="1">
        <v>43889</v>
      </c>
      <c r="L27">
        <v>113</v>
      </c>
      <c r="M27" s="2">
        <v>0.19741898148148149</v>
      </c>
    </row>
    <row r="28" spans="1:13" x14ac:dyDescent="0.25">
      <c r="A28" t="s">
        <v>55</v>
      </c>
      <c r="B28" t="s">
        <v>26</v>
      </c>
      <c r="C28">
        <v>1.73</v>
      </c>
      <c r="F28">
        <v>2189</v>
      </c>
      <c r="G28">
        <v>177</v>
      </c>
      <c r="H28">
        <v>40.332000000000001</v>
      </c>
      <c r="I28">
        <v>4.3979999999999997</v>
      </c>
      <c r="K28" s="1">
        <v>43889</v>
      </c>
      <c r="L28">
        <v>16</v>
      </c>
      <c r="M28" s="2">
        <v>0.20100694444444445</v>
      </c>
    </row>
    <row r="29" spans="1:13" x14ac:dyDescent="0.25">
      <c r="A29" t="s">
        <v>54</v>
      </c>
      <c r="B29" t="s">
        <v>53</v>
      </c>
      <c r="C29">
        <v>1.73</v>
      </c>
      <c r="E29" s="4"/>
      <c r="F29">
        <v>2555</v>
      </c>
      <c r="G29">
        <v>195</v>
      </c>
      <c r="H29">
        <v>1857.6669999999999</v>
      </c>
      <c r="I29">
        <v>0.105</v>
      </c>
      <c r="K29" s="1">
        <v>43889</v>
      </c>
      <c r="L29">
        <v>25</v>
      </c>
      <c r="M29" s="2">
        <v>0.21173611111111112</v>
      </c>
    </row>
    <row r="30" spans="1:13" x14ac:dyDescent="0.25">
      <c r="A30" t="s">
        <v>52</v>
      </c>
      <c r="B30" t="s">
        <v>51</v>
      </c>
      <c r="C30">
        <v>1.7350000000000001</v>
      </c>
      <c r="E30" s="4"/>
      <c r="F30">
        <v>2928</v>
      </c>
      <c r="G30">
        <v>232</v>
      </c>
      <c r="H30">
        <v>2136.2170000000001</v>
      </c>
      <c r="I30">
        <v>0.109</v>
      </c>
      <c r="K30" s="1">
        <v>43889</v>
      </c>
      <c r="L30">
        <v>25</v>
      </c>
      <c r="M30" s="2">
        <v>0.21532407407407406</v>
      </c>
    </row>
  </sheetData>
  <mergeCells count="1">
    <mergeCell ref="P1:T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s_x0020_Date xmlns="dd8e745b-7639-4f30-9e0d-0dd7277d34d7" xsi:nil="true"/>
    <Record xmlns="4ffa91fb-a0ff-4ac5-b2db-65c790d184a4">Shared</Record>
    <Rights xmlns="4ffa91fb-a0ff-4ac5-b2db-65c790d184a4" xsi:nil="true"/>
    <Document_x0020_Creation_x0020_Date xmlns="4ffa91fb-a0ff-4ac5-b2db-65c790d184a4">2020-03-02T13:11:02+00:00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Records_x0020_Status xmlns="dd8e745b-7639-4f30-9e0d-0dd7277d34d7">Pending</Records_x0020_Status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4B8B4BD5B20498FA0118C1C815345" ma:contentTypeVersion="16" ma:contentTypeDescription="Create a new document." ma:contentTypeScope="" ma:versionID="c64b682635737f584b1265b8b693d3f5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fcda4ae0-3393-452e-81e0-87487350d057" xmlns:ns7="dd8e745b-7639-4f30-9e0d-0dd7277d34d7" targetNamespace="http://schemas.microsoft.com/office/2006/metadata/properties" ma:root="true" ma:fieldsID="c3b6d27ee8de7a5d9d66fa6fd1e0799b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cda4ae0-3393-452e-81e0-87487350d057"/>
    <xsd:import namespace="dd8e745b-7639-4f30-9e0d-0dd7277d34d7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MediaServiceMetadata" minOccurs="0"/>
                <xsd:element ref="ns6:MediaServiceFastMetadata" minOccurs="0"/>
                <xsd:element ref="ns7:SharedWithUsers" minOccurs="0"/>
                <xsd:element ref="ns7:SharedWithDetails" minOccurs="0"/>
                <xsd:element ref="ns7:SharingHintHash" minOccurs="0"/>
                <xsd:element ref="ns7:Records_x0020_Status" minOccurs="0"/>
                <xsd:element ref="ns7:Records_x0020_Date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description="" ma:hidden="true" ma:list="{71fa4249-b075-4f9a-9a04-2226ee9a3fa4}" ma:internalName="TaxCatchAllLabel" ma:readOnly="true" ma:showField="CatchAllDataLabel" ma:web="dd8e745b-7639-4f30-9e0d-0dd7277d34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description="" ma:hidden="true" ma:list="{71fa4249-b075-4f9a-9a04-2226ee9a3fa4}" ma:internalName="TaxCatchAll" ma:showField="CatchAllData" ma:web="dd8e745b-7639-4f30-9e0d-0dd7277d34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a4ae0-3393-452e-81e0-87487350d0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e745b-7639-4f30-9e0d-0dd7277d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2" nillable="true" ma:displayName="Sharing Hint Hash" ma:hidden="true" ma:internalName="SharingHintHash" ma:readOnly="true">
      <xsd:simpleType>
        <xsd:restriction base="dms:Text"/>
      </xsd:simpleType>
    </xsd:element>
    <xsd:element name="Records_x0020_Status" ma:index="33" nillable="true" ma:displayName="Records Status" ma:default="Pending" ma:internalName="Records_x0020_Status">
      <xsd:simpleType>
        <xsd:restriction base="dms:Text"/>
      </xsd:simpleType>
    </xsd:element>
    <xsd:element name="Records_x0020_Date" ma:index="34" nillable="true" ma:displayName="Records Date" ma:hidden="true" ma:internalName="Records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CFE25-1555-46D4-8404-B78583F4BCA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75FEBD5-38EB-41C1-8069-CA5FF418F6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4BE18-EA7C-4768-A169-2895E22858A9}">
  <ds:schemaRefs>
    <ds:schemaRef ds:uri="4ffa91fb-a0ff-4ac5-b2db-65c790d184a4"/>
    <ds:schemaRef ds:uri="http://schemas.microsoft.com/office/2006/documentManagement/types"/>
    <ds:schemaRef ds:uri="http://purl.org/dc/elements/1.1/"/>
    <ds:schemaRef ds:uri="http://schemas.microsoft.com/office/2006/metadata/properties"/>
    <ds:schemaRef ds:uri="dd8e745b-7639-4f30-9e0d-0dd7277d34d7"/>
    <ds:schemaRef ds:uri="http://schemas.microsoft.com/office/infopath/2007/PartnerControls"/>
    <ds:schemaRef ds:uri="http://schemas.openxmlformats.org/package/2006/metadata/core-properties"/>
    <ds:schemaRef ds:uri="fcda4ae0-3393-452e-81e0-87487350d057"/>
    <ds:schemaRef ds:uri="http://schemas.microsoft.com/sharepoint/v3/fields"/>
    <ds:schemaRef ds:uri="http://schemas.microsoft.com/sharepoint.v3"/>
    <ds:schemaRef ds:uri="http://purl.org/dc/dcmitype/"/>
    <ds:schemaRef ds:uri="http://schemas.microsoft.com/sharepoint/v3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B6F6BE9-EB76-4FF3-8F3F-EEF58F2D9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cda4ae0-3393-452e-81e0-87487350d057"/>
    <ds:schemaRef ds:uri="dd8e745b-7639-4f30-9e0d-0dd7277d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table</vt:lpstr>
      <vt:lpstr>20200302 Bevin PFOA Dosed</vt:lpstr>
      <vt:lpstr>20200302 Bevin PFOA Control</vt:lpstr>
      <vt:lpstr>20200302 Bevin GenX Dosed</vt:lpstr>
      <vt:lpstr>20200302 Bevin GenX Control Cur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McCord, James</dc:creator>
  <cp:lastModifiedBy>Berke, Julie (NIH/NIEHS) [C]</cp:lastModifiedBy>
  <dcterms:created xsi:type="dcterms:W3CDTF">2020-03-02T13:11:10Z</dcterms:created>
  <dcterms:modified xsi:type="dcterms:W3CDTF">2021-12-03T17:54:24Z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0x01010095F4B8B4BD5B20498FA0118C1C815345</vt:lpwstr>
  </property>
</Properties>
</file>