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h-my.sharepoint.com/personal/morimm_nih_gov/Documents/"/>
    </mc:Choice>
  </mc:AlternateContent>
  <xr:revisionPtr revIDLastSave="0" documentId="8_{8CD6048C-467F-446D-B56F-E25442F66C8E}" xr6:coauthVersionLast="47" xr6:coauthVersionMax="47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1-17-25" sheetId="1" r:id="rId1"/>
    <sheet name="2-13-25" sheetId="2" r:id="rId2"/>
    <sheet name="Standards" sheetId="3" r:id="rId3"/>
  </sheets>
  <definedNames>
    <definedName name="MethodPointer1">1999259344</definedName>
    <definedName name="MethodPointer2">577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3" l="1"/>
  <c r="N37" i="3"/>
  <c r="N38" i="3"/>
  <c r="N39" i="3"/>
  <c r="N40" i="3"/>
  <c r="N35" i="3"/>
  <c r="M36" i="3"/>
  <c r="L36" i="3"/>
  <c r="M38" i="3"/>
  <c r="M39" i="3"/>
  <c r="M40" i="3"/>
  <c r="M37" i="3"/>
  <c r="M35" i="3"/>
  <c r="L38" i="3"/>
  <c r="L39" i="3"/>
  <c r="L40" i="3"/>
  <c r="L37" i="3"/>
  <c r="L35" i="3"/>
  <c r="K38" i="3"/>
  <c r="K39" i="3"/>
  <c r="K40" i="3"/>
  <c r="K37" i="3"/>
  <c r="K35" i="3"/>
  <c r="K36" i="3"/>
  <c r="N53" i="2"/>
  <c r="M53" i="2"/>
  <c r="L53" i="2"/>
  <c r="K53" i="2"/>
  <c r="J53" i="2"/>
  <c r="I53" i="2"/>
  <c r="H53" i="2"/>
  <c r="G53" i="2"/>
  <c r="F53" i="2"/>
  <c r="E53" i="2"/>
  <c r="D53" i="2"/>
  <c r="C53" i="2"/>
  <c r="N52" i="2"/>
  <c r="M52" i="2"/>
  <c r="L52" i="2"/>
  <c r="K52" i="2"/>
  <c r="J52" i="2"/>
  <c r="I52" i="2"/>
  <c r="H52" i="2"/>
  <c r="G52" i="2"/>
  <c r="F52" i="2"/>
  <c r="E52" i="2"/>
  <c r="D52" i="2"/>
  <c r="C52" i="2"/>
  <c r="N51" i="2"/>
  <c r="M51" i="2"/>
  <c r="L51" i="2"/>
  <c r="K51" i="2"/>
  <c r="J51" i="2"/>
  <c r="I51" i="2"/>
  <c r="H51" i="2"/>
  <c r="G51" i="2"/>
  <c r="F51" i="2"/>
  <c r="E51" i="2"/>
  <c r="D51" i="2"/>
  <c r="C51" i="2"/>
  <c r="N50" i="2"/>
  <c r="M50" i="2"/>
  <c r="L50" i="2"/>
  <c r="K50" i="2"/>
  <c r="J50" i="2"/>
  <c r="I50" i="2"/>
  <c r="H50" i="2"/>
  <c r="G50" i="2"/>
  <c r="F50" i="2"/>
  <c r="E50" i="2"/>
  <c r="D50" i="2"/>
  <c r="C50" i="2"/>
  <c r="N49" i="2"/>
  <c r="M49" i="2"/>
  <c r="L49" i="2"/>
  <c r="K49" i="2"/>
  <c r="J49" i="2"/>
  <c r="I49" i="2"/>
  <c r="H49" i="2"/>
  <c r="G49" i="2"/>
  <c r="F49" i="2"/>
  <c r="E49" i="2"/>
  <c r="D49" i="2"/>
  <c r="C49" i="2"/>
  <c r="N48" i="2"/>
  <c r="M48" i="2"/>
  <c r="L48" i="2"/>
  <c r="K48" i="2"/>
  <c r="J48" i="2"/>
  <c r="I48" i="2"/>
  <c r="H48" i="2"/>
  <c r="G48" i="2"/>
  <c r="F48" i="2"/>
  <c r="E48" i="2"/>
  <c r="D48" i="2"/>
  <c r="C48" i="2"/>
  <c r="N47" i="2"/>
  <c r="M47" i="2"/>
  <c r="L47" i="2"/>
  <c r="K47" i="2"/>
  <c r="J47" i="2"/>
  <c r="I47" i="2"/>
  <c r="H47" i="2"/>
  <c r="G47" i="2"/>
  <c r="F47" i="2"/>
  <c r="E47" i="2"/>
  <c r="D47" i="2"/>
  <c r="C47" i="2"/>
  <c r="N46" i="2"/>
  <c r="M46" i="2"/>
  <c r="L46" i="2"/>
  <c r="K46" i="2"/>
  <c r="J46" i="2"/>
  <c r="I46" i="2"/>
  <c r="H46" i="2"/>
  <c r="G46" i="2"/>
  <c r="F46" i="2"/>
  <c r="E46" i="2"/>
  <c r="D46" i="2"/>
  <c r="C46" i="2"/>
  <c r="C37" i="2"/>
  <c r="D37" i="2"/>
  <c r="E37" i="2"/>
  <c r="F37" i="2"/>
  <c r="G37" i="2"/>
  <c r="H37" i="2"/>
  <c r="I37" i="2"/>
  <c r="J37" i="2"/>
  <c r="K37" i="2"/>
  <c r="L37" i="2"/>
  <c r="M37" i="2"/>
  <c r="N37" i="2"/>
  <c r="C38" i="2"/>
  <c r="D38" i="2"/>
  <c r="E38" i="2"/>
  <c r="F38" i="2"/>
  <c r="G38" i="2"/>
  <c r="H38" i="2"/>
  <c r="I38" i="2"/>
  <c r="J38" i="2"/>
  <c r="K38" i="2"/>
  <c r="L38" i="2"/>
  <c r="M38" i="2"/>
  <c r="N38" i="2"/>
  <c r="C39" i="2"/>
  <c r="D39" i="2"/>
  <c r="E39" i="2"/>
  <c r="F39" i="2"/>
  <c r="G39" i="2"/>
  <c r="H39" i="2"/>
  <c r="I39" i="2"/>
  <c r="J39" i="2"/>
  <c r="K39" i="2"/>
  <c r="L39" i="2"/>
  <c r="M39" i="2"/>
  <c r="N39" i="2"/>
  <c r="C40" i="2"/>
  <c r="D40" i="2"/>
  <c r="E40" i="2"/>
  <c r="F40" i="2"/>
  <c r="G40" i="2"/>
  <c r="H40" i="2"/>
  <c r="I40" i="2"/>
  <c r="J40" i="2"/>
  <c r="K40" i="2"/>
  <c r="L40" i="2"/>
  <c r="M40" i="2"/>
  <c r="N40" i="2"/>
  <c r="C41" i="2"/>
  <c r="D41" i="2"/>
  <c r="E41" i="2"/>
  <c r="F41" i="2"/>
  <c r="G41" i="2"/>
  <c r="H41" i="2"/>
  <c r="I41" i="2"/>
  <c r="J41" i="2"/>
  <c r="K41" i="2"/>
  <c r="L41" i="2"/>
  <c r="M41" i="2"/>
  <c r="N41" i="2"/>
  <c r="C42" i="2"/>
  <c r="D42" i="2"/>
  <c r="E42" i="2"/>
  <c r="F42" i="2"/>
  <c r="G42" i="2"/>
  <c r="H42" i="2"/>
  <c r="I42" i="2"/>
  <c r="J42" i="2"/>
  <c r="K42" i="2"/>
  <c r="L42" i="2"/>
  <c r="M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D36" i="2"/>
  <c r="E36" i="2"/>
  <c r="F36" i="2"/>
  <c r="G36" i="2"/>
  <c r="H36" i="2"/>
  <c r="I36" i="2"/>
  <c r="J36" i="2"/>
  <c r="K36" i="2"/>
  <c r="L36" i="2"/>
  <c r="M36" i="2"/>
  <c r="N36" i="2"/>
  <c r="C36" i="2"/>
  <c r="C47" i="1"/>
  <c r="D47" i="1"/>
  <c r="E47" i="1"/>
  <c r="F47" i="1"/>
  <c r="G47" i="1"/>
  <c r="H47" i="1"/>
  <c r="I47" i="1"/>
  <c r="J47" i="1"/>
  <c r="K47" i="1"/>
  <c r="L47" i="1"/>
  <c r="M47" i="1"/>
  <c r="N47" i="1"/>
  <c r="C48" i="1"/>
  <c r="D48" i="1"/>
  <c r="E48" i="1"/>
  <c r="F48" i="1"/>
  <c r="G48" i="1"/>
  <c r="H48" i="1"/>
  <c r="I48" i="1"/>
  <c r="J48" i="1"/>
  <c r="K48" i="1"/>
  <c r="L48" i="1"/>
  <c r="M48" i="1"/>
  <c r="N48" i="1"/>
  <c r="C49" i="1"/>
  <c r="D49" i="1"/>
  <c r="E49" i="1"/>
  <c r="F49" i="1"/>
  <c r="G49" i="1"/>
  <c r="H49" i="1"/>
  <c r="I49" i="1"/>
  <c r="J49" i="1"/>
  <c r="K49" i="1"/>
  <c r="L49" i="1"/>
  <c r="M49" i="1"/>
  <c r="N49" i="1"/>
  <c r="C50" i="1"/>
  <c r="D50" i="1"/>
  <c r="E50" i="1"/>
  <c r="F50" i="1"/>
  <c r="G50" i="1"/>
  <c r="H50" i="1"/>
  <c r="I50" i="1"/>
  <c r="J50" i="1"/>
  <c r="K50" i="1"/>
  <c r="L50" i="1"/>
  <c r="M50" i="1"/>
  <c r="N50" i="1"/>
  <c r="C51" i="1"/>
  <c r="D51" i="1"/>
  <c r="E51" i="1"/>
  <c r="F51" i="1"/>
  <c r="G51" i="1"/>
  <c r="H51" i="1"/>
  <c r="I51" i="1"/>
  <c r="J51" i="1"/>
  <c r="K51" i="1"/>
  <c r="L51" i="1"/>
  <c r="M51" i="1"/>
  <c r="N51" i="1"/>
  <c r="C52" i="1"/>
  <c r="D52" i="1"/>
  <c r="E52" i="1"/>
  <c r="F52" i="1"/>
  <c r="G52" i="1"/>
  <c r="H52" i="1"/>
  <c r="I52" i="1"/>
  <c r="J52" i="1"/>
  <c r="K52" i="1"/>
  <c r="L52" i="1"/>
  <c r="M52" i="1"/>
  <c r="N52" i="1"/>
  <c r="C53" i="1"/>
  <c r="D53" i="1"/>
  <c r="E53" i="1"/>
  <c r="F53" i="1"/>
  <c r="G53" i="1"/>
  <c r="H53" i="1"/>
  <c r="I53" i="1"/>
  <c r="J53" i="1"/>
  <c r="K53" i="1"/>
  <c r="L53" i="1"/>
  <c r="M53" i="1"/>
  <c r="N53" i="1"/>
  <c r="D46" i="1"/>
  <c r="E46" i="1"/>
  <c r="F46" i="1"/>
  <c r="G46" i="1"/>
  <c r="H46" i="1"/>
  <c r="I46" i="1"/>
  <c r="J46" i="1"/>
  <c r="K46" i="1"/>
  <c r="L46" i="1"/>
  <c r="M46" i="1"/>
  <c r="N46" i="1"/>
  <c r="C46" i="1"/>
  <c r="C37" i="1"/>
  <c r="D37" i="1"/>
  <c r="E37" i="1"/>
  <c r="F37" i="1"/>
  <c r="G37" i="1"/>
  <c r="H37" i="1"/>
  <c r="I37" i="1"/>
  <c r="J37" i="1"/>
  <c r="K37" i="1"/>
  <c r="L37" i="1"/>
  <c r="M37" i="1"/>
  <c r="N37" i="1"/>
  <c r="C38" i="1"/>
  <c r="D38" i="1"/>
  <c r="E38" i="1"/>
  <c r="F38" i="1"/>
  <c r="G38" i="1"/>
  <c r="H38" i="1"/>
  <c r="I38" i="1"/>
  <c r="J38" i="1"/>
  <c r="K38" i="1"/>
  <c r="L38" i="1"/>
  <c r="M38" i="1"/>
  <c r="N38" i="1"/>
  <c r="C39" i="1"/>
  <c r="D39" i="1"/>
  <c r="E39" i="1"/>
  <c r="F39" i="1"/>
  <c r="G39" i="1"/>
  <c r="H39" i="1"/>
  <c r="I39" i="1"/>
  <c r="J39" i="1"/>
  <c r="K39" i="1"/>
  <c r="L39" i="1"/>
  <c r="M39" i="1"/>
  <c r="N39" i="1"/>
  <c r="C40" i="1"/>
  <c r="D40" i="1"/>
  <c r="E40" i="1"/>
  <c r="F40" i="1"/>
  <c r="G40" i="1"/>
  <c r="H40" i="1"/>
  <c r="I40" i="1"/>
  <c r="J40" i="1"/>
  <c r="K40" i="1"/>
  <c r="L40" i="1"/>
  <c r="M40" i="1"/>
  <c r="N40" i="1"/>
  <c r="C41" i="1"/>
  <c r="D41" i="1"/>
  <c r="E41" i="1"/>
  <c r="F41" i="1"/>
  <c r="G41" i="1"/>
  <c r="H41" i="1"/>
  <c r="I41" i="1"/>
  <c r="J41" i="1"/>
  <c r="K41" i="1"/>
  <c r="L41" i="1"/>
  <c r="M41" i="1"/>
  <c r="N41" i="1"/>
  <c r="C42" i="1"/>
  <c r="D42" i="1"/>
  <c r="E42" i="1"/>
  <c r="F42" i="1"/>
  <c r="G42" i="1"/>
  <c r="H42" i="1"/>
  <c r="I42" i="1"/>
  <c r="J42" i="1"/>
  <c r="K42" i="1"/>
  <c r="L42" i="1"/>
  <c r="M42" i="1"/>
  <c r="N42" i="1"/>
  <c r="C43" i="1"/>
  <c r="D43" i="1"/>
  <c r="E43" i="1"/>
  <c r="F43" i="1"/>
  <c r="G43" i="1"/>
  <c r="H43" i="1"/>
  <c r="I43" i="1"/>
  <c r="J43" i="1"/>
  <c r="K43" i="1"/>
  <c r="L43" i="1"/>
  <c r="M43" i="1"/>
  <c r="N43" i="1"/>
  <c r="D36" i="1"/>
  <c r="E36" i="1"/>
  <c r="F36" i="1"/>
  <c r="G36" i="1"/>
  <c r="H36" i="1"/>
  <c r="I36" i="1"/>
  <c r="J36" i="1"/>
  <c r="K36" i="1"/>
  <c r="L36" i="1"/>
  <c r="M36" i="1"/>
  <c r="N36" i="1"/>
  <c r="C36" i="1"/>
  <c r="J38" i="3"/>
  <c r="J39" i="3"/>
  <c r="J40" i="3"/>
  <c r="J37" i="3"/>
  <c r="J36" i="3"/>
  <c r="J35" i="3"/>
  <c r="H36" i="3"/>
  <c r="H37" i="3"/>
  <c r="H38" i="3"/>
  <c r="H39" i="3"/>
  <c r="H40" i="3"/>
  <c r="H35" i="3"/>
  <c r="E36" i="3"/>
  <c r="F36" i="3"/>
  <c r="E37" i="3"/>
  <c r="F37" i="3"/>
  <c r="E38" i="3"/>
  <c r="F38" i="3"/>
  <c r="E39" i="3"/>
  <c r="F39" i="3"/>
  <c r="E40" i="3"/>
  <c r="F40" i="3"/>
  <c r="F35" i="3"/>
  <c r="E35" i="3"/>
  <c r="C36" i="3"/>
  <c r="D36" i="3"/>
  <c r="D37" i="3"/>
  <c r="C38" i="3"/>
  <c r="D38" i="3"/>
  <c r="C39" i="3"/>
  <c r="C40" i="3"/>
  <c r="D40" i="3"/>
  <c r="D35" i="3"/>
  <c r="C35" i="3"/>
</calcChain>
</file>

<file path=xl/sharedStrings.xml><?xml version="1.0" encoding="utf-8"?>
<sst xmlns="http://schemas.openxmlformats.org/spreadsheetml/2006/main" count="154" uniqueCount="47">
  <si>
    <t>Software Version</t>
  </si>
  <si>
    <t>3.08.01</t>
  </si>
  <si>
    <t>Experiment File Path:</t>
  </si>
  <si>
    <t>C:\Users\Public\Documents\Experiments\3-7-2025 BCA Seahorse Brittany.xpt</t>
  </si>
  <si>
    <t>Protocol File Path:</t>
  </si>
  <si>
    <t>Plate Number</t>
  </si>
  <si>
    <t>Plate 1</t>
  </si>
  <si>
    <t>Date</t>
  </si>
  <si>
    <t>Time</t>
  </si>
  <si>
    <t>Reader Type:</t>
  </si>
  <si>
    <t>Synergy Mx</t>
  </si>
  <si>
    <t>Reader Serial Number:</t>
  </si>
  <si>
    <t>Reading Type</t>
  </si>
  <si>
    <t>Reader</t>
  </si>
  <si>
    <t>Procedure Details</t>
  </si>
  <si>
    <t>Plate Type</t>
  </si>
  <si>
    <t>Costar 96 well dish</t>
  </si>
  <si>
    <t>Eject plate on completion</t>
  </si>
  <si>
    <t>Shake</t>
  </si>
  <si>
    <t>Medium, 0:05 (MM:SS)</t>
  </si>
  <si>
    <t>Read</t>
  </si>
  <si>
    <t>Absorbance Endpoint</t>
  </si>
  <si>
    <t>Full Plate</t>
  </si>
  <si>
    <t>Wavelengths:  562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</si>
  <si>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</si>
  <si>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</si>
  <si>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</si>
  <si>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</si>
  <si>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</si>
  <si>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</si>
  <si>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</si>
  <si>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</si>
  <si>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</si>
  <si>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</si>
  <si>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</si>
  <si>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Plate 3</t>
  </si>
  <si>
    <t>ug/uL</t>
  </si>
  <si>
    <t>Sample vol (uL)</t>
  </si>
  <si>
    <t>4X Loading</t>
  </si>
  <si>
    <t>β-MeOH</t>
  </si>
  <si>
    <t>RIPA</t>
  </si>
  <si>
    <t>HeLa CTL</t>
  </si>
  <si>
    <t>HeLa MON</t>
  </si>
  <si>
    <t>143B CTL</t>
  </si>
  <si>
    <t>143B MON</t>
  </si>
  <si>
    <t>SB28 CTL</t>
  </si>
  <si>
    <t>SB28 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</si>
</sst>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>
    <font>
      <sz val="10"/>
      <name val="Arial"/>
    </font>
    <font>
      <sz val="1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C9E0F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4" fontId="0" fillId="0" borderId="0" xfId="0" applyNumberFormat="1"/>
    <xf numFmtId="19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1" fillId="0" borderId="0" xfId="1"/>
    <xf numFmtId="14" fontId="1" fillId="0" borderId="0" xfId="1" applyNumberFormat="1"/>
    <xf numFmtId="19" fontId="1" fillId="0" borderId="0" xfId="1" applyNumberFormat="1"/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2" borderId="1" xfId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vertical="center" wrapText="1"/>
    </xf>
    <xf numFmtId="0" fontId="3" fillId="15" borderId="1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2" fontId="1" fillId="0" borderId="0" xfId="1" applyNumberFormat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165" fontId="1" fillId="0" borderId="0" xfId="1" applyNumberFormat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165" fontId="1" fillId="0" borderId="0" xfId="1" applyNumberForma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1450678040244969"/>
                  <c:y val="7.179571303587051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Standards!$G$35:$G$39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xVal>
          <c:yVal>
            <c:numRef>
              <c:f>Standards!$H$35:$H$39</c:f>
              <c:numCache>
                <c:formatCode>General</c:formatCode>
                <c:ptCount val="5"/>
                <c:pt idx="0">
                  <c:v>0</c:v>
                </c:pt>
                <c:pt idx="1">
                  <c:v>9.9499999999999991E-2</c:v>
                </c:pt>
                <c:pt idx="2">
                  <c:v>0.20699999999999996</c:v>
                </c:pt>
                <c:pt idx="3">
                  <c:v>0.29649999999999999</c:v>
                </c:pt>
                <c:pt idx="4">
                  <c:v>0.38799999999999996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12-472A-8C32-A47310998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789056"/>
        <c:axId val="1520746304"/>
      </c:scatterChart>
      <c:valAx>
        <c:axId val="1656789056"/>
        <c:scaling>
          <c:orientation val="minMax"/>
          <c:max val="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0746304"/>
        <c:crosses val="autoZero"/>
        <c:crossBetween val="midCat"/>
      </c:valAx>
      <c:valAx>
        <c:axId val="1520746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6789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42</xdr:row>
      <xdr:rowOff>123825</xdr:rowOff>
    </xdr:from>
    <xdr:to>
      <xdr:col>8</xdr:col>
      <xdr:colOff>104775</xdr:colOff>
      <xdr:row>60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23A3DC-8EB7-5529-C6BB-A7BEF1709B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3"/>
  <sheetViews>
    <sheetView topLeftCell="A45" workbookViewId="0">
      <selection activeCell="B45" sqref="B45:O53"/>
    </sheetView>
  </sheetViews>
  <sheetFormatPr defaultRowHeight="12.6"/>
  <cols>
    <col min="1" max="1" width="20.5703125" customWidth="1"/>
    <col min="2" max="2" width="12.5703125" customWidth="1"/>
  </cols>
  <sheetData>
    <row r="2" spans="1:2">
      <c r="A2" t="s">
        <v>0</v>
      </c>
      <c r="B2" t="s">
        <v>1</v>
      </c>
    </row>
    <row r="4" spans="1:2">
      <c r="A4" t="s">
        <v>2</v>
      </c>
      <c r="B4" t="s">
        <v>3</v>
      </c>
    </row>
    <row r="5" spans="1:2">
      <c r="A5" t="s">
        <v>4</v>
      </c>
    </row>
    <row r="6" spans="1:2">
      <c r="A6" t="s">
        <v>5</v>
      </c>
      <c r="B6" t="s">
        <v>6</v>
      </c>
    </row>
    <row r="7" spans="1:2">
      <c r="A7" t="s">
        <v>7</v>
      </c>
      <c r="B7" s="1">
        <v>45723</v>
      </c>
    </row>
    <row r="8" spans="1:2">
      <c r="A8" t="s">
        <v>8</v>
      </c>
      <c r="B8" s="2">
        <v>0.52230324074074075</v>
      </c>
    </row>
    <row r="9" spans="1:2">
      <c r="A9" t="s">
        <v>9</v>
      </c>
      <c r="B9" t="s">
        <v>10</v>
      </c>
    </row>
    <row r="10" spans="1:2">
      <c r="A10" t="s">
        <v>11</v>
      </c>
      <c r="B10">
        <v>267176</v>
      </c>
    </row>
    <row r="11" spans="1:2">
      <c r="A11" t="s">
        <v>12</v>
      </c>
      <c r="B11" t="s">
        <v>13</v>
      </c>
    </row>
    <row r="13" spans="1:2" ht="12.95">
      <c r="A13" s="3" t="s">
        <v>14</v>
      </c>
      <c r="B13" s="4"/>
    </row>
    <row r="14" spans="1:2">
      <c r="A14" t="s">
        <v>15</v>
      </c>
      <c r="B14" t="s">
        <v>16</v>
      </c>
    </row>
    <row r="15" spans="1:2">
      <c r="A15" t="s">
        <v>17</v>
      </c>
    </row>
    <row r="16" spans="1:2">
      <c r="A16" t="s">
        <v>18</v>
      </c>
      <c r="B16" t="s">
        <v>19</v>
      </c>
    </row>
    <row r="17" spans="1:15">
      <c r="A17" t="s">
        <v>20</v>
      </c>
      <c r="B17" t="s">
        <v>21</v>
      </c>
    </row>
    <row r="18" spans="1:15">
      <c r="B18" t="s">
        <v>22</v>
      </c>
    </row>
    <row r="19" spans="1:15">
      <c r="B19" t="s">
        <v>23</v>
      </c>
    </row>
    <row r="20" spans="1:15">
      <c r="B20" t="s">
        <v>24</v>
      </c>
    </row>
    <row r="22" spans="1:15" ht="12.95">
      <c r="A22" s="3" t="s">
        <v>25</v>
      </c>
      <c r="B22" s="4"/>
    </row>
    <row r="23" spans="1:15">
      <c r="A23" t="s">
        <v>26</v>
      </c>
      <c r="B23">
        <v>36.700000000000003</v>
      </c>
    </row>
    <row r="25" spans="1:15">
      <c r="B25" s="5"/>
      <c r="C25" s="6">
        <v>1</v>
      </c>
      <c r="D25" s="6">
        <v>2</v>
      </c>
      <c r="E25" s="6">
        <v>3</v>
      </c>
      <c r="F25" s="6">
        <v>4</v>
      </c>
      <c r="G25" s="6">
        <v>5</v>
      </c>
      <c r="H25" s="6">
        <v>6</v>
      </c>
      <c r="I25" s="6">
        <v>7</v>
      </c>
      <c r="J25" s="6">
        <v>8</v>
      </c>
      <c r="K25" s="6">
        <v>9</v>
      </c>
      <c r="L25" s="6">
        <v>10</v>
      </c>
      <c r="M25" s="6">
        <v>11</v>
      </c>
      <c r="N25" s="6">
        <v>12</v>
      </c>
    </row>
    <row r="26" spans="1:15">
      <c r="B26" s="6" t="s">
        <v>27</v>
      </c>
      <c r="C26" s="7">
        <v>0.14399999999999999</v>
      </c>
      <c r="D26" s="8">
        <v>0.38900000000000001</v>
      </c>
      <c r="E26" s="9">
        <v>0.39400000000000002</v>
      </c>
      <c r="F26" s="9">
        <v>0.4</v>
      </c>
      <c r="G26" s="10">
        <v>0.32100000000000001</v>
      </c>
      <c r="H26" s="10">
        <v>0.318</v>
      </c>
      <c r="I26" s="10">
        <v>0.33400000000000002</v>
      </c>
      <c r="J26" s="11">
        <v>0.41499999999999998</v>
      </c>
      <c r="K26" s="12">
        <v>0.27300000000000002</v>
      </c>
      <c r="L26" s="12">
        <v>0.27400000000000002</v>
      </c>
      <c r="M26" s="8">
        <v>0.38800000000000001</v>
      </c>
      <c r="N26" s="7">
        <v>0.14099999999999999</v>
      </c>
      <c r="O26" s="13">
        <v>562</v>
      </c>
    </row>
    <row r="27" spans="1:15">
      <c r="B27" s="6" t="s">
        <v>28</v>
      </c>
      <c r="C27" s="8">
        <v>0.373</v>
      </c>
      <c r="D27" s="8">
        <v>0.36799999999999999</v>
      </c>
      <c r="E27" s="8">
        <v>0.372</v>
      </c>
      <c r="F27" s="9">
        <v>0.39600000000000002</v>
      </c>
      <c r="G27" s="11">
        <v>0.42299999999999999</v>
      </c>
      <c r="H27" s="14">
        <v>0.48899999999999999</v>
      </c>
      <c r="I27" s="15">
        <v>0.35399999999999998</v>
      </c>
      <c r="J27" s="16">
        <v>0.46200000000000002</v>
      </c>
      <c r="K27" s="11">
        <v>0.42099999999999999</v>
      </c>
      <c r="L27" s="10">
        <v>0.32900000000000001</v>
      </c>
      <c r="M27" s="9">
        <v>0.40100000000000002</v>
      </c>
      <c r="N27" s="16">
        <v>0.45300000000000001</v>
      </c>
      <c r="O27" s="13">
        <v>562</v>
      </c>
    </row>
    <row r="28" spans="1:15">
      <c r="B28" s="6" t="s">
        <v>29</v>
      </c>
      <c r="C28" s="8">
        <v>0.375</v>
      </c>
      <c r="D28" s="9">
        <v>0.41</v>
      </c>
      <c r="E28" s="9">
        <v>0.40300000000000002</v>
      </c>
      <c r="F28" s="17">
        <v>0.25700000000000001</v>
      </c>
      <c r="G28" s="10">
        <v>0.316</v>
      </c>
      <c r="H28" s="11">
        <v>0.41899999999999998</v>
      </c>
      <c r="I28" s="10">
        <v>0.32500000000000001</v>
      </c>
      <c r="J28" s="15">
        <v>0.35799999999999998</v>
      </c>
      <c r="K28" s="8">
        <v>0.36499999999999999</v>
      </c>
      <c r="L28" s="18">
        <v>0.314</v>
      </c>
      <c r="M28" s="10">
        <v>0.33900000000000002</v>
      </c>
      <c r="N28" s="16">
        <v>0.45800000000000002</v>
      </c>
      <c r="O28" s="13">
        <v>562</v>
      </c>
    </row>
    <row r="29" spans="1:15">
      <c r="B29" s="6" t="s">
        <v>30</v>
      </c>
      <c r="C29" s="15">
        <v>0.36</v>
      </c>
      <c r="D29" s="11">
        <v>0.41799999999999998</v>
      </c>
      <c r="E29" s="9">
        <v>0.39900000000000002</v>
      </c>
      <c r="F29" s="12">
        <v>0.27300000000000002</v>
      </c>
      <c r="G29" s="18">
        <v>0.30599999999999999</v>
      </c>
      <c r="H29" s="16">
        <v>0.44600000000000001</v>
      </c>
      <c r="I29" s="18">
        <v>0.313</v>
      </c>
      <c r="J29" s="10">
        <v>0.316</v>
      </c>
      <c r="K29" s="12">
        <v>0.27600000000000002</v>
      </c>
      <c r="L29" s="18">
        <v>0.29699999999999999</v>
      </c>
      <c r="M29" s="15">
        <v>0.35599999999999998</v>
      </c>
      <c r="N29" s="16">
        <v>0.443</v>
      </c>
      <c r="O29" s="13">
        <v>562</v>
      </c>
    </row>
    <row r="30" spans="1:15">
      <c r="B30" s="6" t="s">
        <v>31</v>
      </c>
      <c r="C30" s="8">
        <v>0.36899999999999999</v>
      </c>
      <c r="D30" s="11">
        <v>0.42099999999999999</v>
      </c>
      <c r="E30" s="12">
        <v>0.28299999999999997</v>
      </c>
      <c r="F30" s="10">
        <v>0.31900000000000001</v>
      </c>
      <c r="G30" s="15">
        <v>0.35299999999999998</v>
      </c>
      <c r="H30" s="16">
        <v>0.44800000000000001</v>
      </c>
      <c r="I30" s="12">
        <v>0.28399999999999997</v>
      </c>
      <c r="J30" s="12">
        <v>0.27800000000000002</v>
      </c>
      <c r="K30" s="12">
        <v>0.28899999999999998</v>
      </c>
      <c r="L30" s="17">
        <v>0.26100000000000001</v>
      </c>
      <c r="M30" s="10">
        <v>0.33800000000000002</v>
      </c>
      <c r="N30" s="9">
        <v>0.39900000000000002</v>
      </c>
      <c r="O30" s="13">
        <v>562</v>
      </c>
    </row>
    <row r="31" spans="1:15">
      <c r="B31" s="6" t="s">
        <v>32</v>
      </c>
      <c r="C31" s="15">
        <v>0.34399999999999997</v>
      </c>
      <c r="D31" s="16">
        <v>0.45</v>
      </c>
      <c r="E31" s="18">
        <v>0.29399999999999998</v>
      </c>
      <c r="F31" s="10">
        <v>0.318</v>
      </c>
      <c r="G31" s="10">
        <v>0.32600000000000001</v>
      </c>
      <c r="H31" s="11">
        <v>0.42099999999999999</v>
      </c>
      <c r="I31" s="10">
        <v>0.33200000000000002</v>
      </c>
      <c r="J31" s="9">
        <v>0.39300000000000002</v>
      </c>
      <c r="K31" s="15">
        <v>0.34899999999999998</v>
      </c>
      <c r="L31" s="17">
        <v>0.249</v>
      </c>
      <c r="M31" s="10">
        <v>0.33200000000000002</v>
      </c>
      <c r="N31" s="9">
        <v>0.39600000000000002</v>
      </c>
      <c r="O31" s="13">
        <v>562</v>
      </c>
    </row>
    <row r="32" spans="1:15">
      <c r="B32" s="6" t="s">
        <v>33</v>
      </c>
      <c r="C32" s="8">
        <v>0.36599999999999999</v>
      </c>
      <c r="D32" s="18">
        <v>0.30599999999999999</v>
      </c>
      <c r="E32" s="10">
        <v>0.32300000000000001</v>
      </c>
      <c r="F32" s="10">
        <v>0.318</v>
      </c>
      <c r="G32" s="10">
        <v>0.33600000000000002</v>
      </c>
      <c r="H32" s="9">
        <v>0.39400000000000002</v>
      </c>
      <c r="I32" s="15">
        <v>0.35199999999999998</v>
      </c>
      <c r="J32" s="9">
        <v>0.39200000000000002</v>
      </c>
      <c r="K32" s="18">
        <v>0.30499999999999999</v>
      </c>
      <c r="L32" s="12">
        <v>0.27700000000000002</v>
      </c>
      <c r="M32" s="10">
        <v>0.33900000000000002</v>
      </c>
      <c r="N32" s="8">
        <v>0.38900000000000001</v>
      </c>
      <c r="O32" s="13">
        <v>562</v>
      </c>
    </row>
    <row r="33" spans="2:15">
      <c r="B33" s="6" t="s">
        <v>34</v>
      </c>
      <c r="C33" s="19">
        <v>0.17899999999999999</v>
      </c>
      <c r="D33" s="18">
        <v>0.30099999999999999</v>
      </c>
      <c r="E33" s="10">
        <v>0.33600000000000002</v>
      </c>
      <c r="F33" s="18">
        <v>0.30299999999999999</v>
      </c>
      <c r="G33" s="18">
        <v>0.312</v>
      </c>
      <c r="H33" s="18">
        <v>0.313</v>
      </c>
      <c r="I33" s="10">
        <v>0.316</v>
      </c>
      <c r="J33" s="9">
        <v>0.39300000000000002</v>
      </c>
      <c r="K33" s="12">
        <v>0.28899999999999998</v>
      </c>
      <c r="L33" s="9">
        <v>0.39700000000000002</v>
      </c>
      <c r="M33" s="8">
        <v>0.38700000000000001</v>
      </c>
      <c r="N33" s="7">
        <v>0.14699999999999999</v>
      </c>
      <c r="O33" s="13">
        <v>562</v>
      </c>
    </row>
    <row r="35" spans="2:15">
      <c r="B35" s="5"/>
      <c r="C35" s="6">
        <v>1</v>
      </c>
      <c r="D35" s="6">
        <v>2</v>
      </c>
      <c r="E35" s="6">
        <v>3</v>
      </c>
      <c r="F35" s="6">
        <v>4</v>
      </c>
      <c r="G35" s="6">
        <v>5</v>
      </c>
      <c r="H35" s="6">
        <v>6</v>
      </c>
      <c r="I35" s="6">
        <v>7</v>
      </c>
      <c r="J35" s="6">
        <v>8</v>
      </c>
      <c r="K35" s="6">
        <v>9</v>
      </c>
      <c r="L35" s="6">
        <v>10</v>
      </c>
      <c r="M35" s="6">
        <v>11</v>
      </c>
      <c r="N35" s="6">
        <v>12</v>
      </c>
    </row>
    <row r="36" spans="2:15">
      <c r="B36" s="6" t="s">
        <v>27</v>
      </c>
      <c r="C36" s="7">
        <f>C26-(AVERAGE($C$26,$N$26,$N$33))</f>
        <v>0</v>
      </c>
      <c r="D36" s="7">
        <f t="shared" ref="D36:N36" si="0">D26-(AVERAGE($C$26,$N$26,$N$33))</f>
        <v>0.24500000000000002</v>
      </c>
      <c r="E36" s="7">
        <f t="shared" si="0"/>
        <v>0.25</v>
      </c>
      <c r="F36" s="7">
        <f t="shared" si="0"/>
        <v>0.25600000000000001</v>
      </c>
      <c r="G36" s="7">
        <f t="shared" si="0"/>
        <v>0.17700000000000002</v>
      </c>
      <c r="H36" s="7">
        <f t="shared" si="0"/>
        <v>0.17400000000000002</v>
      </c>
      <c r="I36" s="7">
        <f t="shared" si="0"/>
        <v>0.19000000000000003</v>
      </c>
      <c r="J36" s="7">
        <f t="shared" si="0"/>
        <v>0.27100000000000002</v>
      </c>
      <c r="K36" s="7">
        <f t="shared" si="0"/>
        <v>0.12900000000000003</v>
      </c>
      <c r="L36" s="7">
        <f t="shared" si="0"/>
        <v>0.13000000000000003</v>
      </c>
      <c r="M36" s="7">
        <f t="shared" si="0"/>
        <v>0.24400000000000002</v>
      </c>
      <c r="N36" s="7">
        <f t="shared" si="0"/>
        <v>-3.0000000000000027E-3</v>
      </c>
      <c r="O36" s="13">
        <v>562</v>
      </c>
    </row>
    <row r="37" spans="2:15">
      <c r="B37" s="6" t="s">
        <v>28</v>
      </c>
      <c r="C37" s="7">
        <f t="shared" ref="C37:N37" si="1">C27-(AVERAGE($C$26,$N$26,$N$33))</f>
        <v>0.22900000000000001</v>
      </c>
      <c r="D37" s="7">
        <f t="shared" si="1"/>
        <v>0.224</v>
      </c>
      <c r="E37" s="7">
        <f t="shared" si="1"/>
        <v>0.22800000000000001</v>
      </c>
      <c r="F37" s="7">
        <f t="shared" si="1"/>
        <v>0.252</v>
      </c>
      <c r="G37" s="7">
        <f t="shared" si="1"/>
        <v>0.27900000000000003</v>
      </c>
      <c r="H37" s="7">
        <f t="shared" si="1"/>
        <v>0.34499999999999997</v>
      </c>
      <c r="I37" s="7">
        <f t="shared" si="1"/>
        <v>0.21</v>
      </c>
      <c r="J37" s="7">
        <f t="shared" si="1"/>
        <v>0.31800000000000006</v>
      </c>
      <c r="K37" s="7">
        <f t="shared" si="1"/>
        <v>0.27700000000000002</v>
      </c>
      <c r="L37" s="7">
        <f t="shared" si="1"/>
        <v>0.18500000000000003</v>
      </c>
      <c r="M37" s="7">
        <f t="shared" si="1"/>
        <v>0.25700000000000001</v>
      </c>
      <c r="N37" s="7">
        <f t="shared" si="1"/>
        <v>0.30900000000000005</v>
      </c>
      <c r="O37" s="13">
        <v>562</v>
      </c>
    </row>
    <row r="38" spans="2:15">
      <c r="B38" s="6" t="s">
        <v>29</v>
      </c>
      <c r="C38" s="7">
        <f t="shared" ref="C38:N38" si="2">C28-(AVERAGE($C$26,$N$26,$N$33))</f>
        <v>0.23100000000000001</v>
      </c>
      <c r="D38" s="7">
        <f t="shared" si="2"/>
        <v>0.26600000000000001</v>
      </c>
      <c r="E38" s="7">
        <f t="shared" si="2"/>
        <v>0.25900000000000001</v>
      </c>
      <c r="F38" s="7">
        <f t="shared" si="2"/>
        <v>0.11300000000000002</v>
      </c>
      <c r="G38" s="7">
        <f t="shared" si="2"/>
        <v>0.17200000000000001</v>
      </c>
      <c r="H38" s="7">
        <f t="shared" si="2"/>
        <v>0.27500000000000002</v>
      </c>
      <c r="I38" s="7">
        <f t="shared" si="2"/>
        <v>0.18100000000000002</v>
      </c>
      <c r="J38" s="7">
        <f t="shared" si="2"/>
        <v>0.214</v>
      </c>
      <c r="K38" s="7">
        <f t="shared" si="2"/>
        <v>0.221</v>
      </c>
      <c r="L38" s="7">
        <f t="shared" si="2"/>
        <v>0.17</v>
      </c>
      <c r="M38" s="7">
        <f t="shared" si="2"/>
        <v>0.19500000000000003</v>
      </c>
      <c r="N38" s="7">
        <f t="shared" si="2"/>
        <v>0.31400000000000006</v>
      </c>
      <c r="O38" s="13">
        <v>562</v>
      </c>
    </row>
    <row r="39" spans="2:15">
      <c r="B39" s="6" t="s">
        <v>30</v>
      </c>
      <c r="C39" s="7">
        <f t="shared" ref="C39:N39" si="3">C29-(AVERAGE($C$26,$N$26,$N$33))</f>
        <v>0.216</v>
      </c>
      <c r="D39" s="7">
        <f t="shared" si="3"/>
        <v>0.27400000000000002</v>
      </c>
      <c r="E39" s="7">
        <f t="shared" si="3"/>
        <v>0.255</v>
      </c>
      <c r="F39" s="7">
        <f t="shared" si="3"/>
        <v>0.12900000000000003</v>
      </c>
      <c r="G39" s="7">
        <f t="shared" si="3"/>
        <v>0.16200000000000001</v>
      </c>
      <c r="H39" s="7">
        <f t="shared" si="3"/>
        <v>0.30200000000000005</v>
      </c>
      <c r="I39" s="7">
        <f t="shared" si="3"/>
        <v>0.16900000000000001</v>
      </c>
      <c r="J39" s="7">
        <f t="shared" si="3"/>
        <v>0.17200000000000001</v>
      </c>
      <c r="K39" s="7">
        <f t="shared" si="3"/>
        <v>0.13200000000000003</v>
      </c>
      <c r="L39" s="7">
        <f t="shared" si="3"/>
        <v>0.153</v>
      </c>
      <c r="M39" s="7">
        <f t="shared" si="3"/>
        <v>0.21199999999999999</v>
      </c>
      <c r="N39" s="7">
        <f t="shared" si="3"/>
        <v>0.29900000000000004</v>
      </c>
      <c r="O39" s="13">
        <v>562</v>
      </c>
    </row>
    <row r="40" spans="2:15">
      <c r="B40" s="6" t="s">
        <v>31</v>
      </c>
      <c r="C40" s="7">
        <f t="shared" ref="C40:N40" si="4">C30-(AVERAGE($C$26,$N$26,$N$33))</f>
        <v>0.22500000000000001</v>
      </c>
      <c r="D40" s="7">
        <f t="shared" si="4"/>
        <v>0.27700000000000002</v>
      </c>
      <c r="E40" s="7">
        <f t="shared" si="4"/>
        <v>0.13899999999999998</v>
      </c>
      <c r="F40" s="7">
        <f t="shared" si="4"/>
        <v>0.17500000000000002</v>
      </c>
      <c r="G40" s="7">
        <f t="shared" si="4"/>
        <v>0.20899999999999999</v>
      </c>
      <c r="H40" s="7">
        <f t="shared" si="4"/>
        <v>0.30400000000000005</v>
      </c>
      <c r="I40" s="7">
        <f t="shared" si="4"/>
        <v>0.13999999999999999</v>
      </c>
      <c r="J40" s="7">
        <f t="shared" si="4"/>
        <v>0.13400000000000004</v>
      </c>
      <c r="K40" s="7">
        <f t="shared" si="4"/>
        <v>0.14499999999999999</v>
      </c>
      <c r="L40" s="7">
        <f t="shared" si="4"/>
        <v>0.11700000000000002</v>
      </c>
      <c r="M40" s="7">
        <f t="shared" si="4"/>
        <v>0.19400000000000003</v>
      </c>
      <c r="N40" s="7">
        <f t="shared" si="4"/>
        <v>0.255</v>
      </c>
      <c r="O40" s="13">
        <v>562</v>
      </c>
    </row>
    <row r="41" spans="2:15">
      <c r="B41" s="6" t="s">
        <v>32</v>
      </c>
      <c r="C41" s="7">
        <f t="shared" ref="C41:N41" si="5">C31-(AVERAGE($C$26,$N$26,$N$33))</f>
        <v>0.19999999999999998</v>
      </c>
      <c r="D41" s="7">
        <f t="shared" si="5"/>
        <v>0.30600000000000005</v>
      </c>
      <c r="E41" s="7">
        <f t="shared" si="5"/>
        <v>0.15</v>
      </c>
      <c r="F41" s="7">
        <f t="shared" si="5"/>
        <v>0.17400000000000002</v>
      </c>
      <c r="G41" s="7">
        <f t="shared" si="5"/>
        <v>0.18200000000000002</v>
      </c>
      <c r="H41" s="7">
        <f t="shared" si="5"/>
        <v>0.27700000000000002</v>
      </c>
      <c r="I41" s="7">
        <f t="shared" si="5"/>
        <v>0.18800000000000003</v>
      </c>
      <c r="J41" s="7">
        <f t="shared" si="5"/>
        <v>0.24900000000000003</v>
      </c>
      <c r="K41" s="7">
        <f t="shared" si="5"/>
        <v>0.20499999999999999</v>
      </c>
      <c r="L41" s="7">
        <f t="shared" si="5"/>
        <v>0.10500000000000001</v>
      </c>
      <c r="M41" s="7">
        <f t="shared" si="5"/>
        <v>0.18800000000000003</v>
      </c>
      <c r="N41" s="7">
        <f t="shared" si="5"/>
        <v>0.252</v>
      </c>
      <c r="O41" s="13">
        <v>562</v>
      </c>
    </row>
    <row r="42" spans="2:15">
      <c r="B42" s="6" t="s">
        <v>33</v>
      </c>
      <c r="C42" s="7">
        <f t="shared" ref="C42:N42" si="6">C32-(AVERAGE($C$26,$N$26,$N$33))</f>
        <v>0.222</v>
      </c>
      <c r="D42" s="7">
        <f t="shared" si="6"/>
        <v>0.16200000000000001</v>
      </c>
      <c r="E42" s="7">
        <f t="shared" si="6"/>
        <v>0.17900000000000002</v>
      </c>
      <c r="F42" s="7">
        <f t="shared" si="6"/>
        <v>0.17400000000000002</v>
      </c>
      <c r="G42" s="7">
        <f t="shared" si="6"/>
        <v>0.19200000000000003</v>
      </c>
      <c r="H42" s="7">
        <f t="shared" si="6"/>
        <v>0.25</v>
      </c>
      <c r="I42" s="7">
        <f t="shared" si="6"/>
        <v>0.20799999999999999</v>
      </c>
      <c r="J42" s="7">
        <f t="shared" si="6"/>
        <v>0.24800000000000003</v>
      </c>
      <c r="K42" s="7">
        <f t="shared" si="6"/>
        <v>0.161</v>
      </c>
      <c r="L42" s="7">
        <f t="shared" si="6"/>
        <v>0.13300000000000003</v>
      </c>
      <c r="M42" s="7">
        <f t="shared" si="6"/>
        <v>0.19500000000000003</v>
      </c>
      <c r="N42" s="7">
        <f t="shared" si="6"/>
        <v>0.24500000000000002</v>
      </c>
      <c r="O42" s="13">
        <v>562</v>
      </c>
    </row>
    <row r="43" spans="2:15">
      <c r="B43" s="6" t="s">
        <v>34</v>
      </c>
      <c r="C43" s="7">
        <f t="shared" ref="C43:N43" si="7">C33-(AVERAGE($C$26,$N$26,$N$33))</f>
        <v>3.5000000000000003E-2</v>
      </c>
      <c r="D43" s="7">
        <f t="shared" si="7"/>
        <v>0.157</v>
      </c>
      <c r="E43" s="7">
        <f t="shared" si="7"/>
        <v>0.19200000000000003</v>
      </c>
      <c r="F43" s="7">
        <f t="shared" si="7"/>
        <v>0.159</v>
      </c>
      <c r="G43" s="7">
        <f t="shared" si="7"/>
        <v>0.16800000000000001</v>
      </c>
      <c r="H43" s="7">
        <f t="shared" si="7"/>
        <v>0.16900000000000001</v>
      </c>
      <c r="I43" s="7">
        <f t="shared" si="7"/>
        <v>0.17200000000000001</v>
      </c>
      <c r="J43" s="7">
        <f t="shared" si="7"/>
        <v>0.24900000000000003</v>
      </c>
      <c r="K43" s="7">
        <f t="shared" si="7"/>
        <v>0.14499999999999999</v>
      </c>
      <c r="L43" s="7">
        <f t="shared" si="7"/>
        <v>0.253</v>
      </c>
      <c r="M43" s="7">
        <f t="shared" si="7"/>
        <v>0.24300000000000002</v>
      </c>
      <c r="N43" s="7">
        <f t="shared" si="7"/>
        <v>3.0000000000000027E-3</v>
      </c>
      <c r="O43" s="13">
        <v>562</v>
      </c>
    </row>
    <row r="45" spans="2:15">
      <c r="B45" s="5"/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>
        <v>7</v>
      </c>
      <c r="J45" s="6">
        <v>8</v>
      </c>
      <c r="K45" s="6">
        <v>9</v>
      </c>
      <c r="L45" s="6">
        <v>10</v>
      </c>
      <c r="M45" s="6">
        <v>11</v>
      </c>
      <c r="N45" s="6">
        <v>12</v>
      </c>
    </row>
    <row r="46" spans="2:15">
      <c r="B46" s="6" t="s">
        <v>27</v>
      </c>
      <c r="C46" s="43">
        <f>(C36/0.0493)*2</f>
        <v>0</v>
      </c>
      <c r="D46" s="43">
        <f t="shared" ref="D46:N46" si="8">(D36/0.0493)*2</f>
        <v>9.9391480730223147</v>
      </c>
      <c r="E46" s="43">
        <f t="shared" si="8"/>
        <v>10.141987829614605</v>
      </c>
      <c r="F46" s="43">
        <f t="shared" si="8"/>
        <v>10.385395537525357</v>
      </c>
      <c r="G46" s="43">
        <f t="shared" si="8"/>
        <v>7.1805273833671412</v>
      </c>
      <c r="H46" s="43">
        <f t="shared" si="8"/>
        <v>7.0588235294117663</v>
      </c>
      <c r="I46" s="43">
        <f t="shared" si="8"/>
        <v>7.7079107505071009</v>
      </c>
      <c r="J46" s="43">
        <f t="shared" si="8"/>
        <v>10.993914807302232</v>
      </c>
      <c r="K46" s="43">
        <f t="shared" si="8"/>
        <v>5.2332657200811372</v>
      </c>
      <c r="L46" s="43">
        <f t="shared" si="8"/>
        <v>5.2738336713995961</v>
      </c>
      <c r="M46" s="43">
        <f t="shared" si="8"/>
        <v>9.8985801217038549</v>
      </c>
      <c r="N46" s="43">
        <f t="shared" si="8"/>
        <v>-0.12170385395537538</v>
      </c>
      <c r="O46" s="13">
        <v>562</v>
      </c>
    </row>
    <row r="47" spans="2:15">
      <c r="B47" s="6" t="s">
        <v>28</v>
      </c>
      <c r="C47" s="43">
        <f t="shared" ref="C47:N47" si="9">(C37/0.0493)*2</f>
        <v>9.2900608519269792</v>
      </c>
      <c r="D47" s="43">
        <f t="shared" si="9"/>
        <v>9.0872210953346872</v>
      </c>
      <c r="E47" s="43">
        <f t="shared" si="9"/>
        <v>9.2494929006085194</v>
      </c>
      <c r="F47" s="43">
        <f t="shared" si="9"/>
        <v>10.223123732251523</v>
      </c>
      <c r="G47" s="43">
        <f t="shared" si="9"/>
        <v>11.3184584178499</v>
      </c>
      <c r="H47" s="43">
        <f t="shared" si="9"/>
        <v>13.995943204868155</v>
      </c>
      <c r="I47" s="43">
        <f t="shared" si="9"/>
        <v>8.5192697768762677</v>
      </c>
      <c r="J47" s="43">
        <f t="shared" si="9"/>
        <v>12.900608519269781</v>
      </c>
      <c r="K47" s="43">
        <f t="shared" si="9"/>
        <v>11.237322515212984</v>
      </c>
      <c r="L47" s="43">
        <f t="shared" si="9"/>
        <v>7.505070993914809</v>
      </c>
      <c r="M47" s="43">
        <f t="shared" si="9"/>
        <v>10.425963488843815</v>
      </c>
      <c r="N47" s="43">
        <f t="shared" si="9"/>
        <v>12.535496957403653</v>
      </c>
      <c r="O47" s="13">
        <v>562</v>
      </c>
    </row>
    <row r="48" spans="2:15">
      <c r="B48" s="6" t="s">
        <v>29</v>
      </c>
      <c r="C48" s="43">
        <f t="shared" ref="C48:N48" si="10">(C38/0.0493)*2</f>
        <v>9.3711967545638952</v>
      </c>
      <c r="D48" s="43">
        <f t="shared" si="10"/>
        <v>10.79107505070994</v>
      </c>
      <c r="E48" s="43">
        <f t="shared" si="10"/>
        <v>10.507099391480731</v>
      </c>
      <c r="F48" s="43">
        <f t="shared" si="10"/>
        <v>4.5841784989858025</v>
      </c>
      <c r="G48" s="43">
        <f t="shared" si="10"/>
        <v>6.9776876267748493</v>
      </c>
      <c r="H48" s="43">
        <f t="shared" si="10"/>
        <v>11.156186612576066</v>
      </c>
      <c r="I48" s="43">
        <f t="shared" si="10"/>
        <v>7.3427991886409751</v>
      </c>
      <c r="J48" s="43">
        <f t="shared" si="10"/>
        <v>8.6815415821501016</v>
      </c>
      <c r="K48" s="43">
        <f t="shared" si="10"/>
        <v>8.9655172413793114</v>
      </c>
      <c r="L48" s="43">
        <f t="shared" si="10"/>
        <v>6.8965517241379324</v>
      </c>
      <c r="M48" s="43">
        <f t="shared" si="10"/>
        <v>7.9107505070993938</v>
      </c>
      <c r="N48" s="43">
        <f t="shared" si="10"/>
        <v>12.738336713995947</v>
      </c>
      <c r="O48" s="13">
        <v>562</v>
      </c>
    </row>
    <row r="49" spans="2:15">
      <c r="B49" s="6" t="s">
        <v>30</v>
      </c>
      <c r="C49" s="43">
        <f t="shared" ref="C49:N49" si="11">(C39/0.0493)*2</f>
        <v>8.7626774847870195</v>
      </c>
      <c r="D49" s="43">
        <f t="shared" si="11"/>
        <v>11.115618661257608</v>
      </c>
      <c r="E49" s="43">
        <f t="shared" si="11"/>
        <v>10.344827586206897</v>
      </c>
      <c r="F49" s="43">
        <f t="shared" si="11"/>
        <v>5.2332657200811372</v>
      </c>
      <c r="G49" s="43">
        <f t="shared" si="11"/>
        <v>6.5720081135902646</v>
      </c>
      <c r="H49" s="43">
        <f t="shared" si="11"/>
        <v>12.251521298174445</v>
      </c>
      <c r="I49" s="43">
        <f t="shared" si="11"/>
        <v>6.8559837728194735</v>
      </c>
      <c r="J49" s="43">
        <f t="shared" si="11"/>
        <v>6.9776876267748493</v>
      </c>
      <c r="K49" s="43">
        <f t="shared" si="11"/>
        <v>5.3549695740365131</v>
      </c>
      <c r="L49" s="43">
        <f t="shared" si="11"/>
        <v>6.2068965517241379</v>
      </c>
      <c r="M49" s="43">
        <f t="shared" si="11"/>
        <v>8.6004056795131856</v>
      </c>
      <c r="N49" s="43">
        <f t="shared" si="11"/>
        <v>12.12981744421907</v>
      </c>
      <c r="O49" s="13">
        <v>562</v>
      </c>
    </row>
    <row r="50" spans="2:15">
      <c r="B50" s="6" t="s">
        <v>31</v>
      </c>
      <c r="C50" s="43">
        <f t="shared" ref="C50:N50" si="12">(C40/0.0493)*2</f>
        <v>9.1277890466531453</v>
      </c>
      <c r="D50" s="43">
        <f t="shared" si="12"/>
        <v>11.237322515212984</v>
      </c>
      <c r="E50" s="43">
        <f t="shared" si="12"/>
        <v>5.6389452332657202</v>
      </c>
      <c r="F50" s="43">
        <f t="shared" si="12"/>
        <v>7.0993914807302243</v>
      </c>
      <c r="G50" s="43">
        <f t="shared" si="12"/>
        <v>8.4787018255578097</v>
      </c>
      <c r="H50" s="43">
        <f t="shared" si="12"/>
        <v>12.332657200811362</v>
      </c>
      <c r="I50" s="43">
        <f t="shared" si="12"/>
        <v>5.6795131845841782</v>
      </c>
      <c r="J50" s="43">
        <f t="shared" si="12"/>
        <v>5.43610547667343</v>
      </c>
      <c r="K50" s="43">
        <f t="shared" si="12"/>
        <v>5.882352941176471</v>
      </c>
      <c r="L50" s="43">
        <f t="shared" si="12"/>
        <v>4.7464503042596364</v>
      </c>
      <c r="M50" s="43">
        <f t="shared" si="12"/>
        <v>7.8701825557809348</v>
      </c>
      <c r="N50" s="43">
        <f t="shared" si="12"/>
        <v>10.344827586206897</v>
      </c>
      <c r="O50" s="13">
        <v>562</v>
      </c>
    </row>
    <row r="51" spans="2:15">
      <c r="B51" s="6" t="s">
        <v>32</v>
      </c>
      <c r="C51" s="43">
        <f t="shared" ref="C51:N51" si="13">(C41/0.0493)*2</f>
        <v>8.1135902636916839</v>
      </c>
      <c r="D51" s="43">
        <f t="shared" si="13"/>
        <v>12.413793103448279</v>
      </c>
      <c r="E51" s="43">
        <f t="shared" si="13"/>
        <v>6.0851926977687629</v>
      </c>
      <c r="F51" s="43">
        <f t="shared" si="13"/>
        <v>7.0588235294117663</v>
      </c>
      <c r="G51" s="43">
        <f t="shared" si="13"/>
        <v>7.3833671399594332</v>
      </c>
      <c r="H51" s="43">
        <f t="shared" si="13"/>
        <v>11.237322515212984</v>
      </c>
      <c r="I51" s="43">
        <f t="shared" si="13"/>
        <v>7.626774847870184</v>
      </c>
      <c r="J51" s="43">
        <f t="shared" si="13"/>
        <v>10.101419878296149</v>
      </c>
      <c r="K51" s="43">
        <f t="shared" si="13"/>
        <v>8.3164300202839758</v>
      </c>
      <c r="L51" s="43">
        <f t="shared" si="13"/>
        <v>4.2596348884381348</v>
      </c>
      <c r="M51" s="43">
        <f t="shared" si="13"/>
        <v>7.626774847870184</v>
      </c>
      <c r="N51" s="43">
        <f t="shared" si="13"/>
        <v>10.223123732251523</v>
      </c>
      <c r="O51" s="13">
        <v>562</v>
      </c>
    </row>
    <row r="52" spans="2:15">
      <c r="B52" s="6" t="s">
        <v>33</v>
      </c>
      <c r="C52" s="43">
        <f t="shared" ref="C52:N52" si="14">(C42/0.0493)*2</f>
        <v>9.0060851926977694</v>
      </c>
      <c r="D52" s="43">
        <f t="shared" si="14"/>
        <v>6.5720081135902646</v>
      </c>
      <c r="E52" s="43">
        <f t="shared" si="14"/>
        <v>7.2616632860040582</v>
      </c>
      <c r="F52" s="43">
        <f t="shared" si="14"/>
        <v>7.0588235294117663</v>
      </c>
      <c r="G52" s="43">
        <f t="shared" si="14"/>
        <v>7.7890466531440179</v>
      </c>
      <c r="H52" s="43">
        <f t="shared" si="14"/>
        <v>10.141987829614605</v>
      </c>
      <c r="I52" s="43">
        <f t="shared" si="14"/>
        <v>8.4381338742393517</v>
      </c>
      <c r="J52" s="43">
        <f t="shared" si="14"/>
        <v>10.060851926977689</v>
      </c>
      <c r="K52" s="43">
        <f t="shared" si="14"/>
        <v>6.5314401622718057</v>
      </c>
      <c r="L52" s="43">
        <f t="shared" si="14"/>
        <v>5.3955375253549711</v>
      </c>
      <c r="M52" s="43">
        <f t="shared" si="14"/>
        <v>7.9107505070993938</v>
      </c>
      <c r="N52" s="43">
        <f t="shared" si="14"/>
        <v>9.9391480730223147</v>
      </c>
      <c r="O52" s="13">
        <v>562</v>
      </c>
    </row>
    <row r="53" spans="2:15">
      <c r="B53" s="6" t="s">
        <v>34</v>
      </c>
      <c r="C53" s="43">
        <f t="shared" ref="C53:N53" si="15">(C43/0.0493)*2</f>
        <v>1.4198782961460448</v>
      </c>
      <c r="D53" s="43">
        <f t="shared" si="15"/>
        <v>6.3691683569979718</v>
      </c>
      <c r="E53" s="43">
        <f t="shared" si="15"/>
        <v>7.7890466531440179</v>
      </c>
      <c r="F53" s="43">
        <f t="shared" si="15"/>
        <v>6.4503042596348887</v>
      </c>
      <c r="G53" s="43">
        <f t="shared" si="15"/>
        <v>6.8154158215010154</v>
      </c>
      <c r="H53" s="43">
        <f t="shared" si="15"/>
        <v>6.8559837728194735</v>
      </c>
      <c r="I53" s="43">
        <f t="shared" si="15"/>
        <v>6.9776876267748493</v>
      </c>
      <c r="J53" s="43">
        <f t="shared" si="15"/>
        <v>10.101419878296149</v>
      </c>
      <c r="K53" s="43">
        <f t="shared" si="15"/>
        <v>5.882352941176471</v>
      </c>
      <c r="L53" s="43">
        <f t="shared" si="15"/>
        <v>10.263691683569981</v>
      </c>
      <c r="M53" s="43">
        <f t="shared" si="15"/>
        <v>9.8580121703853969</v>
      </c>
      <c r="N53" s="43">
        <f t="shared" si="15"/>
        <v>0.12170385395537538</v>
      </c>
      <c r="O53" s="13">
        <v>562</v>
      </c>
    </row>
  </sheetData>
  <phoneticPr fontId="0" type="noConversion"/>
  <pageMargins left="0.75" right="0.75" top="1" bottom="1" header="0.5" footer="0.5"/>
  <pageSetup orientation="portrait" horizontalDpi="90" verticalDpi="9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3"/>
  <sheetViews>
    <sheetView topLeftCell="A33" workbookViewId="0">
      <selection activeCell="B45" sqref="B45:O53"/>
    </sheetView>
  </sheetViews>
  <sheetFormatPr defaultRowHeight="12.6"/>
  <cols>
    <col min="1" max="1" width="20.5703125" customWidth="1"/>
    <col min="2" max="2" width="12.5703125" customWidth="1"/>
    <col min="3" max="3" width="12" bestFit="1" customWidth="1"/>
  </cols>
  <sheetData>
    <row r="2" spans="1:2">
      <c r="A2" t="s">
        <v>0</v>
      </c>
      <c r="B2" t="s">
        <v>1</v>
      </c>
    </row>
    <row r="4" spans="1:2">
      <c r="A4" t="s">
        <v>2</v>
      </c>
      <c r="B4" t="s">
        <v>3</v>
      </c>
    </row>
    <row r="5" spans="1:2">
      <c r="A5" t="s">
        <v>4</v>
      </c>
    </row>
    <row r="6" spans="1:2">
      <c r="A6" t="s">
        <v>5</v>
      </c>
      <c r="B6" t="s">
        <v>6</v>
      </c>
    </row>
    <row r="7" spans="1:2">
      <c r="A7" t="s">
        <v>7</v>
      </c>
      <c r="B7" s="1">
        <v>45723</v>
      </c>
    </row>
    <row r="8" spans="1:2">
      <c r="A8" t="s">
        <v>8</v>
      </c>
      <c r="B8" s="2">
        <v>0.52230324074074075</v>
      </c>
    </row>
    <row r="9" spans="1:2">
      <c r="A9" t="s">
        <v>9</v>
      </c>
      <c r="B9" t="s">
        <v>10</v>
      </c>
    </row>
    <row r="10" spans="1:2">
      <c r="A10" t="s">
        <v>11</v>
      </c>
      <c r="B10">
        <v>267176</v>
      </c>
    </row>
    <row r="11" spans="1:2">
      <c r="A11" t="s">
        <v>12</v>
      </c>
      <c r="B11" t="s">
        <v>13</v>
      </c>
    </row>
    <row r="13" spans="1:2" ht="12.95">
      <c r="A13" s="3" t="s">
        <v>14</v>
      </c>
      <c r="B13" s="4"/>
    </row>
    <row r="14" spans="1:2">
      <c r="A14" t="s">
        <v>15</v>
      </c>
      <c r="B14" t="s">
        <v>16</v>
      </c>
    </row>
    <row r="15" spans="1:2">
      <c r="A15" t="s">
        <v>17</v>
      </c>
    </row>
    <row r="16" spans="1:2">
      <c r="A16" t="s">
        <v>18</v>
      </c>
      <c r="B16" t="s">
        <v>19</v>
      </c>
    </row>
    <row r="17" spans="1:15">
      <c r="A17" t="s">
        <v>20</v>
      </c>
      <c r="B17" t="s">
        <v>21</v>
      </c>
    </row>
    <row r="18" spans="1:15">
      <c r="B18" t="s">
        <v>22</v>
      </c>
    </row>
    <row r="19" spans="1:15">
      <c r="B19" t="s">
        <v>23</v>
      </c>
    </row>
    <row r="20" spans="1:15">
      <c r="B20" t="s">
        <v>24</v>
      </c>
    </row>
    <row r="22" spans="1:15" ht="12.95">
      <c r="A22" s="3" t="s">
        <v>25</v>
      </c>
      <c r="B22" s="4"/>
    </row>
    <row r="23" spans="1:15">
      <c r="A23" t="s">
        <v>26</v>
      </c>
      <c r="B23">
        <v>36.700000000000003</v>
      </c>
    </row>
    <row r="25" spans="1:15">
      <c r="B25" s="5"/>
      <c r="C25" s="6">
        <v>1</v>
      </c>
      <c r="D25" s="6">
        <v>2</v>
      </c>
      <c r="E25" s="6">
        <v>3</v>
      </c>
      <c r="F25" s="6">
        <v>4</v>
      </c>
      <c r="G25" s="6">
        <v>5</v>
      </c>
      <c r="H25" s="6">
        <v>6</v>
      </c>
      <c r="I25" s="6">
        <v>7</v>
      </c>
      <c r="J25" s="6">
        <v>8</v>
      </c>
      <c r="K25" s="6">
        <v>9</v>
      </c>
      <c r="L25" s="6">
        <v>10</v>
      </c>
      <c r="M25" s="6">
        <v>11</v>
      </c>
      <c r="N25" s="6">
        <v>12</v>
      </c>
    </row>
    <row r="26" spans="1:15">
      <c r="B26" s="6" t="s">
        <v>27</v>
      </c>
      <c r="C26" s="7">
        <v>0.13600000000000001</v>
      </c>
      <c r="D26" s="18">
        <v>0.29399999999999998</v>
      </c>
      <c r="E26" s="18">
        <v>0.308</v>
      </c>
      <c r="F26" s="18">
        <v>0.31</v>
      </c>
      <c r="G26" s="10">
        <v>0.33100000000000002</v>
      </c>
      <c r="H26" s="11">
        <v>0.41499999999999998</v>
      </c>
      <c r="I26" s="10">
        <v>0.33500000000000002</v>
      </c>
      <c r="J26" s="11">
        <v>0.437</v>
      </c>
      <c r="K26" s="8">
        <v>0.371</v>
      </c>
      <c r="L26" s="20">
        <v>0.23400000000000001</v>
      </c>
      <c r="M26" s="16">
        <v>0.45300000000000001</v>
      </c>
      <c r="N26" s="7">
        <v>0.14699999999999999</v>
      </c>
      <c r="O26" s="13">
        <v>562</v>
      </c>
    </row>
    <row r="27" spans="1:15">
      <c r="B27" s="6" t="s">
        <v>28</v>
      </c>
      <c r="C27" s="14">
        <v>0.48899999999999999</v>
      </c>
      <c r="D27" s="12">
        <v>0.27800000000000002</v>
      </c>
      <c r="E27" s="10">
        <v>0.312</v>
      </c>
      <c r="F27" s="15">
        <v>0.34300000000000003</v>
      </c>
      <c r="G27" s="8">
        <v>0.36799999999999999</v>
      </c>
      <c r="H27" s="16">
        <v>0.45300000000000001</v>
      </c>
      <c r="I27" s="10">
        <v>0.33400000000000002</v>
      </c>
      <c r="J27" s="11">
        <v>0.41499999999999998</v>
      </c>
      <c r="K27" s="11">
        <v>0.42399999999999999</v>
      </c>
      <c r="L27" s="10">
        <v>0.32800000000000001</v>
      </c>
      <c r="M27" s="15">
        <v>0.35</v>
      </c>
      <c r="N27" s="18">
        <v>0.30099999999999999</v>
      </c>
      <c r="O27" s="13">
        <v>562</v>
      </c>
    </row>
    <row r="28" spans="1:15">
      <c r="B28" s="6" t="s">
        <v>29</v>
      </c>
      <c r="C28" s="18">
        <v>0.29299999999999998</v>
      </c>
      <c r="D28" s="8">
        <v>0.373</v>
      </c>
      <c r="E28" s="15">
        <v>0.35099999999999998</v>
      </c>
      <c r="F28" s="15">
        <v>0.35499999999999998</v>
      </c>
      <c r="G28" s="10">
        <v>0.32200000000000001</v>
      </c>
      <c r="H28" s="16">
        <v>0.44400000000000001</v>
      </c>
      <c r="I28" s="10">
        <v>0.33400000000000002</v>
      </c>
      <c r="J28" s="20">
        <v>0.23200000000000001</v>
      </c>
      <c r="K28" s="9">
        <v>0.40699999999999997</v>
      </c>
      <c r="L28" s="8">
        <v>0.36699999999999999</v>
      </c>
      <c r="M28" s="8">
        <v>0.38400000000000001</v>
      </c>
      <c r="N28" s="15">
        <v>0.35099999999999998</v>
      </c>
      <c r="O28" s="13">
        <v>562</v>
      </c>
    </row>
    <row r="29" spans="1:15">
      <c r="B29" s="6" t="s">
        <v>30</v>
      </c>
      <c r="C29" s="18">
        <v>0.29799999999999999</v>
      </c>
      <c r="D29" s="10">
        <v>0.32400000000000001</v>
      </c>
      <c r="E29" s="15">
        <v>0.34799999999999998</v>
      </c>
      <c r="F29" s="18">
        <v>0.30499999999999999</v>
      </c>
      <c r="G29" s="10">
        <v>0.316</v>
      </c>
      <c r="H29" s="8">
        <v>0.37</v>
      </c>
      <c r="I29" s="15">
        <v>0.34499999999999997</v>
      </c>
      <c r="J29" s="8">
        <v>0.36599999999999999</v>
      </c>
      <c r="K29" s="8">
        <v>0.38</v>
      </c>
      <c r="L29" s="10">
        <v>0.317</v>
      </c>
      <c r="M29" s="9">
        <v>0.41</v>
      </c>
      <c r="N29" s="10">
        <v>0.316</v>
      </c>
      <c r="O29" s="13">
        <v>562</v>
      </c>
    </row>
    <row r="30" spans="1:15">
      <c r="B30" s="6" t="s">
        <v>31</v>
      </c>
      <c r="C30" s="10">
        <v>0.33700000000000002</v>
      </c>
      <c r="D30" s="18">
        <v>0.30599999999999999</v>
      </c>
      <c r="E30" s="15">
        <v>0.35</v>
      </c>
      <c r="F30" s="10">
        <v>0.314</v>
      </c>
      <c r="G30" s="8">
        <v>0.38200000000000001</v>
      </c>
      <c r="H30" s="18">
        <v>0.30099999999999999</v>
      </c>
      <c r="I30" s="10">
        <v>0.33200000000000002</v>
      </c>
      <c r="J30" s="15">
        <v>0.36</v>
      </c>
      <c r="K30" s="8">
        <v>0.373</v>
      </c>
      <c r="L30" s="10">
        <v>0.33500000000000002</v>
      </c>
      <c r="M30" s="9">
        <v>0.39</v>
      </c>
      <c r="N30" s="18">
        <v>0.28999999999999998</v>
      </c>
      <c r="O30" s="13">
        <v>562</v>
      </c>
    </row>
    <row r="31" spans="1:15">
      <c r="B31" s="6" t="s">
        <v>32</v>
      </c>
      <c r="C31" s="10">
        <v>0.32100000000000001</v>
      </c>
      <c r="D31" s="18">
        <v>0.31</v>
      </c>
      <c r="E31" s="10">
        <v>0.32500000000000001</v>
      </c>
      <c r="F31" s="15">
        <v>0.35899999999999999</v>
      </c>
      <c r="G31" s="11">
        <v>0.41499999999999998</v>
      </c>
      <c r="H31" s="18">
        <v>0.29699999999999999</v>
      </c>
      <c r="I31" s="15">
        <v>0.34</v>
      </c>
      <c r="J31" s="8">
        <v>0.372</v>
      </c>
      <c r="K31" s="8">
        <v>0.372</v>
      </c>
      <c r="L31" s="10">
        <v>0.33100000000000002</v>
      </c>
      <c r="M31" s="8">
        <v>0.373</v>
      </c>
      <c r="N31" s="18">
        <v>0.31</v>
      </c>
      <c r="O31" s="13">
        <v>562</v>
      </c>
    </row>
    <row r="32" spans="1:15">
      <c r="B32" s="6" t="s">
        <v>33</v>
      </c>
      <c r="C32" s="14">
        <v>0.47</v>
      </c>
      <c r="D32" s="18">
        <v>0.31</v>
      </c>
      <c r="E32" s="10">
        <v>0.32200000000000001</v>
      </c>
      <c r="F32" s="8">
        <v>0.36599999999999999</v>
      </c>
      <c r="G32" s="14">
        <v>0.47</v>
      </c>
      <c r="H32" s="15">
        <v>0.35799999999999998</v>
      </c>
      <c r="I32" s="10">
        <v>0.32200000000000001</v>
      </c>
      <c r="J32" s="15">
        <v>0.35399999999999998</v>
      </c>
      <c r="K32" s="18">
        <v>0.28699999999999998</v>
      </c>
      <c r="L32" s="10">
        <v>0.313</v>
      </c>
      <c r="M32" s="8">
        <v>0.374</v>
      </c>
      <c r="N32" s="12">
        <v>0.27300000000000002</v>
      </c>
      <c r="O32" s="13">
        <v>562</v>
      </c>
    </row>
    <row r="33" spans="2:15">
      <c r="B33" s="6" t="s">
        <v>34</v>
      </c>
      <c r="C33" s="7">
        <v>0.14099999999999999</v>
      </c>
      <c r="D33" s="18">
        <v>0.30599999999999999</v>
      </c>
      <c r="E33" s="10">
        <v>0.32200000000000001</v>
      </c>
      <c r="F33" s="8">
        <v>0.376</v>
      </c>
      <c r="G33" s="11">
        <v>0.42</v>
      </c>
      <c r="H33" s="8">
        <v>0.38400000000000001</v>
      </c>
      <c r="I33" s="16">
        <v>0.45300000000000001</v>
      </c>
      <c r="J33" s="8">
        <v>0.374</v>
      </c>
      <c r="K33" s="18">
        <v>0.29199999999999998</v>
      </c>
      <c r="L33" s="15">
        <v>0.34300000000000003</v>
      </c>
      <c r="M33" s="8">
        <v>0.38100000000000001</v>
      </c>
      <c r="N33" s="21">
        <v>0.191</v>
      </c>
      <c r="O33" s="13">
        <v>562</v>
      </c>
    </row>
    <row r="35" spans="2:15">
      <c r="B35" s="5"/>
      <c r="C35" s="6">
        <v>1</v>
      </c>
      <c r="D35" s="6">
        <v>2</v>
      </c>
      <c r="E35" s="6">
        <v>3</v>
      </c>
      <c r="F35" s="6">
        <v>4</v>
      </c>
      <c r="G35" s="6">
        <v>5</v>
      </c>
      <c r="H35" s="6">
        <v>6</v>
      </c>
      <c r="I35" s="6">
        <v>7</v>
      </c>
      <c r="J35" s="6">
        <v>8</v>
      </c>
      <c r="K35" s="6">
        <v>9</v>
      </c>
      <c r="L35" s="6">
        <v>10</v>
      </c>
      <c r="M35" s="6">
        <v>11</v>
      </c>
      <c r="N35" s="6">
        <v>12</v>
      </c>
    </row>
    <row r="36" spans="2:15">
      <c r="B36" s="6" t="s">
        <v>27</v>
      </c>
      <c r="C36" s="43">
        <f>C26-(AVERAGE($C$26,$N$26,$C$33))</f>
        <v>-5.3333333333333288E-3</v>
      </c>
      <c r="D36" s="43">
        <f t="shared" ref="D36:N36" si="0">D26-(AVERAGE($C$26,$N$26,$C$33))</f>
        <v>0.15266666666666664</v>
      </c>
      <c r="E36" s="43">
        <f t="shared" si="0"/>
        <v>0.16666666666666666</v>
      </c>
      <c r="F36" s="43">
        <f t="shared" si="0"/>
        <v>0.16866666666666666</v>
      </c>
      <c r="G36" s="43">
        <f t="shared" si="0"/>
        <v>0.18966666666666668</v>
      </c>
      <c r="H36" s="43">
        <f t="shared" si="0"/>
        <v>0.27366666666666661</v>
      </c>
      <c r="I36" s="43">
        <f t="shared" si="0"/>
        <v>0.19366666666666668</v>
      </c>
      <c r="J36" s="43">
        <f t="shared" si="0"/>
        <v>0.29566666666666663</v>
      </c>
      <c r="K36" s="43">
        <f t="shared" si="0"/>
        <v>0.22966666666666666</v>
      </c>
      <c r="L36" s="43">
        <f t="shared" si="0"/>
        <v>9.2666666666666675E-2</v>
      </c>
      <c r="M36" s="43">
        <f t="shared" si="0"/>
        <v>0.31166666666666665</v>
      </c>
      <c r="N36" s="43">
        <f t="shared" si="0"/>
        <v>5.6666666666666532E-3</v>
      </c>
      <c r="O36" s="13">
        <v>562</v>
      </c>
    </row>
    <row r="37" spans="2:15">
      <c r="B37" s="6" t="s">
        <v>28</v>
      </c>
      <c r="C37" s="43">
        <f t="shared" ref="C37:N37" si="1">C27-(AVERAGE($C$26,$N$26,$C$33))</f>
        <v>0.34766666666666668</v>
      </c>
      <c r="D37" s="43">
        <f t="shared" si="1"/>
        <v>0.13666666666666669</v>
      </c>
      <c r="E37" s="43">
        <f t="shared" si="1"/>
        <v>0.17066666666666666</v>
      </c>
      <c r="F37" s="43">
        <f t="shared" si="1"/>
        <v>0.20166666666666669</v>
      </c>
      <c r="G37" s="43">
        <f t="shared" si="1"/>
        <v>0.22666666666666666</v>
      </c>
      <c r="H37" s="43">
        <f t="shared" si="1"/>
        <v>0.31166666666666665</v>
      </c>
      <c r="I37" s="43">
        <f t="shared" si="1"/>
        <v>0.19266666666666668</v>
      </c>
      <c r="J37" s="43">
        <f t="shared" si="1"/>
        <v>0.27366666666666661</v>
      </c>
      <c r="K37" s="43">
        <f t="shared" si="1"/>
        <v>0.28266666666666662</v>
      </c>
      <c r="L37" s="43">
        <f t="shared" si="1"/>
        <v>0.18666666666666668</v>
      </c>
      <c r="M37" s="43">
        <f t="shared" si="1"/>
        <v>0.20866666666666664</v>
      </c>
      <c r="N37" s="43">
        <f t="shared" si="1"/>
        <v>0.15966666666666665</v>
      </c>
      <c r="O37" s="13">
        <v>562</v>
      </c>
    </row>
    <row r="38" spans="2:15">
      <c r="B38" s="6" t="s">
        <v>29</v>
      </c>
      <c r="C38" s="43">
        <f t="shared" ref="C38:N38" si="2">C28-(AVERAGE($C$26,$N$26,$C$33))</f>
        <v>0.15166666666666664</v>
      </c>
      <c r="D38" s="43">
        <f t="shared" si="2"/>
        <v>0.23166666666666666</v>
      </c>
      <c r="E38" s="43">
        <f t="shared" si="2"/>
        <v>0.20966666666666664</v>
      </c>
      <c r="F38" s="43">
        <f t="shared" si="2"/>
        <v>0.21366666666666664</v>
      </c>
      <c r="G38" s="43">
        <f t="shared" si="2"/>
        <v>0.18066666666666667</v>
      </c>
      <c r="H38" s="43">
        <f t="shared" si="2"/>
        <v>0.30266666666666664</v>
      </c>
      <c r="I38" s="43">
        <f t="shared" si="2"/>
        <v>0.19266666666666668</v>
      </c>
      <c r="J38" s="43">
        <f t="shared" si="2"/>
        <v>9.0666666666666673E-2</v>
      </c>
      <c r="K38" s="43">
        <f t="shared" si="2"/>
        <v>0.26566666666666661</v>
      </c>
      <c r="L38" s="43">
        <f t="shared" si="2"/>
        <v>0.22566666666666665</v>
      </c>
      <c r="M38" s="43">
        <f t="shared" si="2"/>
        <v>0.24266666666666667</v>
      </c>
      <c r="N38" s="43">
        <f t="shared" si="2"/>
        <v>0.20966666666666664</v>
      </c>
      <c r="O38" s="13">
        <v>562</v>
      </c>
    </row>
    <row r="39" spans="2:15">
      <c r="B39" s="6" t="s">
        <v>30</v>
      </c>
      <c r="C39" s="43">
        <f t="shared" ref="C39:N39" si="3">C29-(AVERAGE($C$26,$N$26,$C$33))</f>
        <v>0.15666666666666665</v>
      </c>
      <c r="D39" s="43">
        <f t="shared" si="3"/>
        <v>0.18266666666666667</v>
      </c>
      <c r="E39" s="43">
        <f t="shared" si="3"/>
        <v>0.20666666666666664</v>
      </c>
      <c r="F39" s="43">
        <f t="shared" si="3"/>
        <v>0.16366666666666665</v>
      </c>
      <c r="G39" s="43">
        <f t="shared" si="3"/>
        <v>0.17466666666666666</v>
      </c>
      <c r="H39" s="43">
        <f t="shared" si="3"/>
        <v>0.22866666666666666</v>
      </c>
      <c r="I39" s="43">
        <f t="shared" si="3"/>
        <v>0.20366666666666663</v>
      </c>
      <c r="J39" s="43">
        <f t="shared" si="3"/>
        <v>0.22466666666666665</v>
      </c>
      <c r="K39" s="43">
        <f t="shared" si="3"/>
        <v>0.23866666666666667</v>
      </c>
      <c r="L39" s="43">
        <f t="shared" si="3"/>
        <v>0.17566666666666667</v>
      </c>
      <c r="M39" s="43">
        <f t="shared" si="3"/>
        <v>0.26866666666666661</v>
      </c>
      <c r="N39" s="43">
        <f t="shared" si="3"/>
        <v>0.17466666666666666</v>
      </c>
      <c r="O39" s="13">
        <v>562</v>
      </c>
    </row>
    <row r="40" spans="2:15">
      <c r="B40" s="6" t="s">
        <v>31</v>
      </c>
      <c r="C40" s="43">
        <f t="shared" ref="C40:N40" si="4">C30-(AVERAGE($C$26,$N$26,$C$33))</f>
        <v>0.19566666666666668</v>
      </c>
      <c r="D40" s="43">
        <f t="shared" si="4"/>
        <v>0.16466666666666666</v>
      </c>
      <c r="E40" s="43">
        <f t="shared" si="4"/>
        <v>0.20866666666666664</v>
      </c>
      <c r="F40" s="43">
        <f t="shared" si="4"/>
        <v>0.17266666666666666</v>
      </c>
      <c r="G40" s="43">
        <f t="shared" si="4"/>
        <v>0.24066666666666667</v>
      </c>
      <c r="H40" s="43">
        <f t="shared" si="4"/>
        <v>0.15966666666666665</v>
      </c>
      <c r="I40" s="43">
        <f t="shared" si="4"/>
        <v>0.19066666666666668</v>
      </c>
      <c r="J40" s="43">
        <f t="shared" si="4"/>
        <v>0.21866666666666665</v>
      </c>
      <c r="K40" s="43">
        <f t="shared" si="4"/>
        <v>0.23166666666666666</v>
      </c>
      <c r="L40" s="43">
        <f t="shared" si="4"/>
        <v>0.19366666666666668</v>
      </c>
      <c r="M40" s="43">
        <f t="shared" si="4"/>
        <v>0.24866666666666667</v>
      </c>
      <c r="N40" s="43">
        <f t="shared" si="4"/>
        <v>0.14866666666666664</v>
      </c>
      <c r="O40" s="13">
        <v>562</v>
      </c>
    </row>
    <row r="41" spans="2:15">
      <c r="B41" s="6" t="s">
        <v>32</v>
      </c>
      <c r="C41" s="43">
        <f t="shared" ref="C41:N41" si="5">C31-(AVERAGE($C$26,$N$26,$C$33))</f>
        <v>0.17966666666666667</v>
      </c>
      <c r="D41" s="43">
        <f t="shared" si="5"/>
        <v>0.16866666666666666</v>
      </c>
      <c r="E41" s="43">
        <f t="shared" si="5"/>
        <v>0.18366666666666667</v>
      </c>
      <c r="F41" s="43">
        <f t="shared" si="5"/>
        <v>0.21766666666666665</v>
      </c>
      <c r="G41" s="43">
        <f t="shared" si="5"/>
        <v>0.27366666666666661</v>
      </c>
      <c r="H41" s="43">
        <f t="shared" si="5"/>
        <v>0.15566666666666665</v>
      </c>
      <c r="I41" s="43">
        <f t="shared" si="5"/>
        <v>0.19866666666666669</v>
      </c>
      <c r="J41" s="43">
        <f t="shared" si="5"/>
        <v>0.23066666666666666</v>
      </c>
      <c r="K41" s="43">
        <f t="shared" si="5"/>
        <v>0.23066666666666666</v>
      </c>
      <c r="L41" s="43">
        <f t="shared" si="5"/>
        <v>0.18966666666666668</v>
      </c>
      <c r="M41" s="43">
        <f t="shared" si="5"/>
        <v>0.23166666666666666</v>
      </c>
      <c r="N41" s="43">
        <f t="shared" si="5"/>
        <v>0.16866666666666666</v>
      </c>
      <c r="O41" s="13">
        <v>562</v>
      </c>
    </row>
    <row r="42" spans="2:15">
      <c r="B42" s="6" t="s">
        <v>33</v>
      </c>
      <c r="C42" s="43">
        <f t="shared" ref="C42:N42" si="6">C32-(AVERAGE($C$26,$N$26,$C$33))</f>
        <v>0.32866666666666666</v>
      </c>
      <c r="D42" s="43">
        <f t="shared" si="6"/>
        <v>0.16866666666666666</v>
      </c>
      <c r="E42" s="43">
        <f t="shared" si="6"/>
        <v>0.18066666666666667</v>
      </c>
      <c r="F42" s="43">
        <f t="shared" si="6"/>
        <v>0.22466666666666665</v>
      </c>
      <c r="G42" s="43">
        <f t="shared" si="6"/>
        <v>0.32866666666666666</v>
      </c>
      <c r="H42" s="43">
        <f t="shared" si="6"/>
        <v>0.21666666666666665</v>
      </c>
      <c r="I42" s="43">
        <f t="shared" si="6"/>
        <v>0.18066666666666667</v>
      </c>
      <c r="J42" s="43">
        <f t="shared" si="6"/>
        <v>0.21266666666666664</v>
      </c>
      <c r="K42" s="43">
        <f t="shared" si="6"/>
        <v>0.14566666666666664</v>
      </c>
      <c r="L42" s="43">
        <f t="shared" si="6"/>
        <v>0.17166666666666666</v>
      </c>
      <c r="M42" s="43">
        <f t="shared" si="6"/>
        <v>0.23266666666666666</v>
      </c>
      <c r="N42" s="43">
        <f t="shared" si="6"/>
        <v>0.13166666666666668</v>
      </c>
      <c r="O42" s="13">
        <v>562</v>
      </c>
    </row>
    <row r="43" spans="2:15">
      <c r="B43" s="6" t="s">
        <v>34</v>
      </c>
      <c r="C43" s="43">
        <f t="shared" ref="C43:N43" si="7">C33-(AVERAGE($C$26,$N$26,$C$33))</f>
        <v>-3.3333333333335213E-4</v>
      </c>
      <c r="D43" s="43">
        <f t="shared" si="7"/>
        <v>0.16466666666666666</v>
      </c>
      <c r="E43" s="43">
        <f t="shared" si="7"/>
        <v>0.18066666666666667</v>
      </c>
      <c r="F43" s="43">
        <f t="shared" si="7"/>
        <v>0.23466666666666666</v>
      </c>
      <c r="G43" s="43">
        <f t="shared" si="7"/>
        <v>0.27866666666666662</v>
      </c>
      <c r="H43" s="43">
        <f t="shared" si="7"/>
        <v>0.24266666666666667</v>
      </c>
      <c r="I43" s="43">
        <f t="shared" si="7"/>
        <v>0.31166666666666665</v>
      </c>
      <c r="J43" s="43">
        <f t="shared" si="7"/>
        <v>0.23266666666666666</v>
      </c>
      <c r="K43" s="43">
        <f t="shared" si="7"/>
        <v>0.15066666666666664</v>
      </c>
      <c r="L43" s="43">
        <f t="shared" si="7"/>
        <v>0.20166666666666669</v>
      </c>
      <c r="M43" s="43">
        <f t="shared" si="7"/>
        <v>0.23966666666666667</v>
      </c>
      <c r="N43" s="43">
        <f t="shared" si="7"/>
        <v>4.9666666666666665E-2</v>
      </c>
      <c r="O43" s="13">
        <v>562</v>
      </c>
    </row>
    <row r="45" spans="2:15">
      <c r="B45" s="5"/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>
        <v>7</v>
      </c>
      <c r="J45" s="6">
        <v>8</v>
      </c>
      <c r="K45" s="6">
        <v>9</v>
      </c>
      <c r="L45" s="6">
        <v>10</v>
      </c>
      <c r="M45" s="6">
        <v>11</v>
      </c>
      <c r="N45" s="6">
        <v>12</v>
      </c>
    </row>
    <row r="46" spans="2:15">
      <c r="B46" s="6" t="s">
        <v>27</v>
      </c>
      <c r="C46" s="43">
        <f>(C36/0.0493)*2</f>
        <v>-0.21636240703177806</v>
      </c>
      <c r="D46" s="43">
        <f t="shared" ref="D46:N46" si="8">(D36/0.0493)*2</f>
        <v>6.1933739012846516</v>
      </c>
      <c r="E46" s="43">
        <f t="shared" si="8"/>
        <v>6.7613252197430693</v>
      </c>
      <c r="F46" s="43">
        <f t="shared" si="8"/>
        <v>6.8424611223799863</v>
      </c>
      <c r="G46" s="43">
        <f t="shared" si="8"/>
        <v>7.6943881000676146</v>
      </c>
      <c r="H46" s="43">
        <f t="shared" si="8"/>
        <v>11.102096010818119</v>
      </c>
      <c r="I46" s="43">
        <f t="shared" si="8"/>
        <v>7.8566599053414476</v>
      </c>
      <c r="J46" s="43">
        <f t="shared" si="8"/>
        <v>11.994590939824205</v>
      </c>
      <c r="K46" s="43">
        <f t="shared" si="8"/>
        <v>9.31710615280595</v>
      </c>
      <c r="L46" s="43">
        <f t="shared" si="8"/>
        <v>3.7592968221771472</v>
      </c>
      <c r="M46" s="43">
        <f t="shared" si="8"/>
        <v>12.64367816091954</v>
      </c>
      <c r="N46" s="43">
        <f t="shared" si="8"/>
        <v>0.22988505747126384</v>
      </c>
      <c r="O46" s="13">
        <v>562</v>
      </c>
    </row>
    <row r="47" spans="2:15">
      <c r="B47" s="6" t="s">
        <v>28</v>
      </c>
      <c r="C47" s="43">
        <f t="shared" ref="C47:N53" si="9">(C37/0.0493)*2</f>
        <v>14.104124408384045</v>
      </c>
      <c r="D47" s="43">
        <f t="shared" si="9"/>
        <v>5.5442866801893187</v>
      </c>
      <c r="E47" s="43">
        <f t="shared" si="9"/>
        <v>6.9235970250169032</v>
      </c>
      <c r="F47" s="43">
        <f t="shared" si="9"/>
        <v>8.1812035158891163</v>
      </c>
      <c r="G47" s="43">
        <f t="shared" si="9"/>
        <v>9.1954022988505741</v>
      </c>
      <c r="H47" s="43">
        <f t="shared" si="9"/>
        <v>12.64367816091954</v>
      </c>
      <c r="I47" s="43">
        <f t="shared" si="9"/>
        <v>7.8160919540229896</v>
      </c>
      <c r="J47" s="43">
        <f t="shared" si="9"/>
        <v>11.102096010818119</v>
      </c>
      <c r="K47" s="43">
        <f t="shared" si="9"/>
        <v>11.467207572684245</v>
      </c>
      <c r="L47" s="43">
        <f t="shared" si="9"/>
        <v>7.5726842461122388</v>
      </c>
      <c r="M47" s="43">
        <f t="shared" si="9"/>
        <v>8.4651791751183225</v>
      </c>
      <c r="N47" s="43">
        <f t="shared" si="9"/>
        <v>6.4773495605138605</v>
      </c>
      <c r="O47" s="13">
        <v>562</v>
      </c>
    </row>
    <row r="48" spans="2:15">
      <c r="B48" s="6" t="s">
        <v>29</v>
      </c>
      <c r="C48" s="43">
        <f t="shared" si="9"/>
        <v>6.1528059499661927</v>
      </c>
      <c r="D48" s="43">
        <f t="shared" si="9"/>
        <v>9.3982420554428678</v>
      </c>
      <c r="E48" s="43">
        <f t="shared" si="9"/>
        <v>8.5057471264367805</v>
      </c>
      <c r="F48" s="43">
        <f t="shared" si="9"/>
        <v>8.6680189317106144</v>
      </c>
      <c r="G48" s="43">
        <f t="shared" si="9"/>
        <v>7.3292765382014879</v>
      </c>
      <c r="H48" s="43">
        <f t="shared" si="9"/>
        <v>12.278566599053415</v>
      </c>
      <c r="I48" s="43">
        <f t="shared" si="9"/>
        <v>7.8160919540229896</v>
      </c>
      <c r="J48" s="43">
        <f t="shared" si="9"/>
        <v>3.6781609195402303</v>
      </c>
      <c r="K48" s="43">
        <f t="shared" si="9"/>
        <v>10.777552400270451</v>
      </c>
      <c r="L48" s="43">
        <f t="shared" si="9"/>
        <v>9.1548343475321161</v>
      </c>
      <c r="M48" s="43">
        <f t="shared" si="9"/>
        <v>9.8444895199459097</v>
      </c>
      <c r="N48" s="43">
        <f t="shared" si="9"/>
        <v>8.5057471264367805</v>
      </c>
      <c r="O48" s="13">
        <v>562</v>
      </c>
    </row>
    <row r="49" spans="2:15">
      <c r="B49" s="6" t="s">
        <v>30</v>
      </c>
      <c r="C49" s="43">
        <f t="shared" si="9"/>
        <v>6.3556457065584855</v>
      </c>
      <c r="D49" s="43">
        <f t="shared" si="9"/>
        <v>7.4104124408384049</v>
      </c>
      <c r="E49" s="43">
        <f t="shared" si="9"/>
        <v>8.3840432724814065</v>
      </c>
      <c r="F49" s="43">
        <f t="shared" si="9"/>
        <v>6.6396213657876944</v>
      </c>
      <c r="G49" s="43">
        <f t="shared" si="9"/>
        <v>7.0858688302907371</v>
      </c>
      <c r="H49" s="43">
        <f t="shared" si="9"/>
        <v>9.276538201487492</v>
      </c>
      <c r="I49" s="43">
        <f t="shared" si="9"/>
        <v>8.2623394185260306</v>
      </c>
      <c r="J49" s="43">
        <f t="shared" si="9"/>
        <v>9.1142663962136581</v>
      </c>
      <c r="K49" s="43">
        <f t="shared" si="9"/>
        <v>9.6822177146720758</v>
      </c>
      <c r="L49" s="43">
        <f t="shared" si="9"/>
        <v>7.126436781609196</v>
      </c>
      <c r="M49" s="43">
        <f t="shared" si="9"/>
        <v>10.899256254225827</v>
      </c>
      <c r="N49" s="43">
        <f t="shared" si="9"/>
        <v>7.0858688302907371</v>
      </c>
      <c r="O49" s="13">
        <v>562</v>
      </c>
    </row>
    <row r="50" spans="2:15">
      <c r="B50" s="6" t="s">
        <v>31</v>
      </c>
      <c r="C50" s="43">
        <f t="shared" si="9"/>
        <v>7.9377958079783646</v>
      </c>
      <c r="D50" s="43">
        <f t="shared" si="9"/>
        <v>6.6801893171061524</v>
      </c>
      <c r="E50" s="43">
        <f t="shared" si="9"/>
        <v>8.4651791751183225</v>
      </c>
      <c r="F50" s="43">
        <f t="shared" si="9"/>
        <v>7.0047329276538202</v>
      </c>
      <c r="G50" s="43">
        <f t="shared" si="9"/>
        <v>9.7633536173089936</v>
      </c>
      <c r="H50" s="43">
        <f t="shared" si="9"/>
        <v>6.4773495605138605</v>
      </c>
      <c r="I50" s="43">
        <f t="shared" si="9"/>
        <v>7.7349560513860727</v>
      </c>
      <c r="J50" s="43">
        <f t="shared" si="9"/>
        <v>8.8708586883029064</v>
      </c>
      <c r="K50" s="43">
        <f t="shared" si="9"/>
        <v>9.3982420554428678</v>
      </c>
      <c r="L50" s="43">
        <f t="shared" si="9"/>
        <v>7.8566599053414476</v>
      </c>
      <c r="M50" s="43">
        <f t="shared" si="9"/>
        <v>10.087897227856661</v>
      </c>
      <c r="N50" s="43">
        <f t="shared" si="9"/>
        <v>6.0311020960108177</v>
      </c>
      <c r="O50" s="13">
        <v>562</v>
      </c>
    </row>
    <row r="51" spans="2:15">
      <c r="B51" s="6" t="s">
        <v>32</v>
      </c>
      <c r="C51" s="43">
        <f t="shared" si="9"/>
        <v>7.2887085868830299</v>
      </c>
      <c r="D51" s="43">
        <f t="shared" si="9"/>
        <v>6.8424611223799863</v>
      </c>
      <c r="E51" s="43">
        <f t="shared" si="9"/>
        <v>7.4509803921568638</v>
      </c>
      <c r="F51" s="43">
        <f t="shared" si="9"/>
        <v>8.8302907369844483</v>
      </c>
      <c r="G51" s="43">
        <f t="shared" si="9"/>
        <v>11.102096010818119</v>
      </c>
      <c r="H51" s="43">
        <f t="shared" si="9"/>
        <v>6.3150777552400266</v>
      </c>
      <c r="I51" s="43">
        <f t="shared" si="9"/>
        <v>8.0594996619337405</v>
      </c>
      <c r="J51" s="43">
        <f t="shared" si="9"/>
        <v>9.357674104124408</v>
      </c>
      <c r="K51" s="43">
        <f t="shared" si="9"/>
        <v>9.357674104124408</v>
      </c>
      <c r="L51" s="43">
        <f t="shared" si="9"/>
        <v>7.6943881000676146</v>
      </c>
      <c r="M51" s="43">
        <f t="shared" si="9"/>
        <v>9.3982420554428678</v>
      </c>
      <c r="N51" s="43">
        <f t="shared" si="9"/>
        <v>6.8424611223799863</v>
      </c>
      <c r="O51" s="13">
        <v>562</v>
      </c>
    </row>
    <row r="52" spans="2:15">
      <c r="B52" s="6" t="s">
        <v>33</v>
      </c>
      <c r="C52" s="43">
        <f t="shared" si="9"/>
        <v>13.333333333333334</v>
      </c>
      <c r="D52" s="43">
        <f t="shared" si="9"/>
        <v>6.8424611223799863</v>
      </c>
      <c r="E52" s="43">
        <f t="shared" si="9"/>
        <v>7.3292765382014879</v>
      </c>
      <c r="F52" s="43">
        <f t="shared" si="9"/>
        <v>9.1142663962136581</v>
      </c>
      <c r="G52" s="43">
        <f t="shared" si="9"/>
        <v>13.333333333333334</v>
      </c>
      <c r="H52" s="43">
        <f t="shared" si="9"/>
        <v>8.7897227856659903</v>
      </c>
      <c r="I52" s="43">
        <f t="shared" si="9"/>
        <v>7.3292765382014879</v>
      </c>
      <c r="J52" s="43">
        <f t="shared" si="9"/>
        <v>8.6274509803921564</v>
      </c>
      <c r="K52" s="43">
        <f t="shared" si="9"/>
        <v>5.9093982420554418</v>
      </c>
      <c r="L52" s="43">
        <f t="shared" si="9"/>
        <v>6.9641649763353621</v>
      </c>
      <c r="M52" s="43">
        <f t="shared" si="9"/>
        <v>9.4388100067613259</v>
      </c>
      <c r="N52" s="43">
        <f t="shared" si="9"/>
        <v>5.3414469235970259</v>
      </c>
      <c r="O52" s="13">
        <v>562</v>
      </c>
    </row>
    <row r="53" spans="2:15">
      <c r="B53" s="6" t="s">
        <v>34</v>
      </c>
      <c r="C53" s="43">
        <f t="shared" si="9"/>
        <v>-1.3522650439486902E-2</v>
      </c>
      <c r="D53" s="43">
        <f t="shared" si="9"/>
        <v>6.6801893171061524</v>
      </c>
      <c r="E53" s="43">
        <f t="shared" si="9"/>
        <v>7.3292765382014879</v>
      </c>
      <c r="F53" s="43">
        <f t="shared" si="9"/>
        <v>9.5199459093982419</v>
      </c>
      <c r="G53" s="43">
        <f t="shared" si="9"/>
        <v>11.304935767410411</v>
      </c>
      <c r="H53" s="43">
        <f t="shared" si="9"/>
        <v>9.8444895199459097</v>
      </c>
      <c r="I53" s="43">
        <f t="shared" si="9"/>
        <v>12.64367816091954</v>
      </c>
      <c r="J53" s="43">
        <f t="shared" si="9"/>
        <v>9.4388100067613259</v>
      </c>
      <c r="K53" s="43">
        <f t="shared" si="9"/>
        <v>6.1122379986477346</v>
      </c>
      <c r="L53" s="43">
        <f t="shared" si="9"/>
        <v>8.1812035158891163</v>
      </c>
      <c r="M53" s="43">
        <f t="shared" si="9"/>
        <v>9.7227856659905356</v>
      </c>
      <c r="N53" s="43">
        <f t="shared" si="9"/>
        <v>2.0148749154834347</v>
      </c>
      <c r="O53" s="13">
        <v>562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1"/>
  <sheetViews>
    <sheetView tabSelected="1" topLeftCell="A29" workbookViewId="0">
      <selection activeCell="N35" sqref="N35:N40"/>
    </sheetView>
  </sheetViews>
  <sheetFormatPr defaultColWidth="8.7109375" defaultRowHeight="12.6"/>
  <cols>
    <col min="1" max="1" width="20.5703125" style="22" customWidth="1"/>
    <col min="2" max="2" width="12.5703125" style="22" customWidth="1"/>
    <col min="3" max="8" width="8.7109375" style="22"/>
    <col min="9" max="9" width="9.85546875" style="22" bestFit="1" customWidth="1"/>
    <col min="10" max="10" width="5.140625" style="41" bestFit="1" customWidth="1"/>
    <col min="11" max="11" width="8.7109375" style="22"/>
    <col min="12" max="12" width="8.7109375" style="45"/>
    <col min="13" max="14" width="8.7109375" style="41"/>
    <col min="15" max="16384" width="8.7109375" style="22"/>
  </cols>
  <sheetData>
    <row r="2" spans="1:2">
      <c r="A2" s="22" t="s">
        <v>0</v>
      </c>
      <c r="B2" s="22" t="s">
        <v>1</v>
      </c>
    </row>
    <row r="4" spans="1:2">
      <c r="A4" s="22" t="s">
        <v>2</v>
      </c>
      <c r="B4" s="22" t="s">
        <v>3</v>
      </c>
    </row>
    <row r="5" spans="1:2">
      <c r="A5" s="22" t="s">
        <v>4</v>
      </c>
    </row>
    <row r="6" spans="1:2">
      <c r="A6" s="22" t="s">
        <v>5</v>
      </c>
      <c r="B6" s="22" t="s">
        <v>35</v>
      </c>
    </row>
    <row r="7" spans="1:2">
      <c r="A7" s="22" t="s">
        <v>7</v>
      </c>
      <c r="B7" s="23">
        <v>45723</v>
      </c>
    </row>
    <row r="8" spans="1:2">
      <c r="A8" s="22" t="s">
        <v>8</v>
      </c>
      <c r="B8" s="24">
        <v>0.52519675925925924</v>
      </c>
    </row>
    <row r="9" spans="1:2">
      <c r="A9" s="22" t="s">
        <v>9</v>
      </c>
      <c r="B9" s="22" t="s">
        <v>10</v>
      </c>
    </row>
    <row r="10" spans="1:2">
      <c r="A10" s="22" t="s">
        <v>11</v>
      </c>
      <c r="B10" s="22">
        <v>267176</v>
      </c>
    </row>
    <row r="11" spans="1:2">
      <c r="A11" s="22" t="s">
        <v>12</v>
      </c>
      <c r="B11" s="22" t="s">
        <v>13</v>
      </c>
    </row>
    <row r="13" spans="1:2" ht="12.95">
      <c r="A13" s="25" t="s">
        <v>14</v>
      </c>
      <c r="B13" s="26"/>
    </row>
    <row r="14" spans="1:2">
      <c r="A14" s="22" t="s">
        <v>15</v>
      </c>
      <c r="B14" s="22" t="s">
        <v>16</v>
      </c>
    </row>
    <row r="15" spans="1:2">
      <c r="A15" s="22" t="s">
        <v>17</v>
      </c>
    </row>
    <row r="16" spans="1:2">
      <c r="A16" s="22" t="s">
        <v>18</v>
      </c>
      <c r="B16" s="22" t="s">
        <v>19</v>
      </c>
    </row>
    <row r="17" spans="1:6">
      <c r="A17" s="22" t="s">
        <v>20</v>
      </c>
      <c r="B17" s="22" t="s">
        <v>21</v>
      </c>
    </row>
    <row r="18" spans="1:6">
      <c r="B18" s="22" t="s">
        <v>22</v>
      </c>
    </row>
    <row r="19" spans="1:6">
      <c r="B19" s="22" t="s">
        <v>23</v>
      </c>
    </row>
    <row r="20" spans="1:6">
      <c r="B20" s="22" t="s">
        <v>24</v>
      </c>
    </row>
    <row r="22" spans="1:6" ht="12.95">
      <c r="A22" s="25" t="s">
        <v>25</v>
      </c>
      <c r="B22" s="26"/>
    </row>
    <row r="23" spans="1:6">
      <c r="A23" s="22" t="s">
        <v>26</v>
      </c>
      <c r="B23" s="22">
        <v>35.200000000000003</v>
      </c>
    </row>
    <row r="25" spans="1:6">
      <c r="B25" s="27"/>
      <c r="C25" s="28">
        <v>1</v>
      </c>
      <c r="D25" s="28">
        <v>2</v>
      </c>
      <c r="E25" s="28">
        <v>3</v>
      </c>
      <c r="F25" s="28">
        <v>4</v>
      </c>
    </row>
    <row r="26" spans="1:6">
      <c r="B26" s="28" t="s">
        <v>27</v>
      </c>
      <c r="C26" s="29">
        <v>8.3000000000000004E-2</v>
      </c>
      <c r="D26" s="29">
        <v>8.3000000000000004E-2</v>
      </c>
      <c r="E26" s="30">
        <v>0.31900000000000001</v>
      </c>
      <c r="F26" s="31">
        <v>0.33300000000000002</v>
      </c>
    </row>
    <row r="27" spans="1:6">
      <c r="B27" s="28" t="s">
        <v>28</v>
      </c>
      <c r="C27" s="33">
        <v>0.185</v>
      </c>
      <c r="D27" s="34">
        <v>0.18</v>
      </c>
      <c r="E27" s="35">
        <v>0.218</v>
      </c>
      <c r="F27" s="35">
        <v>0.222</v>
      </c>
    </row>
    <row r="28" spans="1:6">
      <c r="B28" s="28" t="s">
        <v>29</v>
      </c>
      <c r="C28" s="30">
        <v>0.29799999999999999</v>
      </c>
      <c r="D28" s="30">
        <v>0.28999999999999998</v>
      </c>
      <c r="E28" s="30">
        <v>0.30099999999999999</v>
      </c>
      <c r="F28" s="30">
        <v>0.29099999999999998</v>
      </c>
    </row>
    <row r="29" spans="1:6">
      <c r="B29" s="28" t="s">
        <v>30</v>
      </c>
      <c r="C29" s="36">
        <v>0.38400000000000001</v>
      </c>
      <c r="D29" s="36">
        <v>0.375</v>
      </c>
      <c r="E29" s="37">
        <v>0.26700000000000002</v>
      </c>
      <c r="F29" s="37">
        <v>0.27100000000000002</v>
      </c>
    </row>
    <row r="30" spans="1:6">
      <c r="B30" s="28" t="s">
        <v>31</v>
      </c>
      <c r="C30" s="38">
        <v>0.47099999999999997</v>
      </c>
      <c r="D30" s="39">
        <v>0.45300000000000001</v>
      </c>
      <c r="E30" s="35">
        <v>0.24399999999999999</v>
      </c>
      <c r="F30" s="35">
        <v>0.24299999999999999</v>
      </c>
    </row>
    <row r="31" spans="1:6">
      <c r="B31" s="28" t="s">
        <v>32</v>
      </c>
      <c r="C31" s="40">
        <v>0.52800000000000002</v>
      </c>
      <c r="D31" s="40">
        <v>0.51500000000000001</v>
      </c>
      <c r="E31" s="35">
        <v>0.223</v>
      </c>
      <c r="F31" s="35">
        <v>0.22800000000000001</v>
      </c>
    </row>
    <row r="32" spans="1:6">
      <c r="B32" s="28" t="s">
        <v>33</v>
      </c>
      <c r="C32" s="29">
        <v>9.0999999999999998E-2</v>
      </c>
      <c r="D32" s="29">
        <v>9.1999999999999998E-2</v>
      </c>
      <c r="E32" s="32"/>
      <c r="F32" s="32"/>
    </row>
    <row r="34" spans="2:14" ht="24.95">
      <c r="B34" s="27"/>
      <c r="C34" s="28">
        <v>1</v>
      </c>
      <c r="D34" s="28">
        <v>2</v>
      </c>
      <c r="E34" s="28">
        <v>3</v>
      </c>
      <c r="F34" s="28">
        <v>4</v>
      </c>
      <c r="J34" s="41" t="s">
        <v>36</v>
      </c>
      <c r="K34" s="46" t="s">
        <v>37</v>
      </c>
      <c r="L34" s="46" t="s">
        <v>38</v>
      </c>
      <c r="M34" s="41" t="s">
        <v>39</v>
      </c>
      <c r="N34" s="41" t="s">
        <v>40</v>
      </c>
    </row>
    <row r="35" spans="2:14">
      <c r="B35" s="28" t="s">
        <v>27</v>
      </c>
      <c r="C35" s="29">
        <f>C26-(AVERAGE($C$26:$D$26))</f>
        <v>0</v>
      </c>
      <c r="D35" s="29">
        <f>D26-(AVERAGE($C$26:$D$26))</f>
        <v>0</v>
      </c>
      <c r="E35" s="29">
        <f>E26-(AVERAGE($C$32:$D$32))</f>
        <v>0.22750000000000001</v>
      </c>
      <c r="F35" s="29">
        <f>F26-(AVERAGE($C$32:$D$32))</f>
        <v>0.24150000000000002</v>
      </c>
      <c r="G35" s="22">
        <v>0</v>
      </c>
      <c r="H35" s="22">
        <f>AVERAGE(C35:D35)</f>
        <v>0</v>
      </c>
      <c r="I35" s="22" t="s">
        <v>41</v>
      </c>
      <c r="J35" s="42">
        <f>(((AVERAGE(E35:F35))/0.0493)/10)*6</f>
        <v>2.85395537525355</v>
      </c>
      <c r="K35" s="44">
        <f>300/J35</f>
        <v>105.11727078891256</v>
      </c>
      <c r="L35" s="45">
        <f>300/4</f>
        <v>75</v>
      </c>
      <c r="M35" s="41">
        <f>300*0.05</f>
        <v>15</v>
      </c>
      <c r="N35" s="47">
        <f>300-(SUM(K35:M35))</f>
        <v>104.88272921108745</v>
      </c>
    </row>
    <row r="36" spans="2:14">
      <c r="B36" s="28" t="s">
        <v>28</v>
      </c>
      <c r="C36" s="29">
        <f t="shared" ref="C36:D36" si="0">C27-(AVERAGE($C$26:$D$26))</f>
        <v>0.10199999999999999</v>
      </c>
      <c r="D36" s="29">
        <f t="shared" si="0"/>
        <v>9.6999999999999989E-2</v>
      </c>
      <c r="E36" s="29">
        <f t="shared" ref="E36:F36" si="1">E27-(AVERAGE($C$32:$D$32))</f>
        <v>0.1265</v>
      </c>
      <c r="F36" s="29">
        <f t="shared" si="1"/>
        <v>0.1305</v>
      </c>
      <c r="G36" s="22">
        <v>2</v>
      </c>
      <c r="H36" s="22">
        <f t="shared" ref="H36:H40" si="2">AVERAGE(C36:D36)</f>
        <v>9.9499999999999991E-2</v>
      </c>
      <c r="I36" s="22" t="s">
        <v>42</v>
      </c>
      <c r="J36" s="42">
        <f t="shared" ref="J36:J40" si="3">(((AVERAGE(E36:F36))/0.0493)/10)*6</f>
        <v>1.5638945233265722</v>
      </c>
      <c r="K36" s="44">
        <f>150/J36</f>
        <v>95.914396887159526</v>
      </c>
      <c r="L36" s="45">
        <f>150/4</f>
        <v>37.5</v>
      </c>
      <c r="M36" s="45">
        <f>150*0.05</f>
        <v>7.5</v>
      </c>
      <c r="N36" s="47">
        <f>150-(SUM(K36:M36))</f>
        <v>9.0856031128404879</v>
      </c>
    </row>
    <row r="37" spans="2:14">
      <c r="B37" s="28" t="s">
        <v>29</v>
      </c>
      <c r="C37" s="29"/>
      <c r="D37" s="29">
        <f t="shared" ref="C37:D37" si="4">D28-(AVERAGE($C$26:$D$26))</f>
        <v>0.20699999999999996</v>
      </c>
      <c r="E37" s="29">
        <f t="shared" ref="E37:F37" si="5">E28-(AVERAGE($C$32:$D$32))</f>
        <v>0.20949999999999999</v>
      </c>
      <c r="F37" s="29">
        <f t="shared" si="5"/>
        <v>0.19949999999999998</v>
      </c>
      <c r="G37" s="22">
        <v>4</v>
      </c>
      <c r="H37" s="22">
        <f t="shared" si="2"/>
        <v>0.20699999999999996</v>
      </c>
      <c r="I37" s="22" t="s">
        <v>43</v>
      </c>
      <c r="J37" s="42">
        <f>(((AVERAGE(E37:F37))/0.0493)/10)*8</f>
        <v>3.3184584178498988</v>
      </c>
      <c r="K37" s="44">
        <f>300/J37</f>
        <v>90.403422982885075</v>
      </c>
      <c r="L37" s="45">
        <f>300/4</f>
        <v>75</v>
      </c>
      <c r="M37" s="41">
        <f>300*0.05</f>
        <v>15</v>
      </c>
      <c r="N37" s="47">
        <f t="shared" ref="N36:N41" si="6">300-(SUM(K37:M37))</f>
        <v>119.59657701711492</v>
      </c>
    </row>
    <row r="38" spans="2:14">
      <c r="B38" s="28" t="s">
        <v>30</v>
      </c>
      <c r="C38" s="29">
        <f t="shared" ref="C38:D38" si="7">C29-(AVERAGE($C$26:$D$26))</f>
        <v>0.30099999999999999</v>
      </c>
      <c r="D38" s="29">
        <f t="shared" si="7"/>
        <v>0.29199999999999998</v>
      </c>
      <c r="E38" s="29">
        <f t="shared" ref="E38:F38" si="8">E29-(AVERAGE($C$32:$D$32))</f>
        <v>0.17550000000000002</v>
      </c>
      <c r="F38" s="29">
        <f t="shared" si="8"/>
        <v>0.17950000000000002</v>
      </c>
      <c r="G38" s="22">
        <v>6</v>
      </c>
      <c r="H38" s="22">
        <f t="shared" si="2"/>
        <v>0.29649999999999999</v>
      </c>
      <c r="I38" s="22" t="s">
        <v>44</v>
      </c>
      <c r="J38" s="42">
        <f t="shared" ref="J38:J40" si="9">(((AVERAGE(E38:F38))/0.0493)/10)*8</f>
        <v>2.880324543610548</v>
      </c>
      <c r="K38" s="44">
        <f t="shared" ref="K38:K40" si="10">300/J38</f>
        <v>104.15492957746477</v>
      </c>
      <c r="L38" s="45">
        <f t="shared" ref="L38:L40" si="11">300/4</f>
        <v>75</v>
      </c>
      <c r="M38" s="41">
        <f t="shared" ref="M38:M40" si="12">300*0.05</f>
        <v>15</v>
      </c>
      <c r="N38" s="47">
        <f t="shared" si="6"/>
        <v>105.84507042253523</v>
      </c>
    </row>
    <row r="39" spans="2:14">
      <c r="B39" s="28" t="s">
        <v>31</v>
      </c>
      <c r="C39" s="29">
        <f t="shared" ref="C39:D39" si="13">C30-(AVERAGE($C$26:$D$26))</f>
        <v>0.38799999999999996</v>
      </c>
      <c r="D39" s="29"/>
      <c r="E39" s="29">
        <f t="shared" ref="E39:F39" si="14">E30-(AVERAGE($C$32:$D$32))</f>
        <v>0.1525</v>
      </c>
      <c r="F39" s="29">
        <f t="shared" si="14"/>
        <v>0.1515</v>
      </c>
      <c r="G39" s="22">
        <v>8</v>
      </c>
      <c r="H39" s="22">
        <f t="shared" si="2"/>
        <v>0.38799999999999996</v>
      </c>
      <c r="I39" s="22" t="s">
        <v>45</v>
      </c>
      <c r="J39" s="42">
        <f t="shared" si="9"/>
        <v>2.4665314401622718</v>
      </c>
      <c r="K39" s="44">
        <f t="shared" si="10"/>
        <v>121.62828947368421</v>
      </c>
      <c r="L39" s="45">
        <f t="shared" si="11"/>
        <v>75</v>
      </c>
      <c r="M39" s="41">
        <f t="shared" si="12"/>
        <v>15</v>
      </c>
      <c r="N39" s="47">
        <f t="shared" si="6"/>
        <v>88.37171052631578</v>
      </c>
    </row>
    <row r="40" spans="2:14">
      <c r="B40" s="28" t="s">
        <v>32</v>
      </c>
      <c r="C40" s="29">
        <f t="shared" ref="C40:D40" si="15">C31-(AVERAGE($C$26:$D$26))</f>
        <v>0.44500000000000001</v>
      </c>
      <c r="D40" s="29">
        <f t="shared" si="15"/>
        <v>0.432</v>
      </c>
      <c r="E40" s="29">
        <f t="shared" ref="E40:F40" si="16">E31-(AVERAGE($C$32:$D$32))</f>
        <v>0.13150000000000001</v>
      </c>
      <c r="F40" s="29">
        <f t="shared" si="16"/>
        <v>0.13650000000000001</v>
      </c>
      <c r="G40" s="22">
        <v>10</v>
      </c>
      <c r="H40" s="22">
        <f t="shared" si="2"/>
        <v>0.4385</v>
      </c>
      <c r="I40" s="22" t="s">
        <v>46</v>
      </c>
      <c r="J40" s="42">
        <f t="shared" si="9"/>
        <v>2.1744421906693714</v>
      </c>
      <c r="K40" s="44">
        <f t="shared" si="10"/>
        <v>137.96641791044775</v>
      </c>
      <c r="L40" s="45">
        <f t="shared" si="11"/>
        <v>75</v>
      </c>
      <c r="M40" s="41">
        <f t="shared" si="12"/>
        <v>15</v>
      </c>
      <c r="N40" s="47">
        <f t="shared" si="6"/>
        <v>72.033582089552255</v>
      </c>
    </row>
    <row r="41" spans="2:14">
      <c r="B41" s="28" t="s">
        <v>33</v>
      </c>
      <c r="C41" s="29">
        <v>9.0999999999999998E-2</v>
      </c>
      <c r="D41" s="29">
        <v>9.1999999999999998E-2</v>
      </c>
      <c r="E41" s="32"/>
      <c r="F41" s="32"/>
      <c r="N41" s="47"/>
    </row>
  </sheetData>
  <pageMargins left="0.75" right="0.75" top="1" bottom="1" header="0.5" footer="0.5"/>
  <headerFooter alignWithMargins="0"/>
  <ignoredErrors>
    <ignoredError sqref="M36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B5C8B0F450340B78BC23526F5D867" ma:contentTypeVersion="14" ma:contentTypeDescription="Create a new document." ma:contentTypeScope="" ma:versionID="2ec48b0e13327e98a6133542078cd3ac">
  <xsd:schema xmlns:xsd="http://www.w3.org/2001/XMLSchema" xmlns:xs="http://www.w3.org/2001/XMLSchema" xmlns:p="http://schemas.microsoft.com/office/2006/metadata/properties" xmlns:ns3="51c66d55-2017-496a-b855-ee92dc912360" xmlns:ns4="5bbbb4a2-ae3c-4f60-b5cd-a5ade1a9b1e2" targetNamespace="http://schemas.microsoft.com/office/2006/metadata/properties" ma:root="true" ma:fieldsID="a1a810439c36910e4ad14eea3366402c" ns3:_="" ns4:_="">
    <xsd:import namespace="51c66d55-2017-496a-b855-ee92dc912360"/>
    <xsd:import namespace="5bbbb4a2-ae3c-4f60-b5cd-a5ade1a9b1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66d55-2017-496a-b855-ee92dc9123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bb4a2-ae3c-4f60-b5cd-a5ade1a9b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1c66d55-2017-496a-b855-ee92dc912360" xsi:nil="true"/>
  </documentManagement>
</p:properties>
</file>

<file path=customXml/itemProps1.xml><?xml version="1.0" encoding="utf-8"?>
<ds:datastoreItem xmlns:ds="http://schemas.openxmlformats.org/officeDocument/2006/customXml" ds:itemID="{7B86F2B5-F4FA-4A66-B57B-CF035DE2BFCC}"/>
</file>

<file path=customXml/itemProps2.xml><?xml version="1.0" encoding="utf-8"?>
<ds:datastoreItem xmlns:ds="http://schemas.openxmlformats.org/officeDocument/2006/customXml" ds:itemID="{2A53814F-ADC7-41AA-AB9D-7DBB97AF63EF}"/>
</file>

<file path=customXml/itemProps3.xml><?xml version="1.0" encoding="utf-8"?>
<ds:datastoreItem xmlns:ds="http://schemas.openxmlformats.org/officeDocument/2006/customXml" ds:itemID="{76F548C7-116E-46F0-887A-20096AE10377}"/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Prates, Mateus (NIH/NIEHS) [F]</dc:creator>
  <cp:keywords/>
  <dc:description/>
  <cp:lastModifiedBy/>
  <cp:revision/>
  <dcterms:created xsi:type="dcterms:W3CDTF">2011-01-18T20:51:17Z</dcterms:created>
  <dcterms:modified xsi:type="dcterms:W3CDTF">2025-06-23T15:33:55Z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  <property fmtid="{D5CDD505-2E9C-101B-9397-08002B2CF9AE}" pid="4" name="ContentTypeId">
    <vt:lpwstr>0x010100566B5C8B0F450340B78BC23526F5D867</vt:lpwstr>
  </property>
</Properties>
</file>