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3D268183-E330-C04B-B2E5-5D19F7BEA046}" xr6:coauthVersionLast="47" xr6:coauthVersionMax="47" xr10:uidLastSave="{00000000-0000-0000-0000-000000000000}"/>
  <bookViews>
    <workbookView xWindow="0" yWindow="740" windowWidth="30240" windowHeight="18900" xr2:uid="{3E285568-B30E-4DD1-BD0A-037AEC5C92E1}"/>
  </bookViews>
  <sheets>
    <sheet name="Resul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5" l="1"/>
  <c r="I49" i="5" l="1"/>
  <c r="W111" i="5"/>
  <c r="X111" i="5" s="1"/>
  <c r="Y111" i="5" s="1"/>
  <c r="W112" i="5"/>
  <c r="X112" i="5" s="1"/>
  <c r="Y112" i="5" s="1"/>
  <c r="W108" i="5"/>
  <c r="W109" i="5"/>
  <c r="X109" i="5" s="1"/>
  <c r="Y109" i="5" s="1"/>
  <c r="W105" i="5"/>
  <c r="X105" i="5" s="1"/>
  <c r="Y105" i="5" s="1"/>
  <c r="W106" i="5"/>
  <c r="W102" i="5"/>
  <c r="W103" i="5"/>
  <c r="W99" i="5"/>
  <c r="X99" i="5" s="1"/>
  <c r="Y99" i="5" s="1"/>
  <c r="W100" i="5"/>
  <c r="X100" i="5" s="1"/>
  <c r="Y100" i="5" s="1"/>
  <c r="W96" i="5"/>
  <c r="W97" i="5"/>
  <c r="W93" i="5"/>
  <c r="X93" i="5" s="1"/>
  <c r="Y93" i="5" s="1"/>
  <c r="W94" i="5"/>
  <c r="X94" i="5" s="1"/>
  <c r="Y94" i="5" s="1"/>
  <c r="W90" i="5"/>
  <c r="X90" i="5" s="1"/>
  <c r="Y90" i="5" s="1"/>
  <c r="W91" i="5"/>
  <c r="W87" i="5"/>
  <c r="W88" i="5"/>
  <c r="W84" i="5"/>
  <c r="W85" i="5"/>
  <c r="W81" i="5"/>
  <c r="X81" i="5" s="1"/>
  <c r="Y81" i="5" s="1"/>
  <c r="W82" i="5"/>
  <c r="X82" i="5" s="1"/>
  <c r="Y82" i="5" s="1"/>
  <c r="W78" i="5"/>
  <c r="X78" i="5" s="1"/>
  <c r="Y78" i="5" s="1"/>
  <c r="W79" i="5"/>
  <c r="X79" i="5" s="1"/>
  <c r="Y79" i="5" s="1"/>
  <c r="W75" i="5"/>
  <c r="X75" i="5" s="1"/>
  <c r="Y75" i="5" s="1"/>
  <c r="W76" i="5"/>
  <c r="W72" i="5"/>
  <c r="W73" i="5"/>
  <c r="W69" i="5"/>
  <c r="W70" i="5"/>
  <c r="W66" i="5"/>
  <c r="W67" i="5"/>
  <c r="W63" i="5"/>
  <c r="W64" i="5"/>
  <c r="W61" i="5"/>
  <c r="W60" i="5"/>
  <c r="W110" i="5"/>
  <c r="W107" i="5"/>
  <c r="W104" i="5"/>
  <c r="X104" i="5" s="1"/>
  <c r="Y104" i="5" s="1"/>
  <c r="W101" i="5"/>
  <c r="X101" i="5" s="1"/>
  <c r="Y101" i="5" s="1"/>
  <c r="W98" i="5"/>
  <c r="W95" i="5"/>
  <c r="X95" i="5" s="1"/>
  <c r="Y95" i="5" s="1"/>
  <c r="W92" i="5"/>
  <c r="W89" i="5"/>
  <c r="X89" i="5" s="1"/>
  <c r="Y89" i="5" s="1"/>
  <c r="W86" i="5"/>
  <c r="X86" i="5" s="1"/>
  <c r="Y86" i="5" s="1"/>
  <c r="W83" i="5"/>
  <c r="W80" i="5"/>
  <c r="W77" i="5"/>
  <c r="W74" i="5"/>
  <c r="X74" i="5" s="1"/>
  <c r="Y74" i="5" s="1"/>
  <c r="W71" i="5"/>
  <c r="X71" i="5" s="1"/>
  <c r="Y71" i="5" s="1"/>
  <c r="W68" i="5"/>
  <c r="X68" i="5" s="1"/>
  <c r="Y68" i="5" s="1"/>
  <c r="W65" i="5"/>
  <c r="W62" i="5"/>
  <c r="W59" i="5"/>
  <c r="X77" i="5"/>
  <c r="Y77" i="5" s="1"/>
  <c r="X80" i="5"/>
  <c r="Y80" i="5" s="1"/>
  <c r="X83" i="5"/>
  <c r="Y83" i="5" s="1"/>
  <c r="X84" i="5"/>
  <c r="Y84" i="5" s="1"/>
  <c r="X85" i="5"/>
  <c r="Y85" i="5"/>
  <c r="X87" i="5"/>
  <c r="Y87" i="5" s="1"/>
  <c r="X88" i="5"/>
  <c r="Y88" i="5" s="1"/>
  <c r="X91" i="5"/>
  <c r="Y91" i="5" s="1"/>
  <c r="X92" i="5"/>
  <c r="Y92" i="5" s="1"/>
  <c r="X96" i="5"/>
  <c r="Y96" i="5" s="1"/>
  <c r="X97" i="5"/>
  <c r="Y97" i="5" s="1"/>
  <c r="X98" i="5"/>
  <c r="Y98" i="5" s="1"/>
  <c r="X102" i="5"/>
  <c r="Y102" i="5" s="1"/>
  <c r="X103" i="5"/>
  <c r="Y103" i="5" s="1"/>
  <c r="X106" i="5"/>
  <c r="Y106" i="5" s="1"/>
  <c r="X107" i="5"/>
  <c r="Y107" i="5" s="1"/>
  <c r="X108" i="5"/>
  <c r="Y108" i="5" s="1"/>
  <c r="X110" i="5"/>
  <c r="Y110" i="5" s="1"/>
  <c r="W42" i="5"/>
  <c r="W43" i="5"/>
  <c r="X43" i="5" s="1"/>
  <c r="Y43" i="5" s="1"/>
  <c r="W39" i="5"/>
  <c r="X39" i="5" s="1"/>
  <c r="Y39" i="5" s="1"/>
  <c r="W40" i="5"/>
  <c r="X40" i="5" s="1"/>
  <c r="Y40" i="5" s="1"/>
  <c r="W36" i="5"/>
  <c r="X36" i="5" s="1"/>
  <c r="Y36" i="5" s="1"/>
  <c r="W37" i="5"/>
  <c r="W33" i="5"/>
  <c r="X33" i="5" s="1"/>
  <c r="Y33" i="5" s="1"/>
  <c r="W34" i="5"/>
  <c r="X34" i="5" s="1"/>
  <c r="Y34" i="5" s="1"/>
  <c r="W30" i="5"/>
  <c r="W31" i="5"/>
  <c r="W45" i="5"/>
  <c r="W46" i="5"/>
  <c r="W47" i="5"/>
  <c r="W48" i="5"/>
  <c r="X48" i="5" s="1"/>
  <c r="Y48" i="5" s="1"/>
  <c r="X47" i="5"/>
  <c r="Y47" i="5" s="1"/>
  <c r="W49" i="5"/>
  <c r="X49" i="5" s="1"/>
  <c r="Y49" i="5" s="1"/>
  <c r="W51" i="5"/>
  <c r="W52" i="5"/>
  <c r="W54" i="5"/>
  <c r="W55" i="5"/>
  <c r="X20" i="5"/>
  <c r="Y20" i="5" s="1"/>
  <c r="AB20" i="5" s="1"/>
  <c r="X21" i="5"/>
  <c r="Y21" i="5"/>
  <c r="X24" i="5"/>
  <c r="Y24" i="5" s="1"/>
  <c r="X25" i="5"/>
  <c r="Y25" i="5"/>
  <c r="X26" i="5"/>
  <c r="Y26" i="5" s="1"/>
  <c r="X29" i="5"/>
  <c r="Y29" i="5" s="1"/>
  <c r="AB29" i="5" s="1"/>
  <c r="X30" i="5"/>
  <c r="Y30" i="5" s="1"/>
  <c r="X31" i="5"/>
  <c r="Y31" i="5" s="1"/>
  <c r="X37" i="5"/>
  <c r="Y37" i="5" s="1"/>
  <c r="X38" i="5"/>
  <c r="Y38" i="5" s="1"/>
  <c r="AB38" i="5" s="1"/>
  <c r="X42" i="5"/>
  <c r="Y42" i="5" s="1"/>
  <c r="X44" i="5"/>
  <c r="Y44" i="5"/>
  <c r="X45" i="5"/>
  <c r="Y45" i="5" s="1"/>
  <c r="X46" i="5"/>
  <c r="Y46" i="5" s="1"/>
  <c r="X51" i="5"/>
  <c r="Y51" i="5" s="1"/>
  <c r="X52" i="5"/>
  <c r="Y52" i="5" s="1"/>
  <c r="X53" i="5"/>
  <c r="Y53" i="5"/>
  <c r="X54" i="5"/>
  <c r="Y54" i="5" s="1"/>
  <c r="AB54" i="5" s="1"/>
  <c r="X55" i="5"/>
  <c r="Y55" i="5" s="1"/>
  <c r="AB55" i="5" s="1"/>
  <c r="W27" i="5"/>
  <c r="X27" i="5" s="1"/>
  <c r="Y27" i="5" s="1"/>
  <c r="W28" i="5"/>
  <c r="X28" i="5" s="1"/>
  <c r="Y28" i="5" s="1"/>
  <c r="W24" i="5"/>
  <c r="W25" i="5"/>
  <c r="W21" i="5"/>
  <c r="W22" i="5"/>
  <c r="X22" i="5" s="1"/>
  <c r="Y22" i="5" s="1"/>
  <c r="W19" i="5"/>
  <c r="X19" i="5" s="1"/>
  <c r="Y19" i="5" s="1"/>
  <c r="W18" i="5"/>
  <c r="X18" i="5" s="1"/>
  <c r="Y18" i="5" s="1"/>
  <c r="W15" i="5"/>
  <c r="X15" i="5" s="1"/>
  <c r="Y15" i="5" s="1"/>
  <c r="W16" i="5"/>
  <c r="W12" i="5"/>
  <c r="W13" i="5"/>
  <c r="W53" i="5"/>
  <c r="W50" i="5"/>
  <c r="X50" i="5" s="1"/>
  <c r="Y50" i="5" s="1"/>
  <c r="AB50" i="5" s="1"/>
  <c r="W44" i="5"/>
  <c r="W41" i="5"/>
  <c r="X41" i="5" s="1"/>
  <c r="Y41" i="5" s="1"/>
  <c r="W38" i="5"/>
  <c r="W35" i="5"/>
  <c r="X35" i="5" s="1"/>
  <c r="Y35" i="5" s="1"/>
  <c r="W32" i="5"/>
  <c r="X32" i="5" s="1"/>
  <c r="Y32" i="5" s="1"/>
  <c r="W29" i="5"/>
  <c r="W26" i="5"/>
  <c r="W23" i="5"/>
  <c r="X23" i="5" s="1"/>
  <c r="Y23" i="5" s="1"/>
  <c r="W20" i="5"/>
  <c r="W17" i="5"/>
  <c r="X17" i="5" s="1"/>
  <c r="Y17" i="5" s="1"/>
  <c r="W14" i="5"/>
  <c r="X14" i="5" s="1"/>
  <c r="Y14" i="5" s="1"/>
  <c r="W11" i="5"/>
  <c r="W9" i="5"/>
  <c r="W10" i="5"/>
  <c r="W6" i="5"/>
  <c r="W7" i="5"/>
  <c r="W8" i="5"/>
  <c r="W5" i="5"/>
  <c r="W3" i="5"/>
  <c r="W4" i="5"/>
  <c r="X3" i="5"/>
  <c r="X4" i="5"/>
  <c r="W2" i="5"/>
  <c r="X2" i="5" s="1"/>
  <c r="X69" i="5"/>
  <c r="Y69" i="5" s="1"/>
  <c r="X70" i="5"/>
  <c r="Y70" i="5" s="1"/>
  <c r="X72" i="5"/>
  <c r="Y72" i="5" s="1"/>
  <c r="X73" i="5"/>
  <c r="Y73" i="5" s="1"/>
  <c r="X76" i="5"/>
  <c r="Y76" i="5"/>
  <c r="X11" i="5"/>
  <c r="Y11" i="5" s="1"/>
  <c r="X12" i="5"/>
  <c r="Y12" i="5" s="1"/>
  <c r="X13" i="5"/>
  <c r="Y13" i="5" s="1"/>
  <c r="X16" i="5"/>
  <c r="Y16" i="5" s="1"/>
  <c r="AB25" i="5" l="1"/>
  <c r="AB52" i="5"/>
  <c r="AB51" i="5"/>
  <c r="AB30" i="5"/>
  <c r="AD29" i="5" s="1"/>
  <c r="AI11" i="5" s="1"/>
  <c r="AB24" i="5"/>
  <c r="AB43" i="5"/>
  <c r="AB45" i="5"/>
  <c r="AC45" i="5" s="1"/>
  <c r="AB28" i="5"/>
  <c r="AB47" i="5"/>
  <c r="AC49" i="5" s="1"/>
  <c r="AB39" i="5"/>
  <c r="AD38" i="5" s="1"/>
  <c r="AI14" i="5" s="1"/>
  <c r="AB44" i="5"/>
  <c r="AB46" i="5"/>
  <c r="AB26" i="5"/>
  <c r="AB35" i="5"/>
  <c r="AB53" i="5"/>
  <c r="AC55" i="5" s="1"/>
  <c r="AB49" i="5"/>
  <c r="AB34" i="5"/>
  <c r="AB23" i="5"/>
  <c r="AC23" i="5" s="1"/>
  <c r="AH9" i="5" s="1"/>
  <c r="AB27" i="5"/>
  <c r="AB41" i="5"/>
  <c r="AB22" i="5"/>
  <c r="AB31" i="5"/>
  <c r="AB21" i="5"/>
  <c r="AB48" i="5"/>
  <c r="AB40" i="5"/>
  <c r="AB42" i="5"/>
  <c r="AB32" i="5"/>
  <c r="AD50" i="5"/>
  <c r="AI18" i="5" s="1"/>
  <c r="AC50" i="5"/>
  <c r="AH18" i="5" s="1"/>
  <c r="AC30" i="5"/>
  <c r="AB33" i="5"/>
  <c r="AB37" i="5"/>
  <c r="AB36" i="5"/>
  <c r="AD54" i="5"/>
  <c r="AC51" i="5"/>
  <c r="AD52" i="5"/>
  <c r="AC52" i="5"/>
  <c r="AD51" i="5"/>
  <c r="AC31" i="5"/>
  <c r="AB16" i="5"/>
  <c r="AB12" i="5"/>
  <c r="AB11" i="5"/>
  <c r="AC12" i="5" s="1"/>
  <c r="AB14" i="5"/>
  <c r="AB19" i="5"/>
  <c r="AB13" i="5"/>
  <c r="AB18" i="5"/>
  <c r="AB17" i="5"/>
  <c r="AB15" i="5"/>
  <c r="AD31" i="5" l="1"/>
  <c r="AC29" i="5"/>
  <c r="AH11" i="5" s="1"/>
  <c r="AD20" i="5"/>
  <c r="AI8" i="5" s="1"/>
  <c r="AC46" i="5"/>
  <c r="AC40" i="5"/>
  <c r="AD23" i="5"/>
  <c r="AI9" i="5" s="1"/>
  <c r="AD48" i="5"/>
  <c r="AC44" i="5"/>
  <c r="AH16" i="5" s="1"/>
  <c r="AC11" i="5"/>
  <c r="AH5" i="5" s="1"/>
  <c r="AD30" i="5"/>
  <c r="AD46" i="5"/>
  <c r="AC53" i="5"/>
  <c r="AH19" i="5" s="1"/>
  <c r="AC54" i="5"/>
  <c r="AC28" i="5"/>
  <c r="AD36" i="5"/>
  <c r="AD45" i="5"/>
  <c r="AC38" i="5"/>
  <c r="AH14" i="5" s="1"/>
  <c r="AD40" i="5"/>
  <c r="AD53" i="5"/>
  <c r="AI19" i="5" s="1"/>
  <c r="AC39" i="5"/>
  <c r="AD44" i="5"/>
  <c r="AI16" i="5" s="1"/>
  <c r="AD25" i="5"/>
  <c r="AC41" i="5"/>
  <c r="AH15" i="5" s="1"/>
  <c r="AC47" i="5"/>
  <c r="AC20" i="5"/>
  <c r="AH8" i="5" s="1"/>
  <c r="AC21" i="5"/>
  <c r="AC42" i="5"/>
  <c r="AD28" i="5"/>
  <c r="AC24" i="5"/>
  <c r="AD47" i="5"/>
  <c r="AI17" i="5" s="1"/>
  <c r="AD32" i="5"/>
  <c r="AI12" i="5" s="1"/>
  <c r="AD39" i="5"/>
  <c r="AD41" i="5"/>
  <c r="AI15" i="5" s="1"/>
  <c r="AC22" i="5"/>
  <c r="AC25" i="5"/>
  <c r="AD24" i="5"/>
  <c r="AD55" i="5"/>
  <c r="AC27" i="5"/>
  <c r="AC37" i="5"/>
  <c r="AD21" i="5"/>
  <c r="AC48" i="5"/>
  <c r="AH17" i="5" s="1"/>
  <c r="AC26" i="5"/>
  <c r="AH10" i="5" s="1"/>
  <c r="AD26" i="5"/>
  <c r="AI10" i="5" s="1"/>
  <c r="AD22" i="5"/>
  <c r="AD49" i="5"/>
  <c r="AD15" i="5"/>
  <c r="AC17" i="5"/>
  <c r="AD27" i="5"/>
  <c r="AD33" i="5"/>
  <c r="AC36" i="5"/>
  <c r="AC32" i="5"/>
  <c r="AH12" i="5" s="1"/>
  <c r="AC35" i="5"/>
  <c r="AH13" i="5" s="1"/>
  <c r="AD34" i="5"/>
  <c r="AC34" i="5"/>
  <c r="AD37" i="5"/>
  <c r="AC33" i="5"/>
  <c r="AD42" i="5"/>
  <c r="AD43" i="5"/>
  <c r="AD35" i="5"/>
  <c r="AI13" i="5" s="1"/>
  <c r="AC43" i="5"/>
  <c r="AD14" i="5"/>
  <c r="AI6" i="5" s="1"/>
  <c r="AC14" i="5"/>
  <c r="AH6" i="5" s="1"/>
  <c r="AD11" i="5"/>
  <c r="AI5" i="5" s="1"/>
  <c r="AD13" i="5"/>
  <c r="AD12" i="5"/>
  <c r="AD18" i="5"/>
  <c r="AD17" i="5"/>
  <c r="AI7" i="5" s="1"/>
  <c r="AC18" i="5"/>
  <c r="AH7" i="5" s="1"/>
  <c r="AC16" i="5"/>
  <c r="AC13" i="5"/>
  <c r="AC19" i="5"/>
  <c r="AC15" i="5"/>
  <c r="AD19" i="5"/>
  <c r="AD16" i="5"/>
  <c r="Y2" i="5"/>
  <c r="Y3" i="5"/>
  <c r="Y4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X60" i="5"/>
  <c r="Y60" i="5" s="1"/>
  <c r="X61" i="5"/>
  <c r="Y61" i="5" s="1"/>
  <c r="X62" i="5"/>
  <c r="Y62" i="5" s="1"/>
  <c r="X63" i="5"/>
  <c r="Y63" i="5" s="1"/>
  <c r="X64" i="5"/>
  <c r="Y64" i="5" s="1"/>
  <c r="X65" i="5"/>
  <c r="Y65" i="5" s="1"/>
  <c r="X66" i="5"/>
  <c r="Y66" i="5" s="1"/>
  <c r="X67" i="5"/>
  <c r="Y67" i="5" s="1"/>
  <c r="X59" i="5"/>
  <c r="Y59" i="5" s="1"/>
  <c r="AB2" i="5" l="1"/>
  <c r="AB7" i="5"/>
  <c r="AB4" i="5"/>
  <c r="AB3" i="5"/>
  <c r="AB9" i="5"/>
  <c r="AB8" i="5"/>
  <c r="AB5" i="5"/>
  <c r="AB10" i="5"/>
  <c r="AD10" i="5"/>
  <c r="AB6" i="5"/>
  <c r="AC5" i="5" l="1"/>
  <c r="AC8" i="5"/>
  <c r="AC2" i="5"/>
  <c r="AH2" i="5" s="1"/>
  <c r="AD3" i="5"/>
  <c r="AC3" i="5"/>
  <c r="AD4" i="5"/>
  <c r="AH3" i="5"/>
  <c r="AC6" i="5"/>
  <c r="AD9" i="5"/>
  <c r="AD6" i="5"/>
  <c r="AD2" i="5"/>
  <c r="AI2" i="5" s="1"/>
  <c r="AD7" i="5"/>
  <c r="AD8" i="5"/>
  <c r="AI4" i="5" s="1"/>
  <c r="AH4" i="5"/>
  <c r="AC9" i="5"/>
  <c r="AC4" i="5"/>
  <c r="AC7" i="5"/>
  <c r="AC10" i="5"/>
  <c r="AD5" i="5"/>
  <c r="AI3" i="5" s="1"/>
</calcChain>
</file>

<file path=xl/sharedStrings.xml><?xml version="1.0" encoding="utf-8"?>
<sst xmlns="http://schemas.openxmlformats.org/spreadsheetml/2006/main" count="622" uniqueCount="214">
  <si>
    <t>Sample</t>
  </si>
  <si>
    <t>Well</t>
  </si>
  <si>
    <t>Well Position</t>
  </si>
  <si>
    <t>Sample Name</t>
  </si>
  <si>
    <t>Target Name</t>
  </si>
  <si>
    <t>CT</t>
  </si>
  <si>
    <t>A1</t>
  </si>
  <si>
    <t>ND1</t>
  </si>
  <si>
    <t>A2</t>
  </si>
  <si>
    <t>A3</t>
  </si>
  <si>
    <t>A4</t>
  </si>
  <si>
    <t>A5</t>
  </si>
  <si>
    <t>HPRT</t>
  </si>
  <si>
    <t>A6</t>
  </si>
  <si>
    <t>A7</t>
  </si>
  <si>
    <t>A8</t>
  </si>
  <si>
    <t>A9</t>
  </si>
  <si>
    <t>A10</t>
  </si>
  <si>
    <t>A11</t>
  </si>
  <si>
    <t>A12</t>
  </si>
  <si>
    <t>B1</t>
  </si>
  <si>
    <t>B3</t>
  </si>
  <si>
    <t>B5</t>
  </si>
  <si>
    <t>B7</t>
  </si>
  <si>
    <t>B9</t>
  </si>
  <si>
    <t>B11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</si>
  <si>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</si>
  <si>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</si>
  <si>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</si>
  <si>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</si>
  <si>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</si>
  <si>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</si>
  <si>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</si>
  <si>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</si>
  <si>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</si>
  <si>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</si>
  <si>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</si>
  <si>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</si>
  <si>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</si>
  <si>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D3</t>
  </si>
  <si>
    <t>D5</t>
  </si>
  <si>
    <t>D7</t>
  </si>
  <si>
    <t>D9</t>
  </si>
  <si>
    <t>D11</t>
  </si>
  <si>
    <t>E1</t>
  </si>
  <si>
    <t>E2</t>
  </si>
  <si>
    <t>E3</t>
  </si>
  <si>
    <t>E4</t>
  </si>
  <si>
    <t>E5</t>
  </si>
  <si>
    <t>E6</t>
  </si>
  <si>
    <t>E7</t>
  </si>
  <si>
    <t>E8</t>
  </si>
  <si>
    <t>E11</t>
  </si>
  <si>
    <t>E12</t>
  </si>
  <si>
    <t>F1</t>
  </si>
  <si>
    <t>F3</t>
  </si>
  <si>
    <t>F5</t>
  </si>
  <si>
    <t>F7</t>
  </si>
  <si>
    <t>F11</t>
  </si>
  <si>
    <t>G1</t>
  </si>
  <si>
    <t>G2</t>
  </si>
  <si>
    <t>G3</t>
  </si>
  <si>
    <t>G4</t>
  </si>
  <si>
    <t>G5</t>
  </si>
  <si>
    <t>G6</t>
  </si>
  <si>
    <t>H1</t>
  </si>
  <si>
    <t>H3</t>
  </si>
  <si>
    <t>H5</t>
  </si>
  <si>
    <t>I1</t>
  </si>
  <si>
    <t>I2</t>
  </si>
  <si>
    <t>I3</t>
  </si>
  <si>
    <t>I4</t>
  </si>
  <si>
    <t>I5</t>
  </si>
  <si>
    <t>I6</t>
  </si>
  <si>
    <t>J1</t>
  </si>
  <si>
    <t>J3</t>
  </si>
  <si>
    <t>J5</t>
  </si>
  <si>
    <t>K1</t>
  </si>
  <si>
    <t>K2</t>
  </si>
  <si>
    <t>K3</t>
  </si>
  <si>
    <t>K4</t>
  </si>
  <si>
    <t>K5</t>
  </si>
  <si>
    <t>K6</t>
  </si>
  <si>
    <t>L1</t>
  </si>
  <si>
    <t>L3</t>
  </si>
  <si>
    <t>L5</t>
  </si>
  <si>
    <t>M1</t>
  </si>
  <si>
    <t>M2</t>
  </si>
  <si>
    <t>M3</t>
  </si>
  <si>
    <t>M4</t>
  </si>
  <si>
    <t>M5</t>
  </si>
  <si>
    <t>M6</t>
  </si>
  <si>
    <t>N1</t>
  </si>
  <si>
    <t>N3</t>
  </si>
  <si>
    <t>N5</t>
  </si>
  <si>
    <t>O1</t>
  </si>
  <si>
    <t>O2</t>
  </si>
  <si>
    <t>O3</t>
  </si>
  <si>
    <t>O4</t>
  </si>
  <si>
    <t>O5</t>
  </si>
  <si>
    <t>O6</t>
  </si>
  <si>
    <t>P1</t>
  </si>
  <si>
    <t>P3</t>
  </si>
  <si>
    <t>P5</t>
  </si>
  <si>
    <t>Copy Number</t>
  </si>
  <si>
    <t>ND1 Ct</t>
  </si>
  <si>
    <t>Mean Copy Number</t>
  </si>
  <si>
    <t>Stdev</t>
  </si>
  <si>
    <t>HPRT Ct</t>
  </si>
  <si>
    <t>ND1 copy #
/ HPRT</t>
  </si>
  <si>
    <t>LOG (copy Number)</t>
  </si>
  <si>
    <t>EFF=</t>
  </si>
  <si>
    <t>ND1 LOG Copy</t>
  </si>
  <si>
    <t>ND1 Copy #</t>
  </si>
  <si>
    <t>HPRT LOG</t>
  </si>
  <si>
    <t>HPRT Copy #</t>
  </si>
  <si>
    <t>Slope</t>
  </si>
  <si>
    <t>Intercept</t>
  </si>
  <si>
    <t>Media only - plate 1</t>
  </si>
  <si>
    <t>Vehicle only - plate 1</t>
  </si>
  <si>
    <t>500nM PFOA - plate 1</t>
  </si>
  <si>
    <t>2uM PFOA - plate 1</t>
  </si>
  <si>
    <t>500nM PFHpA - plate 1</t>
  </si>
  <si>
    <t>2uM PFHpA - plate 1</t>
  </si>
  <si>
    <t>Media only - plate 2</t>
  </si>
  <si>
    <t>Vehicle only - plate 2</t>
  </si>
  <si>
    <t>500nM PFPA - plate 2</t>
  </si>
  <si>
    <t>2uM PFPA - plate 2</t>
  </si>
  <si>
    <t>2uM PFOA + PFHpA (1:1) - plate 2</t>
  </si>
  <si>
    <t>2uM PFOA + PFPA (1:1) - plate 2</t>
  </si>
  <si>
    <t>Media only - plate 3</t>
  </si>
  <si>
    <t>Vehicle only - plate 3</t>
  </si>
  <si>
    <t>2uM PFHpA + PFPA (1:1) - plate 3</t>
  </si>
  <si>
    <t>2uM PFOA + PFHpA + PFPA (1:1:1) - plate 3</t>
  </si>
  <si>
    <t>11</t>
  </si>
  <si>
    <t>23</t>
  </si>
  <si>
    <t>35</t>
  </si>
  <si>
    <t>A13</t>
  </si>
  <si>
    <t>A14</t>
  </si>
  <si>
    <t>A15</t>
  </si>
  <si>
    <t>A16</t>
  </si>
  <si>
    <t>B13</t>
  </si>
  <si>
    <t>B15</t>
  </si>
  <si>
    <t>12</t>
  </si>
  <si>
    <t>24</t>
  </si>
  <si>
    <t>36</t>
  </si>
  <si>
    <t>C13</t>
  </si>
  <si>
    <t>C14</t>
  </si>
  <si>
    <t>C15</t>
  </si>
  <si>
    <t>C16</t>
  </si>
  <si>
    <t>D13</t>
  </si>
  <si>
    <t>D15</t>
  </si>
  <si>
    <t>13</t>
  </si>
  <si>
    <t>25</t>
  </si>
  <si>
    <t>E13</t>
  </si>
  <si>
    <t>E14</t>
  </si>
  <si>
    <t>F13</t>
  </si>
  <si>
    <t>14</t>
  </si>
  <si>
    <t>G7</t>
  </si>
  <si>
    <t>26</t>
  </si>
  <si>
    <t>G8</t>
  </si>
  <si>
    <t>G11</t>
  </si>
  <si>
    <t>G12</t>
  </si>
  <si>
    <t>G13</t>
  </si>
  <si>
    <t>G14</t>
  </si>
  <si>
    <t>H7</t>
  </si>
  <si>
    <t>H11</t>
  </si>
  <si>
    <t>H13</t>
  </si>
  <si>
    <t>15</t>
  </si>
  <si>
    <t>I7</t>
  </si>
  <si>
    <t>31</t>
  </si>
  <si>
    <t>I8</t>
  </si>
  <si>
    <t>I11</t>
  </si>
  <si>
    <t>I12</t>
  </si>
  <si>
    <t>I13</t>
  </si>
  <si>
    <t>I14</t>
  </si>
  <si>
    <t>J7</t>
  </si>
  <si>
    <t>J11</t>
  </si>
  <si>
    <t>J13</t>
  </si>
  <si>
    <t>16</t>
  </si>
  <si>
    <t>K7</t>
  </si>
  <si>
    <t>32</t>
  </si>
  <si>
    <t>K8</t>
  </si>
  <si>
    <t>K11</t>
  </si>
  <si>
    <t>K12</t>
  </si>
  <si>
    <t>K13</t>
  </si>
  <si>
    <t>K14</t>
  </si>
  <si>
    <t>L7</t>
  </si>
  <si>
    <t>L11</t>
  </si>
  <si>
    <t>L13</t>
  </si>
  <si>
    <t>21</t>
  </si>
  <si>
    <t>M7</t>
  </si>
  <si>
    <t>33</t>
  </si>
  <si>
    <t>M8</t>
  </si>
  <si>
    <t>M11</t>
  </si>
  <si>
    <t>M12</t>
  </si>
  <si>
    <t>M13</t>
  </si>
  <si>
    <t>M14</t>
  </si>
  <si>
    <t>N7</t>
  </si>
  <si>
    <t>N11</t>
  </si>
  <si>
    <t>N13</t>
  </si>
  <si>
    <t>22</t>
  </si>
  <si>
    <t>O7</t>
  </si>
  <si>
    <t>34</t>
  </si>
  <si>
    <t>O8</t>
  </si>
  <si>
    <t>O11</t>
  </si>
  <si>
    <t>O12</t>
  </si>
  <si>
    <t>O13</t>
  </si>
  <si>
    <t>O14</t>
  </si>
  <si>
    <t>P7</t>
  </si>
  <si>
    <t>P11</t>
  </si>
  <si>
    <t>P13</t>
  </si>
  <si>
    <t>Note: Want primer efficiency to be between 95-110% to be acceptable.</t>
  </si>
  <si>
    <t>Ratio of ND1 to HPRT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</si>
</sst>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7" formatCode="#,##0.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1"/>
      <color rgb="FFC00000"/>
      <name val="Calibri"/>
      <family val="2"/>
      <scheme val="minor"/>
    </font>
    <font>
      <b/>
      <sz val="10"/>
      <color theme="9" tint="-0.499984740745262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-0.24994659260841701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6">
    <xf numFmtId="0" fontId="0" fillId="0" borderId="0" xfId="0"/>
    <xf numFmtId="2" fontId="0" fillId="0" borderId="0" xfId="0" applyNumberFormat="1" applyAlignment="1">
      <alignment horizontal="center"/>
    </xf>
    <xf numFmtId="167" fontId="0" fillId="0" borderId="0" xfId="0" applyNumberFormat="1"/>
    <xf numFmtId="164" fontId="0" fillId="0" borderId="0" xfId="3" applyNumberFormat="1" applyFont="1"/>
    <xf numFmtId="0" fontId="4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67" fontId="6" fillId="0" borderId="0" xfId="0" applyNumberFormat="1" applyFont="1"/>
    <xf numFmtId="0" fontId="9" fillId="0" borderId="0" xfId="0" applyFont="1" applyAlignment="1">
      <alignment horizontal="right"/>
    </xf>
    <xf numFmtId="9" fontId="9" fillId="0" borderId="0" xfId="5" applyFont="1"/>
    <xf numFmtId="0" fontId="8" fillId="2" borderId="2" xfId="6" applyBorder="1" applyAlignment="1">
      <alignment horizontal="center" wrapText="1"/>
    </xf>
    <xf numFmtId="0" fontId="10" fillId="0" borderId="2" xfId="6" applyFont="1" applyFill="1" applyBorder="1" applyAlignment="1">
      <alignment horizontal="center" wrapText="1"/>
    </xf>
    <xf numFmtId="0" fontId="11" fillId="0" borderId="0" xfId="0" applyFont="1"/>
    <xf numFmtId="9" fontId="12" fillId="3" borderId="0" xfId="5" applyFont="1" applyFill="1"/>
    <xf numFmtId="0" fontId="11" fillId="0" borderId="0" xfId="0" applyFont="1" applyAlignment="1">
      <alignment horizontal="center" wrapText="1"/>
    </xf>
  </cellXfs>
  <cellStyles count="7">
    <cellStyle name="Comma" xfId="3" builtinId="3"/>
    <cellStyle name="Comma 2" xfId="2" xr:uid="{45C0B35B-7C6A-4783-AD40-2F9E9DE6B650}"/>
    <cellStyle name="Good" xfId="6" builtinId="26"/>
    <cellStyle name="Normal" xfId="0" builtinId="0"/>
    <cellStyle name="Normal 2" xfId="4" xr:uid="{DBCFA779-176C-44F2-8C48-F5FAF6E45102}"/>
    <cellStyle name="Normal 3" xfId="1" xr:uid="{A40A7F6B-7702-4450-9402-4BB96981A158}"/>
    <cellStyle name="Percent" xfId="5" builtinId="5"/>
  </cellStyles>
  <dxfs count="0"/>
  <tableStyles count="0" defaultTableStyle="TableStyleMedium2" defaultPivotStyle="PivotStyleLight16"/>
  <colors>
    <mruColors>
      <color rgb="FF008980"/>
      <color rgb="FFEA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HPRT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Results!$E$2:$E$25</c:f>
              <c:numCache>
                <c:formatCode>#,##0.000</c:formatCode>
                <c:ptCount val="24"/>
                <c:pt idx="0">
                  <c:v>7.4736299514770508</c:v>
                </c:pt>
                <c:pt idx="1">
                  <c:v>7.020226001739502</c:v>
                </c:pt>
                <c:pt idx="2">
                  <c:v>7.1912393569946289</c:v>
                </c:pt>
                <c:pt idx="3">
                  <c:v>12.149880409240723</c:v>
                </c:pt>
                <c:pt idx="4">
                  <c:v>12.63682746887207</c:v>
                </c:pt>
                <c:pt idx="5">
                  <c:v>11.998478889465332</c:v>
                </c:pt>
                <c:pt idx="6">
                  <c:v>15.85008430480957</c:v>
                </c:pt>
                <c:pt idx="7">
                  <c:v>15.384042739868164</c:v>
                </c:pt>
                <c:pt idx="8">
                  <c:v>15.569939613342285</c:v>
                </c:pt>
                <c:pt idx="9">
                  <c:v>18.659582138061523</c:v>
                </c:pt>
                <c:pt idx="10">
                  <c:v>18.522354125976562</c:v>
                </c:pt>
                <c:pt idx="11">
                  <c:v>18.631437301635742</c:v>
                </c:pt>
                <c:pt idx="12">
                  <c:v>21.89666748046875</c:v>
                </c:pt>
                <c:pt idx="13">
                  <c:v>21.942346572875977</c:v>
                </c:pt>
                <c:pt idx="14">
                  <c:v>21.777231216430664</c:v>
                </c:pt>
                <c:pt idx="15">
                  <c:v>25.169332504272461</c:v>
                </c:pt>
                <c:pt idx="16">
                  <c:v>25.159406661987305</c:v>
                </c:pt>
                <c:pt idx="17">
                  <c:v>24.655580520629883</c:v>
                </c:pt>
                <c:pt idx="18">
                  <c:v>28.4068603515625</c:v>
                </c:pt>
                <c:pt idx="19">
                  <c:v>28.340402603149414</c:v>
                </c:pt>
                <c:pt idx="20">
                  <c:v>28.418014526367188</c:v>
                </c:pt>
                <c:pt idx="21">
                  <c:v>31.83940315246582</c:v>
                </c:pt>
                <c:pt idx="22">
                  <c:v>32.146617889404297</c:v>
                </c:pt>
                <c:pt idx="23">
                  <c:v>31.878301620483398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94-431F-A596-6045B1BC0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ND1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Results!$E$26:$E$49</c:f>
              <c:numCache>
                <c:formatCode>#,##0.000</c:formatCode>
                <c:ptCount val="24"/>
                <c:pt idx="0">
                  <c:v>5.6325764656066895</c:v>
                </c:pt>
                <c:pt idx="1">
                  <c:v>6.0071382522583008</c:v>
                </c:pt>
                <c:pt idx="2">
                  <c:v>5.784003734588623</c:v>
                </c:pt>
                <c:pt idx="3">
                  <c:v>11.050915718078613</c:v>
                </c:pt>
                <c:pt idx="4">
                  <c:v>10.978863716125488</c:v>
                </c:pt>
                <c:pt idx="5">
                  <c:v>11.205543518066406</c:v>
                </c:pt>
                <c:pt idx="6">
                  <c:v>13.948772430419922</c:v>
                </c:pt>
                <c:pt idx="7">
                  <c:v>14.344867706298828</c:v>
                </c:pt>
                <c:pt idx="8">
                  <c:v>14.479770660400391</c:v>
                </c:pt>
                <c:pt idx="9">
                  <c:v>17.442232131958008</c:v>
                </c:pt>
                <c:pt idx="10">
                  <c:v>17.711936950683594</c:v>
                </c:pt>
                <c:pt idx="11">
                  <c:v>17.824825286865234</c:v>
                </c:pt>
                <c:pt idx="12">
                  <c:v>20.3426513671875</c:v>
                </c:pt>
                <c:pt idx="13">
                  <c:v>20.74431037902832</c:v>
                </c:pt>
                <c:pt idx="14">
                  <c:v>20.722444534301758</c:v>
                </c:pt>
                <c:pt idx="15">
                  <c:v>23.929630279541016</c:v>
                </c:pt>
                <c:pt idx="16">
                  <c:v>24.060176849365234</c:v>
                </c:pt>
                <c:pt idx="17">
                  <c:v>24.322113037109375</c:v>
                </c:pt>
                <c:pt idx="18">
                  <c:v>27.226181030273438</c:v>
                </c:pt>
                <c:pt idx="19">
                  <c:v>27.325777053833008</c:v>
                </c:pt>
                <c:pt idx="20">
                  <c:v>27.186756134033203</c:v>
                </c:pt>
                <c:pt idx="21">
                  <c:v>30.279260635375977</c:v>
                </c:pt>
                <c:pt idx="22">
                  <c:v>30.133987426757812</c:v>
                </c:pt>
                <c:pt idx="23">
                  <c:v>30.324897766113281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EF5-4240-8781-ACD2AD1F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50800</xdr:rowOff>
    </xdr:from>
    <xdr:to>
      <xdr:col>14</xdr:col>
      <xdr:colOff>609600</xdr:colOff>
      <xdr:row>18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DDD6B9-1738-4093-B03B-3B6A4003B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33</xdr:row>
      <xdr:rowOff>0</xdr:rowOff>
    </xdr:from>
    <xdr:to>
      <xdr:col>12</xdr:col>
      <xdr:colOff>279400</xdr:colOff>
      <xdr:row>47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8D1B53-4862-4252-9FFA-2CD20D657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7835-D907-4D93-8B2B-13947D9EA420}">
  <dimension ref="A1:AI112"/>
  <sheetViews>
    <sheetView tabSelected="1" zoomScale="58" zoomScaleNormal="130" workbookViewId="0">
      <selection activeCell="AA13" sqref="AA13"/>
    </sheetView>
  </sheetViews>
  <sheetFormatPr baseColWidth="10" defaultColWidth="8.83203125" defaultRowHeight="15" x14ac:dyDescent="0.2"/>
  <cols>
    <col min="3" max="3" width="19.1640625" customWidth="1"/>
    <col min="6" max="6" width="15.33203125" bestFit="1" customWidth="1"/>
    <col min="7" max="7" width="18.5" bestFit="1" customWidth="1"/>
    <col min="17" max="17" width="19.1640625" bestFit="1" customWidth="1"/>
    <col min="19" max="19" width="13.6640625" bestFit="1" customWidth="1"/>
    <col min="20" max="20" width="12" customWidth="1"/>
    <col min="21" max="21" width="10.5" customWidth="1"/>
    <col min="22" max="22" width="32.5" customWidth="1"/>
    <col min="25" max="25" width="11.1640625" customWidth="1"/>
    <col min="27" max="27" width="19.1640625" bestFit="1" customWidth="1"/>
    <col min="33" max="33" width="35" customWidth="1"/>
  </cols>
  <sheetData>
    <row r="1" spans="1:35" ht="49" thickBot="1" x14ac:dyDescent="0.25">
      <c r="F1" t="s">
        <v>104</v>
      </c>
      <c r="G1" t="s">
        <v>110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V1" t="s">
        <v>3</v>
      </c>
      <c r="W1" s="4" t="s">
        <v>105</v>
      </c>
      <c r="X1" s="4" t="s">
        <v>112</v>
      </c>
      <c r="Y1" s="4" t="s">
        <v>113</v>
      </c>
      <c r="Z1" s="5"/>
      <c r="AB1" s="6" t="s">
        <v>109</v>
      </c>
      <c r="AC1" s="6" t="s">
        <v>106</v>
      </c>
      <c r="AD1" s="7" t="s">
        <v>107</v>
      </c>
      <c r="AG1" s="12" t="s">
        <v>0</v>
      </c>
      <c r="AH1" s="11" t="s">
        <v>213</v>
      </c>
      <c r="AI1" s="11" t="s">
        <v>107</v>
      </c>
    </row>
    <row r="2" spans="1:35" x14ac:dyDescent="0.2">
      <c r="A2">
        <v>3</v>
      </c>
      <c r="B2" t="s">
        <v>9</v>
      </c>
      <c r="C2" t="s">
        <v>51</v>
      </c>
      <c r="D2" t="s">
        <v>12</v>
      </c>
      <c r="E2" s="2">
        <v>7.4736299514770508</v>
      </c>
      <c r="F2" s="3">
        <v>100000000</v>
      </c>
      <c r="G2">
        <f>LOG(F2)</f>
        <v>8</v>
      </c>
      <c r="P2">
        <v>11</v>
      </c>
      <c r="Q2" t="s">
        <v>18</v>
      </c>
      <c r="R2" t="s">
        <v>134</v>
      </c>
      <c r="S2" t="s">
        <v>12</v>
      </c>
      <c r="T2" s="2">
        <v>28.77497673034668</v>
      </c>
      <c r="V2" t="s">
        <v>118</v>
      </c>
      <c r="W2" s="2">
        <f>T5</f>
        <v>19.050403594970703</v>
      </c>
      <c r="X2" s="1">
        <f t="shared" ref="X2:X10" si="0">((W2-$I$52)/$I$51)</f>
        <v>4.4481322084798247</v>
      </c>
      <c r="Y2" s="1">
        <f>10^X2</f>
        <v>28062.878016423849</v>
      </c>
      <c r="AB2">
        <f t="shared" ref="AB2:AB19" si="1">Y2/Y59</f>
        <v>315.90533131486336</v>
      </c>
      <c r="AC2">
        <f>AVERAGE(AB2:AB4)</f>
        <v>281.40144436516721</v>
      </c>
      <c r="AD2">
        <f>STDEV(AB2:AB4)</f>
        <v>30.116127415392633</v>
      </c>
      <c r="AG2" t="s">
        <v>118</v>
      </c>
      <c r="AH2">
        <f>AC2</f>
        <v>281.40144436516721</v>
      </c>
      <c r="AI2">
        <f>AD2</f>
        <v>30.116127415392633</v>
      </c>
    </row>
    <row r="3" spans="1:35" x14ac:dyDescent="0.2">
      <c r="A3">
        <v>4</v>
      </c>
      <c r="B3" t="s">
        <v>10</v>
      </c>
      <c r="C3" t="s">
        <v>51</v>
      </c>
      <c r="D3" t="s">
        <v>12</v>
      </c>
      <c r="E3" s="2">
        <v>7.020226001739502</v>
      </c>
      <c r="F3" s="3">
        <v>100000000</v>
      </c>
      <c r="G3">
        <f t="shared" ref="G3:G25" si="2">LOG(F3)</f>
        <v>8</v>
      </c>
      <c r="P3">
        <v>12</v>
      </c>
      <c r="Q3" t="s">
        <v>19</v>
      </c>
      <c r="R3" t="s">
        <v>134</v>
      </c>
      <c r="S3" t="s">
        <v>12</v>
      </c>
      <c r="T3" s="2">
        <v>28.54136848449707</v>
      </c>
      <c r="V3" t="s">
        <v>118</v>
      </c>
      <c r="W3" s="2">
        <f t="shared" ref="W3:W4" si="3">T6</f>
        <v>19.059764862060547</v>
      </c>
      <c r="X3" s="1">
        <f t="shared" si="0"/>
        <v>4.4453671839376927</v>
      </c>
      <c r="Y3" s="1">
        <f t="shared" ref="Y3:Y55" si="4">10^X3</f>
        <v>27884.777528674422</v>
      </c>
      <c r="AB3">
        <f t="shared" si="1"/>
        <v>267.90349469986427</v>
      </c>
      <c r="AC3">
        <f>AVERAGE(AB2:AB4)</f>
        <v>281.40144436516721</v>
      </c>
      <c r="AD3">
        <f>STDEV(AB2:AB4)</f>
        <v>30.116127415392633</v>
      </c>
      <c r="AG3" t="s">
        <v>119</v>
      </c>
      <c r="AH3">
        <f>AC5</f>
        <v>188.61662619151491</v>
      </c>
      <c r="AI3">
        <f>AD5</f>
        <v>83.664281630011459</v>
      </c>
    </row>
    <row r="4" spans="1:35" x14ac:dyDescent="0.2">
      <c r="A4">
        <v>27</v>
      </c>
      <c r="B4" t="s">
        <v>21</v>
      </c>
      <c r="C4" t="s">
        <v>51</v>
      </c>
      <c r="D4" t="s">
        <v>12</v>
      </c>
      <c r="E4" s="2">
        <v>7.1912393569946289</v>
      </c>
      <c r="F4" s="3">
        <v>100000000</v>
      </c>
      <c r="G4">
        <f t="shared" si="2"/>
        <v>8</v>
      </c>
      <c r="P4">
        <v>35</v>
      </c>
      <c r="Q4" t="s">
        <v>25</v>
      </c>
      <c r="R4" t="s">
        <v>134</v>
      </c>
      <c r="S4" t="s">
        <v>12</v>
      </c>
      <c r="T4" s="2">
        <v>28.670551300048828</v>
      </c>
      <c r="V4" t="s">
        <v>118</v>
      </c>
      <c r="W4" s="2">
        <f t="shared" si="3"/>
        <v>19.230392456054688</v>
      </c>
      <c r="X4" s="1">
        <f t="shared" si="0"/>
        <v>4.394969146959272</v>
      </c>
      <c r="Y4" s="1">
        <f t="shared" si="4"/>
        <v>24829.56705436136</v>
      </c>
      <c r="AB4">
        <f t="shared" si="1"/>
        <v>260.39550708077394</v>
      </c>
      <c r="AC4">
        <f>AVERAGE(AB2:AB4)</f>
        <v>281.40144436516721</v>
      </c>
      <c r="AD4">
        <f>STDEV(AB2:AB4)</f>
        <v>30.116127415392633</v>
      </c>
      <c r="AG4" t="s">
        <v>120</v>
      </c>
      <c r="AH4">
        <f>AC8</f>
        <v>148.06062221481616</v>
      </c>
      <c r="AI4">
        <f>AD8</f>
        <v>97.67319060018518</v>
      </c>
    </row>
    <row r="5" spans="1:35" x14ac:dyDescent="0.2">
      <c r="A5">
        <v>51</v>
      </c>
      <c r="B5" t="s">
        <v>28</v>
      </c>
      <c r="C5" t="s">
        <v>50</v>
      </c>
      <c r="D5" t="s">
        <v>12</v>
      </c>
      <c r="E5" s="2">
        <v>12.149880409240723</v>
      </c>
      <c r="F5" s="3">
        <v>10000000</v>
      </c>
      <c r="G5">
        <f t="shared" si="2"/>
        <v>7</v>
      </c>
      <c r="P5">
        <v>5</v>
      </c>
      <c r="Q5" t="s">
        <v>11</v>
      </c>
      <c r="R5" t="s">
        <v>134</v>
      </c>
      <c r="S5" t="s">
        <v>7</v>
      </c>
      <c r="T5" s="2">
        <v>19.050403594970703</v>
      </c>
      <c r="V5" t="s">
        <v>119</v>
      </c>
      <c r="W5" s="2">
        <f>T11</f>
        <v>17.848056793212891</v>
      </c>
      <c r="X5" s="1">
        <f t="shared" si="0"/>
        <v>4.8032677241219011</v>
      </c>
      <c r="Y5" s="1">
        <f t="shared" si="4"/>
        <v>63572.270715951003</v>
      </c>
      <c r="AB5">
        <f t="shared" si="1"/>
        <v>280.21574111653683</v>
      </c>
      <c r="AC5">
        <f>AVERAGE(AB5:AB7)</f>
        <v>188.61662619151491</v>
      </c>
      <c r="AD5">
        <f t="shared" ref="AD5" si="5">STDEV(AB5:AB7)</f>
        <v>83.664281630011459</v>
      </c>
      <c r="AG5" t="s">
        <v>121</v>
      </c>
      <c r="AH5">
        <f>AC11</f>
        <v>134.88353425202854</v>
      </c>
      <c r="AI5">
        <f>AD11</f>
        <v>41.640369885157632</v>
      </c>
    </row>
    <row r="6" spans="1:35" x14ac:dyDescent="0.2">
      <c r="A6">
        <v>52</v>
      </c>
      <c r="B6" t="s">
        <v>29</v>
      </c>
      <c r="C6" t="s">
        <v>50</v>
      </c>
      <c r="D6" t="s">
        <v>12</v>
      </c>
      <c r="E6" s="2">
        <v>12.63682746887207</v>
      </c>
      <c r="F6" s="3">
        <v>10000000</v>
      </c>
      <c r="G6">
        <f t="shared" si="2"/>
        <v>7</v>
      </c>
      <c r="P6">
        <v>6</v>
      </c>
      <c r="Q6" t="s">
        <v>13</v>
      </c>
      <c r="R6" t="s">
        <v>134</v>
      </c>
      <c r="S6" t="s">
        <v>7</v>
      </c>
      <c r="T6" s="2">
        <v>19.059764862060547</v>
      </c>
      <c r="V6" t="s">
        <v>119</v>
      </c>
      <c r="W6" s="2">
        <f t="shared" ref="W6:W7" si="6">T12</f>
        <v>17.756948471069336</v>
      </c>
      <c r="X6" s="1">
        <f t="shared" si="0"/>
        <v>4.8301782635074026</v>
      </c>
      <c r="Y6" s="1">
        <f t="shared" si="4"/>
        <v>67636.054203355976</v>
      </c>
      <c r="AB6">
        <f t="shared" si="1"/>
        <v>116.22922132872841</v>
      </c>
      <c r="AC6">
        <f t="shared" ref="AC6" si="7">AVERAGE(AB5:AB7)</f>
        <v>188.61662619151491</v>
      </c>
      <c r="AD6">
        <f t="shared" ref="AD6" si="8">STDEV(AB5:AB7)</f>
        <v>83.664281630011459</v>
      </c>
      <c r="AG6" t="s">
        <v>122</v>
      </c>
      <c r="AH6">
        <f>AC14</f>
        <v>206.95806236444761</v>
      </c>
      <c r="AI6">
        <f>AD14</f>
        <v>40.958072650098032</v>
      </c>
    </row>
    <row r="7" spans="1:35" x14ac:dyDescent="0.2">
      <c r="A7">
        <v>75</v>
      </c>
      <c r="B7" t="s">
        <v>39</v>
      </c>
      <c r="C7" t="s">
        <v>50</v>
      </c>
      <c r="D7" t="s">
        <v>12</v>
      </c>
      <c r="E7" s="2">
        <v>11.998478889465332</v>
      </c>
      <c r="F7" s="3">
        <v>10000000</v>
      </c>
      <c r="G7">
        <f t="shared" si="2"/>
        <v>7</v>
      </c>
      <c r="P7">
        <v>29</v>
      </c>
      <c r="Q7" t="s">
        <v>22</v>
      </c>
      <c r="R7" t="s">
        <v>134</v>
      </c>
      <c r="S7" t="s">
        <v>7</v>
      </c>
      <c r="T7" s="2">
        <v>19.230392456054688</v>
      </c>
      <c r="V7" t="s">
        <v>119</v>
      </c>
      <c r="W7" s="2">
        <f t="shared" si="6"/>
        <v>18.180936813354492</v>
      </c>
      <c r="X7" s="1">
        <f t="shared" si="0"/>
        <v>4.7049454119345189</v>
      </c>
      <c r="Y7" s="1">
        <f t="shared" si="4"/>
        <v>50692.698675881809</v>
      </c>
      <c r="AB7">
        <f t="shared" si="1"/>
        <v>169.40491612927951</v>
      </c>
      <c r="AC7">
        <f t="shared" ref="AC7" si="9">AVERAGE(AB5:AB7)</f>
        <v>188.61662619151491</v>
      </c>
      <c r="AD7">
        <f t="shared" ref="AD7" si="10">STDEV(AB5:AB7)</f>
        <v>83.664281630011459</v>
      </c>
      <c r="AG7" t="s">
        <v>123</v>
      </c>
      <c r="AH7">
        <f>AC18</f>
        <v>255.37975195527329</v>
      </c>
      <c r="AI7">
        <f>AD17</f>
        <v>10.496210566260604</v>
      </c>
    </row>
    <row r="8" spans="1:35" x14ac:dyDescent="0.2">
      <c r="A8">
        <v>99</v>
      </c>
      <c r="B8" t="s">
        <v>46</v>
      </c>
      <c r="C8" t="s">
        <v>49</v>
      </c>
      <c r="D8" t="s">
        <v>12</v>
      </c>
      <c r="E8" s="2">
        <v>15.85008430480957</v>
      </c>
      <c r="F8" s="3">
        <v>1000000</v>
      </c>
      <c r="G8">
        <f t="shared" si="2"/>
        <v>6</v>
      </c>
      <c r="P8">
        <v>59</v>
      </c>
      <c r="Q8" t="s">
        <v>36</v>
      </c>
      <c r="R8" t="s">
        <v>143</v>
      </c>
      <c r="S8" t="s">
        <v>12</v>
      </c>
      <c r="T8" s="2">
        <v>27.392614364624023</v>
      </c>
      <c r="V8" t="s">
        <v>120</v>
      </c>
      <c r="W8" s="2">
        <f>T17</f>
        <v>18.232015609741211</v>
      </c>
      <c r="X8" s="1">
        <f t="shared" si="0"/>
        <v>4.6898583383325816</v>
      </c>
      <c r="Y8" s="1">
        <f t="shared" si="4"/>
        <v>48961.908542660523</v>
      </c>
      <c r="AB8">
        <f t="shared" si="1"/>
        <v>250.72233128793133</v>
      </c>
      <c r="AC8">
        <f>AVERAGE(AB8:AB10)</f>
        <v>148.06062221481616</v>
      </c>
      <c r="AD8">
        <f t="shared" ref="AD8" si="11">STDEV(AB8:AB10)</f>
        <v>97.67319060018518</v>
      </c>
      <c r="AG8" t="s">
        <v>124</v>
      </c>
      <c r="AH8">
        <f>AC20</f>
        <v>142.49016397967708</v>
      </c>
      <c r="AI8">
        <f>AD20</f>
        <v>60.724829959347119</v>
      </c>
    </row>
    <row r="9" spans="1:35" x14ac:dyDescent="0.2">
      <c r="A9">
        <v>100</v>
      </c>
      <c r="B9" t="s">
        <v>47</v>
      </c>
      <c r="C9" t="s">
        <v>49</v>
      </c>
      <c r="D9" t="s">
        <v>12</v>
      </c>
      <c r="E9" s="2">
        <v>15.384042739868164</v>
      </c>
      <c r="F9" s="3">
        <v>1000000</v>
      </c>
      <c r="G9">
        <f t="shared" si="2"/>
        <v>6</v>
      </c>
      <c r="P9">
        <v>60</v>
      </c>
      <c r="Q9" t="s">
        <v>37</v>
      </c>
      <c r="R9" t="s">
        <v>143</v>
      </c>
      <c r="S9" t="s">
        <v>12</v>
      </c>
      <c r="T9" s="2">
        <v>26.003843307495117</v>
      </c>
      <c r="V9" t="s">
        <v>120</v>
      </c>
      <c r="W9" s="2">
        <f t="shared" ref="W9:W10" si="12">T18</f>
        <v>18.554023742675781</v>
      </c>
      <c r="X9" s="1">
        <f t="shared" si="0"/>
        <v>4.5947472404667469</v>
      </c>
      <c r="Y9" s="1">
        <f t="shared" si="4"/>
        <v>39332.109582023586</v>
      </c>
      <c r="AB9">
        <f t="shared" si="1"/>
        <v>56.288671258151503</v>
      </c>
      <c r="AC9">
        <f t="shared" ref="AC9" si="13">AVERAGE(AB8:AB10)</f>
        <v>148.06062221481616</v>
      </c>
      <c r="AD9">
        <f t="shared" ref="AD9" si="14">STDEV(AB8:AB10)</f>
        <v>97.67319060018518</v>
      </c>
      <c r="AG9" t="s">
        <v>125</v>
      </c>
      <c r="AH9">
        <f>AC23</f>
        <v>202.3873552971647</v>
      </c>
      <c r="AI9">
        <f>AD23</f>
        <v>7.6720461484354026</v>
      </c>
    </row>
    <row r="10" spans="1:35" x14ac:dyDescent="0.2">
      <c r="A10">
        <v>123</v>
      </c>
      <c r="B10" t="s">
        <v>55</v>
      </c>
      <c r="C10" t="s">
        <v>49</v>
      </c>
      <c r="D10" t="s">
        <v>12</v>
      </c>
      <c r="E10" s="2">
        <v>15.569939613342285</v>
      </c>
      <c r="F10" s="3">
        <v>1000000</v>
      </c>
      <c r="G10">
        <f t="shared" si="2"/>
        <v>6</v>
      </c>
      <c r="P10">
        <v>83</v>
      </c>
      <c r="Q10" t="s">
        <v>43</v>
      </c>
      <c r="R10" t="s">
        <v>143</v>
      </c>
      <c r="S10" t="s">
        <v>12</v>
      </c>
      <c r="T10" s="2">
        <v>26.984409332275391</v>
      </c>
      <c r="V10" t="s">
        <v>120</v>
      </c>
      <c r="W10" s="2">
        <f t="shared" si="12"/>
        <v>18.708541870117188</v>
      </c>
      <c r="X10" s="1">
        <f t="shared" si="0"/>
        <v>4.5491074343935525</v>
      </c>
      <c r="Y10" s="1">
        <f t="shared" si="4"/>
        <v>35408.492265696652</v>
      </c>
      <c r="AB10">
        <f t="shared" si="1"/>
        <v>137.17086409836571</v>
      </c>
      <c r="AC10">
        <f t="shared" ref="AC10" si="15">AVERAGE(AB8:AB10)</f>
        <v>148.06062221481616</v>
      </c>
      <c r="AD10">
        <f t="shared" ref="AD10" si="16">STDEV(AB8:AB10)</f>
        <v>97.67319060018518</v>
      </c>
      <c r="AG10" t="s">
        <v>126</v>
      </c>
      <c r="AH10">
        <f>AC26</f>
        <v>318.55572605358066</v>
      </c>
      <c r="AI10">
        <f>AD26</f>
        <v>53.198714433476326</v>
      </c>
    </row>
    <row r="11" spans="1:35" x14ac:dyDescent="0.2">
      <c r="A11">
        <v>147</v>
      </c>
      <c r="B11" t="s">
        <v>61</v>
      </c>
      <c r="C11" t="s">
        <v>48</v>
      </c>
      <c r="D11" t="s">
        <v>12</v>
      </c>
      <c r="E11" s="2">
        <v>18.659582138061523</v>
      </c>
      <c r="F11" s="3">
        <v>100000</v>
      </c>
      <c r="G11">
        <f t="shared" si="2"/>
        <v>5</v>
      </c>
      <c r="P11">
        <v>53</v>
      </c>
      <c r="Q11" t="s">
        <v>30</v>
      </c>
      <c r="R11" t="s">
        <v>143</v>
      </c>
      <c r="S11" t="s">
        <v>7</v>
      </c>
      <c r="T11" s="2">
        <v>17.848056793212891</v>
      </c>
      <c r="V11" t="s">
        <v>121</v>
      </c>
      <c r="W11" s="2">
        <f>T23</f>
        <v>19.782474517822266</v>
      </c>
      <c r="X11" s="1">
        <f t="shared" ref="X11:X55" si="17">((W11-$I$52)/$I$51)</f>
        <v>4.2319014302273548</v>
      </c>
      <c r="Y11" s="1">
        <f t="shared" si="4"/>
        <v>17056.952114600477</v>
      </c>
      <c r="AB11">
        <f t="shared" si="1"/>
        <v>180.4132055242921</v>
      </c>
      <c r="AC11">
        <f t="shared" ref="AC11" si="18">AVERAGE(AB11:AB13)</f>
        <v>134.88353425202854</v>
      </c>
      <c r="AD11">
        <f t="shared" ref="AD11" si="19">STDEV(AB11:AB13)</f>
        <v>41.640369885157632</v>
      </c>
      <c r="AG11" t="s">
        <v>127</v>
      </c>
      <c r="AH11">
        <f>AC29</f>
        <v>423.32877918236272</v>
      </c>
      <c r="AI11">
        <f>AD29</f>
        <v>197.6780059684875</v>
      </c>
    </row>
    <row r="12" spans="1:35" x14ac:dyDescent="0.2">
      <c r="A12">
        <v>148</v>
      </c>
      <c r="B12" t="s">
        <v>62</v>
      </c>
      <c r="C12" t="s">
        <v>48</v>
      </c>
      <c r="D12" t="s">
        <v>12</v>
      </c>
      <c r="E12" s="2">
        <v>18.522354125976562</v>
      </c>
      <c r="F12" s="3">
        <v>100000</v>
      </c>
      <c r="G12">
        <f t="shared" si="2"/>
        <v>5</v>
      </c>
      <c r="P12">
        <v>54</v>
      </c>
      <c r="Q12" t="s">
        <v>31</v>
      </c>
      <c r="R12" t="s">
        <v>143</v>
      </c>
      <c r="S12" t="s">
        <v>7</v>
      </c>
      <c r="T12" s="2">
        <v>17.756948471069336</v>
      </c>
      <c r="V12" t="s">
        <v>121</v>
      </c>
      <c r="W12" s="2">
        <f t="shared" ref="W12:W13" si="20">T24</f>
        <v>19.621034622192383</v>
      </c>
      <c r="X12" s="1">
        <f t="shared" si="17"/>
        <v>4.2795857094186012</v>
      </c>
      <c r="Y12" s="1">
        <f t="shared" si="4"/>
        <v>19036.43890776801</v>
      </c>
      <c r="AB12">
        <f t="shared" si="1"/>
        <v>98.731870031334367</v>
      </c>
      <c r="AC12">
        <f t="shared" ref="AC12:AC30" si="21">AVERAGE(AB11:AB13)</f>
        <v>134.88353425202854</v>
      </c>
      <c r="AD12">
        <f t="shared" ref="AD12" si="22">STDEV(AB11:AB13)</f>
        <v>41.640369885157632</v>
      </c>
      <c r="AG12" t="s">
        <v>128</v>
      </c>
      <c r="AH12">
        <f>AC32</f>
        <v>399.26863602962493</v>
      </c>
      <c r="AI12">
        <f>AD32</f>
        <v>44.311168521389881</v>
      </c>
    </row>
    <row r="13" spans="1:35" x14ac:dyDescent="0.2">
      <c r="A13">
        <v>171</v>
      </c>
      <c r="B13" t="s">
        <v>66</v>
      </c>
      <c r="C13" t="s">
        <v>48</v>
      </c>
      <c r="D13" t="s">
        <v>12</v>
      </c>
      <c r="E13" s="2">
        <v>18.631437301635742</v>
      </c>
      <c r="F13" s="3">
        <v>100000</v>
      </c>
      <c r="G13">
        <f t="shared" si="2"/>
        <v>5</v>
      </c>
      <c r="P13">
        <v>77</v>
      </c>
      <c r="Q13" t="s">
        <v>40</v>
      </c>
      <c r="R13" t="s">
        <v>143</v>
      </c>
      <c r="S13" t="s">
        <v>7</v>
      </c>
      <c r="T13" s="2">
        <v>18.180936813354492</v>
      </c>
      <c r="V13" t="s">
        <v>121</v>
      </c>
      <c r="W13" s="2">
        <f t="shared" si="20"/>
        <v>19.844631195068359</v>
      </c>
      <c r="X13" s="1">
        <f t="shared" si="17"/>
        <v>4.2135422982430413</v>
      </c>
      <c r="Y13" s="1">
        <f t="shared" si="4"/>
        <v>16350.923936955314</v>
      </c>
      <c r="AB13">
        <f t="shared" si="1"/>
        <v>125.50552720045917</v>
      </c>
      <c r="AC13">
        <f t="shared" ref="AC13" si="23">AVERAGE(AB11:AB13)</f>
        <v>134.88353425202854</v>
      </c>
      <c r="AD13">
        <f t="shared" ref="AD13" si="24">STDEV(AB11:AB13)</f>
        <v>41.640369885157632</v>
      </c>
      <c r="AG13" t="s">
        <v>129</v>
      </c>
      <c r="AH13">
        <f>AC35</f>
        <v>242.5788738284175</v>
      </c>
      <c r="AI13">
        <f>AD35</f>
        <v>106.08609213793775</v>
      </c>
    </row>
    <row r="14" spans="1:35" x14ac:dyDescent="0.2">
      <c r="A14">
        <v>195</v>
      </c>
      <c r="B14" t="s">
        <v>70</v>
      </c>
      <c r="C14" t="s">
        <v>47</v>
      </c>
      <c r="D14" t="s">
        <v>12</v>
      </c>
      <c r="E14" s="2">
        <v>21.89666748046875</v>
      </c>
      <c r="F14" s="3">
        <v>10000</v>
      </c>
      <c r="G14">
        <f t="shared" si="2"/>
        <v>4</v>
      </c>
      <c r="P14">
        <v>107</v>
      </c>
      <c r="Q14" t="s">
        <v>52</v>
      </c>
      <c r="R14" t="s">
        <v>152</v>
      </c>
      <c r="S14" t="s">
        <v>12</v>
      </c>
      <c r="T14" s="2">
        <v>27.613649368286133</v>
      </c>
      <c r="V14" t="s">
        <v>122</v>
      </c>
      <c r="W14" s="2">
        <f>T29</f>
        <v>19.124773025512695</v>
      </c>
      <c r="X14" s="1">
        <f t="shared" si="17"/>
        <v>4.4261658124076391</v>
      </c>
      <c r="Y14" s="1">
        <f t="shared" si="4"/>
        <v>26678.770580314031</v>
      </c>
      <c r="AB14">
        <f t="shared" si="1"/>
        <v>253.69638506406451</v>
      </c>
      <c r="AC14">
        <f t="shared" ref="AC14" si="25">AVERAGE(AB14:AB16)</f>
        <v>206.95806236444761</v>
      </c>
      <c r="AD14">
        <f t="shared" ref="AD14" si="26">STDEV(AB14:AB16)</f>
        <v>40.958072650098032</v>
      </c>
      <c r="AG14" t="s">
        <v>130</v>
      </c>
      <c r="AH14">
        <f>AC38</f>
        <v>80.987623193799919</v>
      </c>
      <c r="AI14">
        <f>AD38</f>
        <v>47.309639162825228</v>
      </c>
    </row>
    <row r="15" spans="1:35" x14ac:dyDescent="0.2">
      <c r="A15">
        <v>196</v>
      </c>
      <c r="B15" t="s">
        <v>71</v>
      </c>
      <c r="C15" t="s">
        <v>47</v>
      </c>
      <c r="D15" t="s">
        <v>12</v>
      </c>
      <c r="E15" s="2">
        <v>21.942346572875977</v>
      </c>
      <c r="F15" s="3">
        <v>10000</v>
      </c>
      <c r="G15">
        <f t="shared" si="2"/>
        <v>4</v>
      </c>
      <c r="P15">
        <v>108</v>
      </c>
      <c r="Q15" t="s">
        <v>53</v>
      </c>
      <c r="R15" t="s">
        <v>152</v>
      </c>
      <c r="S15" t="s">
        <v>12</v>
      </c>
      <c r="T15" s="2">
        <v>25.734081268310547</v>
      </c>
      <c r="V15" t="s">
        <v>122</v>
      </c>
      <c r="W15" s="2">
        <f t="shared" ref="W15:W16" si="27">T30</f>
        <v>19.392898559570312</v>
      </c>
      <c r="X15" s="1">
        <f t="shared" si="17"/>
        <v>4.3469699434161404</v>
      </c>
      <c r="Y15" s="1">
        <f t="shared" si="4"/>
        <v>22231.56025496306</v>
      </c>
      <c r="AB15">
        <f t="shared" si="1"/>
        <v>177.32706353427042</v>
      </c>
      <c r="AC15">
        <f t="shared" ref="AC15" si="28">AVERAGE(AB14:AB16)</f>
        <v>206.95806236444761</v>
      </c>
      <c r="AD15">
        <f t="shared" ref="AD15" si="29">STDEV(AB14:AB16)</f>
        <v>40.958072650098032</v>
      </c>
      <c r="AG15" t="s">
        <v>131</v>
      </c>
      <c r="AH15">
        <f>AC41</f>
        <v>305.65993459982428</v>
      </c>
      <c r="AI15">
        <f>AD41</f>
        <v>73.086192427439997</v>
      </c>
    </row>
    <row r="16" spans="1:35" x14ac:dyDescent="0.2">
      <c r="A16">
        <v>219</v>
      </c>
      <c r="B16" t="s">
        <v>75</v>
      </c>
      <c r="C16" t="s">
        <v>47</v>
      </c>
      <c r="D16" t="s">
        <v>12</v>
      </c>
      <c r="E16" s="2">
        <v>21.777231216430664</v>
      </c>
      <c r="F16" s="3">
        <v>10000</v>
      </c>
      <c r="G16">
        <f t="shared" si="2"/>
        <v>4</v>
      </c>
      <c r="P16">
        <v>131</v>
      </c>
      <c r="Q16" t="s">
        <v>58</v>
      </c>
      <c r="R16" t="s">
        <v>152</v>
      </c>
      <c r="S16" t="s">
        <v>12</v>
      </c>
      <c r="T16" s="2">
        <v>27.202266693115234</v>
      </c>
      <c r="V16" t="s">
        <v>122</v>
      </c>
      <c r="W16" s="2">
        <f t="shared" si="27"/>
        <v>19.416778564453125</v>
      </c>
      <c r="X16" s="1">
        <f t="shared" si="17"/>
        <v>4.3399165393274082</v>
      </c>
      <c r="Y16" s="1">
        <f t="shared" si="4"/>
        <v>21873.412305978181</v>
      </c>
      <c r="AB16">
        <f t="shared" si="1"/>
        <v>189.8507384950079</v>
      </c>
      <c r="AC16">
        <f t="shared" ref="AC16" si="30">AVERAGE(AB14:AB16)</f>
        <v>206.95806236444761</v>
      </c>
      <c r="AD16">
        <f t="shared" ref="AD16" si="31">STDEV(AB14:AB16)</f>
        <v>40.958072650098032</v>
      </c>
      <c r="AG16" t="s">
        <v>132</v>
      </c>
      <c r="AH16">
        <f>AC44</f>
        <v>217.8895070892286</v>
      </c>
      <c r="AI16">
        <f>AD44</f>
        <v>40.024195261806462</v>
      </c>
    </row>
    <row r="17" spans="1:35" x14ac:dyDescent="0.2">
      <c r="A17">
        <v>243</v>
      </c>
      <c r="B17" t="s">
        <v>79</v>
      </c>
      <c r="C17" t="s">
        <v>46</v>
      </c>
      <c r="D17" t="s">
        <v>12</v>
      </c>
      <c r="E17" s="2">
        <v>25.169332504272461</v>
      </c>
      <c r="F17" s="3">
        <v>1000</v>
      </c>
      <c r="G17">
        <f t="shared" si="2"/>
        <v>3</v>
      </c>
      <c r="P17">
        <v>101</v>
      </c>
      <c r="Q17" t="s">
        <v>48</v>
      </c>
      <c r="R17" t="s">
        <v>152</v>
      </c>
      <c r="S17" t="s">
        <v>7</v>
      </c>
      <c r="T17" s="2">
        <v>18.232015609741211</v>
      </c>
      <c r="V17" t="s">
        <v>123</v>
      </c>
      <c r="W17" s="2">
        <f>T35</f>
        <v>18.477989196777344</v>
      </c>
      <c r="X17" s="1">
        <f t="shared" si="17"/>
        <v>4.6172054593639693</v>
      </c>
      <c r="Y17" s="1">
        <f t="shared" si="4"/>
        <v>41419.557929707298</v>
      </c>
      <c r="AB17">
        <f t="shared" si="1"/>
        <v>252.42727161664931</v>
      </c>
      <c r="AC17">
        <f t="shared" ref="AC17" si="32">AVERAGE(AB17:AB19)</f>
        <v>255.37975195527329</v>
      </c>
      <c r="AD17">
        <f t="shared" ref="AD17" si="33">STDEV(AB17:AB19)</f>
        <v>10.496210566260604</v>
      </c>
      <c r="AG17" t="s">
        <v>132</v>
      </c>
      <c r="AH17">
        <f>AC48</f>
        <v>81.759977341287126</v>
      </c>
      <c r="AI17">
        <f>AD47</f>
        <v>39.649876648876642</v>
      </c>
    </row>
    <row r="18" spans="1:35" x14ac:dyDescent="0.2">
      <c r="A18">
        <v>244</v>
      </c>
      <c r="B18" t="s">
        <v>80</v>
      </c>
      <c r="C18" t="s">
        <v>46</v>
      </c>
      <c r="D18" t="s">
        <v>12</v>
      </c>
      <c r="E18" s="2">
        <v>25.159406661987305</v>
      </c>
      <c r="F18" s="3">
        <v>1000</v>
      </c>
      <c r="G18">
        <f t="shared" si="2"/>
        <v>3</v>
      </c>
      <c r="P18">
        <v>102</v>
      </c>
      <c r="Q18" t="s">
        <v>49</v>
      </c>
      <c r="R18" t="s">
        <v>152</v>
      </c>
      <c r="S18" t="s">
        <v>7</v>
      </c>
      <c r="T18" s="2">
        <v>18.554023742675781</v>
      </c>
      <c r="V18" t="s">
        <v>123</v>
      </c>
      <c r="W18" s="2">
        <f>T36</f>
        <v>18.556089401245117</v>
      </c>
      <c r="X18" s="1">
        <f t="shared" si="17"/>
        <v>4.5941371097456525</v>
      </c>
      <c r="Y18" s="1">
        <f t="shared" si="4"/>
        <v>39276.891566753402</v>
      </c>
      <c r="AB18">
        <f t="shared" si="1"/>
        <v>246.67598322779108</v>
      </c>
      <c r="AC18">
        <f t="shared" ref="AC18" si="34">AVERAGE(AB17:AB19)</f>
        <v>255.37975195527329</v>
      </c>
      <c r="AD18">
        <f t="shared" ref="AD18" si="35">STDEV(AB17:AB19)</f>
        <v>10.496210566260604</v>
      </c>
      <c r="AG18" t="s">
        <v>133</v>
      </c>
      <c r="AH18">
        <f>AC50</f>
        <v>107.20965393352259</v>
      </c>
      <c r="AI18">
        <f>AD50</f>
        <v>25.987006768770794</v>
      </c>
    </row>
    <row r="19" spans="1:35" x14ac:dyDescent="0.2">
      <c r="A19">
        <v>267</v>
      </c>
      <c r="B19" t="s">
        <v>84</v>
      </c>
      <c r="C19" t="s">
        <v>46</v>
      </c>
      <c r="D19" t="s">
        <v>12</v>
      </c>
      <c r="E19" s="2">
        <v>24.655580520629883</v>
      </c>
      <c r="F19" s="3">
        <v>1000</v>
      </c>
      <c r="G19">
        <f t="shared" si="2"/>
        <v>3</v>
      </c>
      <c r="P19">
        <v>125</v>
      </c>
      <c r="Q19" t="s">
        <v>56</v>
      </c>
      <c r="R19" t="s">
        <v>152</v>
      </c>
      <c r="S19" t="s">
        <v>7</v>
      </c>
      <c r="T19" s="2">
        <v>18.708541870117188</v>
      </c>
      <c r="V19" t="s">
        <v>123</v>
      </c>
      <c r="W19" s="2">
        <f>T37</f>
        <v>18.520727157592773</v>
      </c>
      <c r="X19" s="1">
        <f t="shared" si="17"/>
        <v>4.6045820068546863</v>
      </c>
      <c r="Y19" s="1">
        <f t="shared" si="4"/>
        <v>40232.961982776353</v>
      </c>
      <c r="AB19">
        <f t="shared" si="1"/>
        <v>267.03600102137955</v>
      </c>
      <c r="AC19">
        <f t="shared" ref="AC19" si="36">AVERAGE(AB17:AB19)</f>
        <v>255.37975195527329</v>
      </c>
      <c r="AD19">
        <f t="shared" ref="AD19" si="37">STDEV(AB17:AB19)</f>
        <v>10.496210566260604</v>
      </c>
      <c r="AG19" t="s">
        <v>133</v>
      </c>
      <c r="AH19">
        <f>AC53</f>
        <v>206.43773755474481</v>
      </c>
      <c r="AI19">
        <f>AD53</f>
        <v>172.88559828765</v>
      </c>
    </row>
    <row r="20" spans="1:35" x14ac:dyDescent="0.2">
      <c r="A20">
        <v>291</v>
      </c>
      <c r="B20" t="s">
        <v>88</v>
      </c>
      <c r="C20" t="s">
        <v>45</v>
      </c>
      <c r="D20" t="s">
        <v>12</v>
      </c>
      <c r="E20" s="2">
        <v>28.4068603515625</v>
      </c>
      <c r="F20" s="3">
        <v>100</v>
      </c>
      <c r="G20">
        <f t="shared" si="2"/>
        <v>2</v>
      </c>
      <c r="I20" s="9"/>
      <c r="J20" s="10"/>
      <c r="P20">
        <v>155</v>
      </c>
      <c r="Q20" t="s">
        <v>161</v>
      </c>
      <c r="R20" t="s">
        <v>157</v>
      </c>
      <c r="S20" t="s">
        <v>12</v>
      </c>
      <c r="T20" s="2">
        <v>28.683120727539062</v>
      </c>
      <c r="V20" t="s">
        <v>124</v>
      </c>
      <c r="W20" s="2">
        <f>T41</f>
        <v>16.610286712646484</v>
      </c>
      <c r="X20" s="1">
        <f t="shared" si="17"/>
        <v>5.1688661647428855</v>
      </c>
      <c r="Y20" s="1">
        <f t="shared" si="4"/>
        <v>147525.18391848542</v>
      </c>
      <c r="AB20">
        <f t="shared" ref="AB20:AB43" si="38">Y20/Y77</f>
        <v>207.85833846198608</v>
      </c>
      <c r="AC20">
        <f t="shared" ref="AC20" si="39">AVERAGE(AB20:AB22)</f>
        <v>142.49016397967708</v>
      </c>
      <c r="AD20">
        <f t="shared" ref="AD20" si="40">STDEV(AB20:AB22)</f>
        <v>60.724829959347119</v>
      </c>
    </row>
    <row r="21" spans="1:35" x14ac:dyDescent="0.2">
      <c r="A21">
        <v>292</v>
      </c>
      <c r="B21" t="s">
        <v>89</v>
      </c>
      <c r="C21" t="s">
        <v>45</v>
      </c>
      <c r="D21" t="s">
        <v>12</v>
      </c>
      <c r="E21" s="2">
        <v>28.340402603149414</v>
      </c>
      <c r="F21" s="3">
        <v>100</v>
      </c>
      <c r="G21">
        <f t="shared" si="2"/>
        <v>2</v>
      </c>
      <c r="P21">
        <v>156</v>
      </c>
      <c r="Q21" t="s">
        <v>162</v>
      </c>
      <c r="R21" t="s">
        <v>157</v>
      </c>
      <c r="S21" t="s">
        <v>12</v>
      </c>
      <c r="T21" s="2">
        <v>27.6324462890625</v>
      </c>
      <c r="V21" t="s">
        <v>124</v>
      </c>
      <c r="W21" s="2">
        <f t="shared" ref="W21:W22" si="41">T42</f>
        <v>16.591560363769531</v>
      </c>
      <c r="X21" s="1">
        <f t="shared" si="17"/>
        <v>5.1743973405690182</v>
      </c>
      <c r="Y21" s="1">
        <f t="shared" si="4"/>
        <v>149416.0807786168</v>
      </c>
      <c r="AB21">
        <f t="shared" si="38"/>
        <v>87.834360892248128</v>
      </c>
      <c r="AC21">
        <f t="shared" ref="AC21" si="42">AVERAGE(AB20:AB22)</f>
        <v>142.49016397967708</v>
      </c>
      <c r="AD21">
        <f t="shared" ref="AD21" si="43">STDEV(AB20:AB22)</f>
        <v>60.724829959347119</v>
      </c>
    </row>
    <row r="22" spans="1:35" x14ac:dyDescent="0.2">
      <c r="A22">
        <v>315</v>
      </c>
      <c r="B22" t="s">
        <v>93</v>
      </c>
      <c r="C22" t="s">
        <v>45</v>
      </c>
      <c r="D22" t="s">
        <v>12</v>
      </c>
      <c r="E22" s="2">
        <v>28.418014526367188</v>
      </c>
      <c r="F22" s="3">
        <v>100</v>
      </c>
      <c r="G22">
        <f t="shared" si="2"/>
        <v>2</v>
      </c>
      <c r="I22" s="9" t="s">
        <v>111</v>
      </c>
      <c r="J22" s="14">
        <f>((10^(-1/-3.3948)-1))</f>
        <v>0.9704624495431784</v>
      </c>
      <c r="P22">
        <v>179</v>
      </c>
      <c r="Q22" t="s">
        <v>166</v>
      </c>
      <c r="R22" t="s">
        <v>157</v>
      </c>
      <c r="S22" t="s">
        <v>12</v>
      </c>
      <c r="T22" s="2">
        <v>28.210407257080078</v>
      </c>
      <c r="V22" t="s">
        <v>124</v>
      </c>
      <c r="W22" s="2">
        <f t="shared" si="41"/>
        <v>16.713314056396484</v>
      </c>
      <c r="X22" s="1">
        <f t="shared" si="17"/>
        <v>5.1384351203932876</v>
      </c>
      <c r="Y22" s="1">
        <f t="shared" si="4"/>
        <v>137541.93199129842</v>
      </c>
      <c r="AB22">
        <f t="shared" si="38"/>
        <v>131.777792584797</v>
      </c>
      <c r="AC22">
        <f t="shared" ref="AC22" si="44">AVERAGE(AB20:AB22)</f>
        <v>142.49016397967708</v>
      </c>
      <c r="AD22">
        <f t="shared" ref="AD22" si="45">STDEV(AB20:AB22)</f>
        <v>60.724829959347119</v>
      </c>
    </row>
    <row r="23" spans="1:35" x14ac:dyDescent="0.2">
      <c r="A23">
        <v>339</v>
      </c>
      <c r="B23" t="s">
        <v>97</v>
      </c>
      <c r="C23" t="s">
        <v>44</v>
      </c>
      <c r="D23" t="s">
        <v>12</v>
      </c>
      <c r="E23" s="2">
        <v>31.83940315246582</v>
      </c>
      <c r="F23" s="3">
        <v>10</v>
      </c>
      <c r="G23">
        <f t="shared" si="2"/>
        <v>1</v>
      </c>
      <c r="P23">
        <v>149</v>
      </c>
      <c r="Q23" t="s">
        <v>63</v>
      </c>
      <c r="R23" t="s">
        <v>157</v>
      </c>
      <c r="S23" t="s">
        <v>7</v>
      </c>
      <c r="T23" s="2">
        <v>19.782474517822266</v>
      </c>
      <c r="V23" t="s">
        <v>125</v>
      </c>
      <c r="W23" s="2">
        <f>T47</f>
        <v>17.790855407714844</v>
      </c>
      <c r="X23" s="1">
        <f t="shared" si="17"/>
        <v>4.8201632184207099</v>
      </c>
      <c r="Y23" s="1">
        <f t="shared" si="4"/>
        <v>66094.179932712053</v>
      </c>
      <c r="AB23">
        <f t="shared" si="38"/>
        <v>208.54411276820926</v>
      </c>
      <c r="AC23">
        <f t="shared" ref="AC23" si="46">AVERAGE(AB23:AB25)</f>
        <v>202.3873552971647</v>
      </c>
      <c r="AD23">
        <f t="shared" ref="AD23" si="47">STDEV(AB23:AB25)</f>
        <v>7.6720461484354026</v>
      </c>
    </row>
    <row r="24" spans="1:35" x14ac:dyDescent="0.2">
      <c r="A24">
        <v>340</v>
      </c>
      <c r="B24" t="s">
        <v>98</v>
      </c>
      <c r="C24" t="s">
        <v>44</v>
      </c>
      <c r="D24" t="s">
        <v>12</v>
      </c>
      <c r="E24" s="2">
        <v>32.146617889404297</v>
      </c>
      <c r="F24" s="3">
        <v>10</v>
      </c>
      <c r="G24">
        <f t="shared" si="2"/>
        <v>1</v>
      </c>
      <c r="I24" t="s">
        <v>116</v>
      </c>
      <c r="J24">
        <v>-3.3948</v>
      </c>
      <c r="P24">
        <v>150</v>
      </c>
      <c r="Q24" t="s">
        <v>64</v>
      </c>
      <c r="R24" t="s">
        <v>157</v>
      </c>
      <c r="S24" t="s">
        <v>7</v>
      </c>
      <c r="T24" s="2">
        <v>19.621034622192383</v>
      </c>
      <c r="V24" t="s">
        <v>125</v>
      </c>
      <c r="W24" s="2">
        <f t="shared" ref="W24:W25" si="48">T48</f>
        <v>18.052629470825195</v>
      </c>
      <c r="X24" s="1">
        <f t="shared" si="17"/>
        <v>4.7428433746381158</v>
      </c>
      <c r="Y24" s="1">
        <f t="shared" si="4"/>
        <v>55315.058322965837</v>
      </c>
      <c r="AB24">
        <f t="shared" si="38"/>
        <v>204.82541066219824</v>
      </c>
      <c r="AC24">
        <f t="shared" ref="AC24" si="49">AVERAGE(AB23:AB25)</f>
        <v>202.3873552971647</v>
      </c>
      <c r="AD24">
        <f t="shared" ref="AD24" si="50">STDEV(AB23:AB25)</f>
        <v>7.6720461484354026</v>
      </c>
    </row>
    <row r="25" spans="1:35" x14ac:dyDescent="0.2">
      <c r="A25">
        <v>363</v>
      </c>
      <c r="B25" t="s">
        <v>102</v>
      </c>
      <c r="C25" t="s">
        <v>44</v>
      </c>
      <c r="D25" t="s">
        <v>12</v>
      </c>
      <c r="E25" s="2">
        <v>31.878301620483398</v>
      </c>
      <c r="F25" s="3">
        <v>10</v>
      </c>
      <c r="G25">
        <f t="shared" si="2"/>
        <v>1</v>
      </c>
      <c r="I25" t="s">
        <v>117</v>
      </c>
      <c r="J25">
        <v>35.39</v>
      </c>
      <c r="P25">
        <v>173</v>
      </c>
      <c r="Q25" t="s">
        <v>67</v>
      </c>
      <c r="R25" t="s">
        <v>157</v>
      </c>
      <c r="S25" t="s">
        <v>7</v>
      </c>
      <c r="T25" s="2">
        <v>19.844631195068359</v>
      </c>
      <c r="V25" t="s">
        <v>125</v>
      </c>
      <c r="W25" s="2">
        <f t="shared" si="48"/>
        <v>17.950656890869141</v>
      </c>
      <c r="X25" s="1">
        <f t="shared" si="17"/>
        <v>4.7729628748614301</v>
      </c>
      <c r="Y25" s="1">
        <f t="shared" si="4"/>
        <v>59287.464124201746</v>
      </c>
      <c r="AB25">
        <f t="shared" si="38"/>
        <v>193.79254246108658</v>
      </c>
      <c r="AC25">
        <f t="shared" ref="AC25" si="51">AVERAGE(AB23:AB25)</f>
        <v>202.3873552971647</v>
      </c>
      <c r="AD25">
        <f t="shared" ref="AD25" si="52">STDEV(AB23:AB25)</f>
        <v>7.6720461484354026</v>
      </c>
    </row>
    <row r="26" spans="1:35" x14ac:dyDescent="0.2">
      <c r="A26">
        <v>1</v>
      </c>
      <c r="B26" t="s">
        <v>6</v>
      </c>
      <c r="C26" t="s">
        <v>51</v>
      </c>
      <c r="D26" t="s">
        <v>7</v>
      </c>
      <c r="E26" s="2">
        <v>5.6325764656066895</v>
      </c>
      <c r="P26">
        <v>203</v>
      </c>
      <c r="Q26" t="s">
        <v>172</v>
      </c>
      <c r="R26" t="s">
        <v>168</v>
      </c>
      <c r="S26" t="s">
        <v>12</v>
      </c>
      <c r="T26" s="2">
        <v>28.526218414306641</v>
      </c>
      <c r="V26" t="s">
        <v>126</v>
      </c>
      <c r="W26" s="2">
        <f>T53</f>
        <v>18.717716217041016</v>
      </c>
      <c r="X26" s="1">
        <f t="shared" si="17"/>
        <v>4.5463976202029128</v>
      </c>
      <c r="Y26" s="1">
        <f t="shared" si="4"/>
        <v>35188.246061053011</v>
      </c>
      <c r="AB26">
        <f t="shared" si="38"/>
        <v>354.06633167713289</v>
      </c>
      <c r="AC26">
        <f t="shared" ref="AC26" si="53">AVERAGE(AB26:AB28)</f>
        <v>318.55572605358066</v>
      </c>
      <c r="AD26">
        <f t="shared" ref="AD26" si="54">STDEV(AB26:AB28)</f>
        <v>53.198714433476326</v>
      </c>
    </row>
    <row r="27" spans="1:35" x14ac:dyDescent="0.2">
      <c r="A27">
        <v>2</v>
      </c>
      <c r="B27" t="s">
        <v>8</v>
      </c>
      <c r="C27" t="s">
        <v>51</v>
      </c>
      <c r="D27" t="s">
        <v>7</v>
      </c>
      <c r="E27" s="2">
        <v>6.0071382522583008</v>
      </c>
      <c r="P27">
        <v>204</v>
      </c>
      <c r="Q27" t="s">
        <v>173</v>
      </c>
      <c r="R27" t="s">
        <v>168</v>
      </c>
      <c r="S27" t="s">
        <v>12</v>
      </c>
      <c r="T27" s="2">
        <v>28.267047882080078</v>
      </c>
      <c r="V27" t="s">
        <v>126</v>
      </c>
      <c r="W27" s="2">
        <f t="shared" ref="W27:W28" si="55">T54</f>
        <v>19.189506530761719</v>
      </c>
      <c r="X27" s="1">
        <f t="shared" si="17"/>
        <v>4.4070455662920249</v>
      </c>
      <c r="Y27" s="1">
        <f t="shared" si="4"/>
        <v>25529.691468086712</v>
      </c>
      <c r="AB27">
        <f t="shared" si="38"/>
        <v>257.39131263629946</v>
      </c>
      <c r="AC27">
        <f t="shared" ref="AC27" si="56">AVERAGE(AB26:AB28)</f>
        <v>318.55572605358066</v>
      </c>
      <c r="AD27">
        <f t="shared" ref="AD27" si="57">STDEV(AB26:AB28)</f>
        <v>53.198714433476326</v>
      </c>
    </row>
    <row r="28" spans="1:35" x14ac:dyDescent="0.2">
      <c r="A28">
        <v>25</v>
      </c>
      <c r="B28" t="s">
        <v>20</v>
      </c>
      <c r="C28" t="s">
        <v>51</v>
      </c>
      <c r="D28" t="s">
        <v>7</v>
      </c>
      <c r="E28" s="2">
        <v>5.784003734588623</v>
      </c>
      <c r="I28" s="15" t="s">
        <v>212</v>
      </c>
      <c r="J28" s="15"/>
      <c r="K28" s="15"/>
      <c r="L28" s="15"/>
      <c r="M28" s="15"/>
      <c r="N28" s="15"/>
      <c r="P28">
        <v>227</v>
      </c>
      <c r="Q28" t="s">
        <v>177</v>
      </c>
      <c r="R28" t="s">
        <v>168</v>
      </c>
      <c r="S28" t="s">
        <v>12</v>
      </c>
      <c r="T28" s="2">
        <v>28.391605377197266</v>
      </c>
      <c r="V28" t="s">
        <v>126</v>
      </c>
      <c r="W28" s="2">
        <f t="shared" si="55"/>
        <v>19.152957916259766</v>
      </c>
      <c r="X28" s="1">
        <f t="shared" si="17"/>
        <v>4.4178408801217603</v>
      </c>
      <c r="Y28" s="1">
        <f t="shared" si="4"/>
        <v>26172.239155553223</v>
      </c>
      <c r="AB28">
        <f t="shared" si="38"/>
        <v>344.20953384730956</v>
      </c>
      <c r="AC28">
        <f t="shared" ref="AC28" si="58">AVERAGE(AB26:AB28)</f>
        <v>318.55572605358066</v>
      </c>
      <c r="AD28">
        <f t="shared" ref="AD28" si="59">STDEV(AB26:AB28)</f>
        <v>53.198714433476326</v>
      </c>
    </row>
    <row r="29" spans="1:35" x14ac:dyDescent="0.2">
      <c r="A29">
        <v>49</v>
      </c>
      <c r="B29" t="s">
        <v>26</v>
      </c>
      <c r="C29" t="s">
        <v>50</v>
      </c>
      <c r="D29" t="s">
        <v>7</v>
      </c>
      <c r="E29" s="2">
        <v>11.050915718078613</v>
      </c>
      <c r="I29" s="15"/>
      <c r="J29" s="15"/>
      <c r="K29" s="15"/>
      <c r="L29" s="15"/>
      <c r="M29" s="15"/>
      <c r="N29" s="15"/>
      <c r="P29">
        <v>197</v>
      </c>
      <c r="Q29" t="s">
        <v>72</v>
      </c>
      <c r="R29" t="s">
        <v>168</v>
      </c>
      <c r="S29" t="s">
        <v>7</v>
      </c>
      <c r="T29" s="2">
        <v>19.124773025512695</v>
      </c>
      <c r="V29" t="s">
        <v>127</v>
      </c>
      <c r="W29" s="2">
        <f>T59</f>
        <v>16.39348030090332</v>
      </c>
      <c r="X29" s="1">
        <f t="shared" si="17"/>
        <v>5.2329039753948132</v>
      </c>
      <c r="Y29" s="1">
        <f t="shared" si="4"/>
        <v>170963.72642501901</v>
      </c>
      <c r="AB29">
        <f t="shared" si="38"/>
        <v>522.53057288760385</v>
      </c>
      <c r="AC29">
        <f t="shared" ref="AC29" si="60">AVERAGE(AB29:AB31)</f>
        <v>423.32877918236272</v>
      </c>
      <c r="AD29">
        <f t="shared" ref="AD29" si="61">STDEV(AB29:AB31)</f>
        <v>197.6780059684875</v>
      </c>
    </row>
    <row r="30" spans="1:35" x14ac:dyDescent="0.2">
      <c r="A30">
        <v>50</v>
      </c>
      <c r="B30" t="s">
        <v>27</v>
      </c>
      <c r="C30" t="s">
        <v>50</v>
      </c>
      <c r="D30" t="s">
        <v>7</v>
      </c>
      <c r="E30" s="2">
        <v>10.978863716125488</v>
      </c>
      <c r="I30" s="15"/>
      <c r="J30" s="15"/>
      <c r="K30" s="15"/>
      <c r="L30" s="15"/>
      <c r="M30" s="15"/>
      <c r="N30" s="15"/>
      <c r="P30">
        <v>198</v>
      </c>
      <c r="Q30" t="s">
        <v>73</v>
      </c>
      <c r="R30" t="s">
        <v>168</v>
      </c>
      <c r="S30" t="s">
        <v>7</v>
      </c>
      <c r="T30" s="2">
        <v>19.392898559570312</v>
      </c>
      <c r="V30" t="s">
        <v>127</v>
      </c>
      <c r="W30" s="2">
        <f t="shared" ref="W30:W31" si="62">T60</f>
        <v>17.027109146118164</v>
      </c>
      <c r="X30" s="1">
        <f t="shared" si="17"/>
        <v>5.0457498977675552</v>
      </c>
      <c r="Y30" s="1">
        <f t="shared" si="4"/>
        <v>111109.16856673069</v>
      </c>
      <c r="AB30">
        <f t="shared" si="38"/>
        <v>195.6946069626791</v>
      </c>
      <c r="AC30">
        <f t="shared" si="21"/>
        <v>423.32877918236272</v>
      </c>
      <c r="AD30">
        <f t="shared" ref="AD30" si="63">STDEV(AB29:AB31)</f>
        <v>197.6780059684875</v>
      </c>
    </row>
    <row r="31" spans="1:35" x14ac:dyDescent="0.2">
      <c r="A31">
        <v>73</v>
      </c>
      <c r="B31" t="s">
        <v>38</v>
      </c>
      <c r="C31" t="s">
        <v>50</v>
      </c>
      <c r="D31" t="s">
        <v>7</v>
      </c>
      <c r="E31" s="2">
        <v>11.205543518066406</v>
      </c>
      <c r="P31">
        <v>221</v>
      </c>
      <c r="Q31" t="s">
        <v>76</v>
      </c>
      <c r="R31" t="s">
        <v>168</v>
      </c>
      <c r="S31" t="s">
        <v>7</v>
      </c>
      <c r="T31" s="2">
        <v>19.416778564453125</v>
      </c>
      <c r="V31" t="s">
        <v>127</v>
      </c>
      <c r="W31" s="2">
        <f t="shared" si="62"/>
        <v>17.112449645996094</v>
      </c>
      <c r="X31" s="1">
        <f t="shared" si="17"/>
        <v>5.0205429920852742</v>
      </c>
      <c r="Y31" s="1">
        <f t="shared" si="4"/>
        <v>104843.85764555351</v>
      </c>
      <c r="AB31">
        <f t="shared" si="38"/>
        <v>551.76115769680518</v>
      </c>
      <c r="AC31">
        <f t="shared" ref="AC31" si="64">AVERAGE(AB29:AB31)</f>
        <v>423.32877918236272</v>
      </c>
      <c r="AD31">
        <f t="shared" ref="AD31" si="65">STDEV(AB29:AB31)</f>
        <v>197.6780059684875</v>
      </c>
    </row>
    <row r="32" spans="1:35" x14ac:dyDescent="0.2">
      <c r="A32">
        <v>97</v>
      </c>
      <c r="B32" t="s">
        <v>44</v>
      </c>
      <c r="C32" t="s">
        <v>49</v>
      </c>
      <c r="D32" t="s">
        <v>7</v>
      </c>
      <c r="E32" s="2">
        <v>13.948772430419922</v>
      </c>
      <c r="P32">
        <v>251</v>
      </c>
      <c r="Q32" t="s">
        <v>183</v>
      </c>
      <c r="R32" t="s">
        <v>179</v>
      </c>
      <c r="S32" t="s">
        <v>12</v>
      </c>
      <c r="T32" s="2">
        <v>27.870283126831055</v>
      </c>
      <c r="V32" t="s">
        <v>128</v>
      </c>
      <c r="W32" s="2">
        <f>T65</f>
        <v>17.252965927124023</v>
      </c>
      <c r="X32" s="1">
        <f t="shared" si="17"/>
        <v>4.979038892035673</v>
      </c>
      <c r="Y32" s="1">
        <f t="shared" si="4"/>
        <v>95288.149285748703</v>
      </c>
      <c r="AB32">
        <f t="shared" si="38"/>
        <v>449.52782888924418</v>
      </c>
      <c r="AC32">
        <f t="shared" ref="AC32" si="66">AVERAGE(AB32:AB34)</f>
        <v>399.26863602962493</v>
      </c>
      <c r="AD32">
        <f t="shared" ref="AD32" si="67">STDEV(AB32:AB34)</f>
        <v>44.311168521389881</v>
      </c>
      <c r="AH32" s="13"/>
    </row>
    <row r="33" spans="1:30" x14ac:dyDescent="0.2">
      <c r="A33">
        <v>98</v>
      </c>
      <c r="B33" t="s">
        <v>45</v>
      </c>
      <c r="C33" t="s">
        <v>49</v>
      </c>
      <c r="D33" t="s">
        <v>7</v>
      </c>
      <c r="E33" s="2">
        <v>14.344867706298828</v>
      </c>
      <c r="P33">
        <v>252</v>
      </c>
      <c r="Q33" t="s">
        <v>184</v>
      </c>
      <c r="R33" t="s">
        <v>179</v>
      </c>
      <c r="S33" t="s">
        <v>12</v>
      </c>
      <c r="T33" s="2">
        <v>27.914615631103516</v>
      </c>
      <c r="V33" t="s">
        <v>128</v>
      </c>
      <c r="W33" s="2">
        <f t="shared" ref="W33:W34" si="68">T66</f>
        <v>17.443862915039062</v>
      </c>
      <c r="X33" s="1">
        <f t="shared" si="17"/>
        <v>4.9226539121458339</v>
      </c>
      <c r="Y33" s="1">
        <f t="shared" si="4"/>
        <v>83686.212364095278</v>
      </c>
      <c r="AB33">
        <f t="shared" si="38"/>
        <v>365.83302939300063</v>
      </c>
      <c r="AC33">
        <f t="shared" ref="AC33" si="69">AVERAGE(AB32:AB34)</f>
        <v>399.26863602962493</v>
      </c>
      <c r="AD33">
        <f t="shared" ref="AD33" si="70">STDEV(AB32:AB34)</f>
        <v>44.311168521389881</v>
      </c>
    </row>
    <row r="34" spans="1:30" x14ac:dyDescent="0.2">
      <c r="A34">
        <v>121</v>
      </c>
      <c r="B34" t="s">
        <v>54</v>
      </c>
      <c r="C34" t="s">
        <v>49</v>
      </c>
      <c r="D34" t="s">
        <v>7</v>
      </c>
      <c r="E34" s="2">
        <v>14.479770660400391</v>
      </c>
      <c r="P34">
        <v>275</v>
      </c>
      <c r="Q34" t="s">
        <v>188</v>
      </c>
      <c r="R34" t="s">
        <v>179</v>
      </c>
      <c r="S34" t="s">
        <v>12</v>
      </c>
      <c r="T34" s="2">
        <v>27.996084213256836</v>
      </c>
      <c r="V34" t="s">
        <v>128</v>
      </c>
      <c r="W34" s="2">
        <f t="shared" si="68"/>
        <v>17.713762283325195</v>
      </c>
      <c r="X34" s="1">
        <f t="shared" si="17"/>
        <v>4.8429341081860828</v>
      </c>
      <c r="Y34" s="1">
        <f t="shared" si="4"/>
        <v>69652.082890276666</v>
      </c>
      <c r="AB34">
        <f t="shared" si="38"/>
        <v>382.44504980662987</v>
      </c>
      <c r="AC34">
        <f t="shared" ref="AC34" si="71">AVERAGE(AB32:AB34)</f>
        <v>399.26863602962493</v>
      </c>
      <c r="AD34">
        <f t="shared" ref="AD34" si="72">STDEV(AB32:AB34)</f>
        <v>44.311168521389881</v>
      </c>
    </row>
    <row r="35" spans="1:30" x14ac:dyDescent="0.2">
      <c r="A35">
        <v>145</v>
      </c>
      <c r="B35" t="s">
        <v>59</v>
      </c>
      <c r="C35" t="s">
        <v>48</v>
      </c>
      <c r="D35" t="s">
        <v>7</v>
      </c>
      <c r="E35" s="2">
        <v>17.442232131958008</v>
      </c>
      <c r="P35">
        <v>245</v>
      </c>
      <c r="Q35" t="s">
        <v>81</v>
      </c>
      <c r="R35" t="s">
        <v>179</v>
      </c>
      <c r="S35" t="s">
        <v>7</v>
      </c>
      <c r="T35" s="2">
        <v>18.477989196777344</v>
      </c>
      <c r="V35" t="s">
        <v>129</v>
      </c>
      <c r="W35" s="2">
        <f>T71</f>
        <v>19.102390289306641</v>
      </c>
      <c r="X35" s="1">
        <f t="shared" si="17"/>
        <v>4.4327769703134923</v>
      </c>
      <c r="Y35" s="1">
        <f t="shared" si="4"/>
        <v>27088.001843019945</v>
      </c>
      <c r="AB35">
        <f t="shared" si="38"/>
        <v>364.47446531584768</v>
      </c>
      <c r="AC35">
        <f t="shared" ref="AC35" si="73">AVERAGE(AB35:AB37)</f>
        <v>242.5788738284175</v>
      </c>
      <c r="AD35">
        <f t="shared" ref="AD35" si="74">STDEV(AB35:AB37)</f>
        <v>106.08609213793775</v>
      </c>
    </row>
    <row r="36" spans="1:30" x14ac:dyDescent="0.2">
      <c r="A36">
        <v>146</v>
      </c>
      <c r="B36" t="s">
        <v>60</v>
      </c>
      <c r="C36" t="s">
        <v>48</v>
      </c>
      <c r="D36" t="s">
        <v>7</v>
      </c>
      <c r="E36" s="2">
        <v>17.711936950683594</v>
      </c>
      <c r="P36">
        <v>246</v>
      </c>
      <c r="Q36" t="s">
        <v>82</v>
      </c>
      <c r="R36" t="s">
        <v>179</v>
      </c>
      <c r="S36" t="s">
        <v>7</v>
      </c>
      <c r="T36" s="2">
        <v>18.556089401245117</v>
      </c>
      <c r="V36" t="s">
        <v>129</v>
      </c>
      <c r="W36" s="2">
        <f t="shared" ref="W36:W37" si="75">T72</f>
        <v>19.696102142333984</v>
      </c>
      <c r="X36" s="1">
        <f t="shared" si="17"/>
        <v>4.257413119584716</v>
      </c>
      <c r="Y36" s="1">
        <f t="shared" si="4"/>
        <v>18088.940056253938</v>
      </c>
      <c r="AB36">
        <f t="shared" si="38"/>
        <v>171.12595899703109</v>
      </c>
      <c r="AC36">
        <f t="shared" ref="AC36" si="76">AVERAGE(AB35:AB37)</f>
        <v>242.5788738284175</v>
      </c>
      <c r="AD36">
        <f t="shared" ref="AD36" si="77">STDEV(AB35:AB37)</f>
        <v>106.08609213793775</v>
      </c>
    </row>
    <row r="37" spans="1:30" x14ac:dyDescent="0.2">
      <c r="A37">
        <v>169</v>
      </c>
      <c r="B37" t="s">
        <v>65</v>
      </c>
      <c r="C37" t="s">
        <v>48</v>
      </c>
      <c r="D37" t="s">
        <v>7</v>
      </c>
      <c r="E37" s="2">
        <v>17.824825286865234</v>
      </c>
      <c r="P37">
        <v>269</v>
      </c>
      <c r="Q37" t="s">
        <v>85</v>
      </c>
      <c r="R37" t="s">
        <v>179</v>
      </c>
      <c r="S37" t="s">
        <v>7</v>
      </c>
      <c r="T37" s="2">
        <v>18.520727157592773</v>
      </c>
      <c r="V37" t="s">
        <v>129</v>
      </c>
      <c r="W37" s="2">
        <f t="shared" si="75"/>
        <v>19.676681518554688</v>
      </c>
      <c r="X37" s="1">
        <f t="shared" si="17"/>
        <v>4.2631493624306804</v>
      </c>
      <c r="Y37" s="1">
        <f t="shared" si="4"/>
        <v>18329.446997854735</v>
      </c>
      <c r="AB37">
        <f t="shared" si="38"/>
        <v>192.13619717237376</v>
      </c>
      <c r="AC37">
        <f t="shared" ref="AC37" si="78">AVERAGE(AB35:AB37)</f>
        <v>242.5788738284175</v>
      </c>
      <c r="AD37">
        <f t="shared" ref="AD37" si="79">STDEV(AB35:AB37)</f>
        <v>106.08609213793775</v>
      </c>
    </row>
    <row r="38" spans="1:30" x14ac:dyDescent="0.2">
      <c r="A38">
        <v>193</v>
      </c>
      <c r="B38" t="s">
        <v>68</v>
      </c>
      <c r="C38" t="s">
        <v>47</v>
      </c>
      <c r="D38" t="s">
        <v>7</v>
      </c>
      <c r="E38" s="2">
        <v>20.3426513671875</v>
      </c>
      <c r="P38">
        <v>299</v>
      </c>
      <c r="Q38" t="s">
        <v>194</v>
      </c>
      <c r="R38" t="s">
        <v>190</v>
      </c>
      <c r="S38" t="s">
        <v>12</v>
      </c>
      <c r="T38" s="2">
        <v>25.711090087890625</v>
      </c>
      <c r="V38" t="s">
        <v>130</v>
      </c>
      <c r="W38" s="2">
        <f>T77</f>
        <v>19.081516265869141</v>
      </c>
      <c r="X38" s="1">
        <f t="shared" si="17"/>
        <v>4.438942501810863</v>
      </c>
      <c r="Y38" s="1">
        <f t="shared" si="4"/>
        <v>27475.303711855297</v>
      </c>
      <c r="AB38">
        <f t="shared" si="38"/>
        <v>91.634137700442082</v>
      </c>
      <c r="AC38">
        <f t="shared" ref="AC38" si="80">AVERAGE(AB38:AB40)</f>
        <v>80.987623193799919</v>
      </c>
      <c r="AD38">
        <f t="shared" ref="AD38" si="81">STDEV(AB38:AB40)</f>
        <v>47.309639162825228</v>
      </c>
    </row>
    <row r="39" spans="1:30" x14ac:dyDescent="0.2">
      <c r="A39">
        <v>194</v>
      </c>
      <c r="B39" t="s">
        <v>69</v>
      </c>
      <c r="C39" t="s">
        <v>47</v>
      </c>
      <c r="D39" t="s">
        <v>7</v>
      </c>
      <c r="E39" s="2">
        <v>20.74431037902832</v>
      </c>
      <c r="P39">
        <v>300</v>
      </c>
      <c r="Q39" t="s">
        <v>195</v>
      </c>
      <c r="R39" t="s">
        <v>190</v>
      </c>
      <c r="S39" t="s">
        <v>12</v>
      </c>
      <c r="T39" s="2">
        <v>24.422307968139648</v>
      </c>
      <c r="V39" t="s">
        <v>130</v>
      </c>
      <c r="W39" s="2">
        <f t="shared" ref="W39:W40" si="82">T78</f>
        <v>18.638698577880859</v>
      </c>
      <c r="X39" s="1">
        <f t="shared" si="17"/>
        <v>4.5697369512402943</v>
      </c>
      <c r="Y39" s="1">
        <f t="shared" si="4"/>
        <v>37131.026126191289</v>
      </c>
      <c r="AB39">
        <f t="shared" si="38"/>
        <v>29.261879429930524</v>
      </c>
      <c r="AC39">
        <f t="shared" ref="AC39" si="83">AVERAGE(AB38:AB40)</f>
        <v>80.987623193799919</v>
      </c>
      <c r="AD39">
        <f t="shared" ref="AD39" si="84">STDEV(AB38:AB40)</f>
        <v>47.309639162825228</v>
      </c>
    </row>
    <row r="40" spans="1:30" x14ac:dyDescent="0.2">
      <c r="A40">
        <v>217</v>
      </c>
      <c r="B40" t="s">
        <v>74</v>
      </c>
      <c r="C40" t="s">
        <v>47</v>
      </c>
      <c r="D40" t="s">
        <v>7</v>
      </c>
      <c r="E40" s="2">
        <v>20.722444534301758</v>
      </c>
      <c r="P40">
        <v>323</v>
      </c>
      <c r="Q40" t="s">
        <v>199</v>
      </c>
      <c r="R40" t="s">
        <v>190</v>
      </c>
      <c r="S40" t="s">
        <v>12</v>
      </c>
      <c r="T40" s="2">
        <v>25.142480850219727</v>
      </c>
      <c r="V40" t="s">
        <v>130</v>
      </c>
      <c r="W40" s="2">
        <f t="shared" si="82"/>
        <v>18.611465454101562</v>
      </c>
      <c r="X40" s="1">
        <f t="shared" si="17"/>
        <v>4.5777807614303034</v>
      </c>
      <c r="Y40" s="1">
        <f t="shared" si="4"/>
        <v>37825.158926148659</v>
      </c>
      <c r="AB40">
        <f t="shared" si="38"/>
        <v>122.06685245102716</v>
      </c>
      <c r="AC40">
        <f t="shared" ref="AC40" si="85">AVERAGE(AB38:AB40)</f>
        <v>80.987623193799919</v>
      </c>
      <c r="AD40">
        <f t="shared" ref="AD40" si="86">STDEV(AB38:AB40)</f>
        <v>47.309639162825228</v>
      </c>
    </row>
    <row r="41" spans="1:30" x14ac:dyDescent="0.2">
      <c r="A41">
        <v>241</v>
      </c>
      <c r="B41" t="s">
        <v>77</v>
      </c>
      <c r="C41" t="s">
        <v>46</v>
      </c>
      <c r="D41" t="s">
        <v>7</v>
      </c>
      <c r="E41" s="2">
        <v>23.929630279541016</v>
      </c>
      <c r="P41">
        <v>293</v>
      </c>
      <c r="Q41" t="s">
        <v>90</v>
      </c>
      <c r="R41" t="s">
        <v>190</v>
      </c>
      <c r="S41" t="s">
        <v>7</v>
      </c>
      <c r="T41" s="2">
        <v>16.610286712646484</v>
      </c>
      <c r="V41" t="s">
        <v>131</v>
      </c>
      <c r="W41" s="2">
        <f>T83</f>
        <v>17.493532180786133</v>
      </c>
      <c r="X41" s="1">
        <f t="shared" si="17"/>
        <v>4.9079831696638312</v>
      </c>
      <c r="Y41" s="1">
        <f t="shared" si="4"/>
        <v>80906.454466505616</v>
      </c>
      <c r="AB41">
        <f t="shared" si="38"/>
        <v>325.50951370140331</v>
      </c>
      <c r="AC41">
        <f t="shared" ref="AC41" si="87">AVERAGE(AB41:AB43)</f>
        <v>305.65993459982428</v>
      </c>
      <c r="AD41">
        <f t="shared" ref="AD41" si="88">STDEV(AB41:AB43)</f>
        <v>73.086192427439997</v>
      </c>
    </row>
    <row r="42" spans="1:30" x14ac:dyDescent="0.2">
      <c r="A42">
        <v>242</v>
      </c>
      <c r="B42" t="s">
        <v>78</v>
      </c>
      <c r="C42" t="s">
        <v>46</v>
      </c>
      <c r="D42" t="s">
        <v>7</v>
      </c>
      <c r="E42" s="2">
        <v>24.060176849365234</v>
      </c>
      <c r="P42">
        <v>294</v>
      </c>
      <c r="Q42" t="s">
        <v>91</v>
      </c>
      <c r="R42" t="s">
        <v>190</v>
      </c>
      <c r="S42" t="s">
        <v>7</v>
      </c>
      <c r="T42" s="2">
        <v>16.591560363769531</v>
      </c>
      <c r="V42" t="s">
        <v>131</v>
      </c>
      <c r="W42" s="2">
        <f t="shared" ref="W42:W43" si="89">T84</f>
        <v>17.566196441650391</v>
      </c>
      <c r="X42" s="1">
        <f t="shared" si="17"/>
        <v>4.8865204272062881</v>
      </c>
      <c r="Y42" s="1">
        <f t="shared" si="4"/>
        <v>77005.26632252484</v>
      </c>
      <c r="AB42">
        <f t="shared" si="38"/>
        <v>224.69932886692547</v>
      </c>
      <c r="AC42">
        <f t="shared" ref="AC42" si="90">AVERAGE(AB41:AB43)</f>
        <v>305.65993459982428</v>
      </c>
      <c r="AD42">
        <f t="shared" ref="AD42" si="91">STDEV(AB41:AB43)</f>
        <v>73.086192427439997</v>
      </c>
    </row>
    <row r="43" spans="1:30" x14ac:dyDescent="0.2">
      <c r="A43">
        <v>265</v>
      </c>
      <c r="B43" t="s">
        <v>83</v>
      </c>
      <c r="C43" t="s">
        <v>46</v>
      </c>
      <c r="D43" t="s">
        <v>7</v>
      </c>
      <c r="E43" s="2">
        <v>24.322113037109375</v>
      </c>
      <c r="P43">
        <v>317</v>
      </c>
      <c r="Q43" t="s">
        <v>94</v>
      </c>
      <c r="R43" t="s">
        <v>190</v>
      </c>
      <c r="S43" t="s">
        <v>7</v>
      </c>
      <c r="T43" s="2">
        <v>16.713314056396484</v>
      </c>
      <c r="V43" t="s">
        <v>131</v>
      </c>
      <c r="W43" s="2">
        <f t="shared" si="89"/>
        <v>17.583366394042969</v>
      </c>
      <c r="X43" s="1">
        <f t="shared" si="17"/>
        <v>4.8814489620619774</v>
      </c>
      <c r="Y43" s="1">
        <f t="shared" si="4"/>
        <v>76111.268839909157</v>
      </c>
      <c r="AB43">
        <f t="shared" si="38"/>
        <v>366.77096123114404</v>
      </c>
      <c r="AC43">
        <f t="shared" ref="AC43" si="92">AVERAGE(AB41:AB43)</f>
        <v>305.65993459982428</v>
      </c>
      <c r="AD43">
        <f t="shared" ref="AD43" si="93">STDEV(AB41:AB43)</f>
        <v>73.086192427439997</v>
      </c>
    </row>
    <row r="44" spans="1:30" x14ac:dyDescent="0.2">
      <c r="A44">
        <v>289</v>
      </c>
      <c r="B44" t="s">
        <v>86</v>
      </c>
      <c r="C44" t="s">
        <v>45</v>
      </c>
      <c r="D44" t="s">
        <v>7</v>
      </c>
      <c r="E44" s="2">
        <v>27.226181030273438</v>
      </c>
      <c r="P44">
        <v>347</v>
      </c>
      <c r="Q44" t="s">
        <v>205</v>
      </c>
      <c r="R44" t="s">
        <v>201</v>
      </c>
      <c r="S44" t="s">
        <v>12</v>
      </c>
      <c r="T44" s="2">
        <v>26.899723052978516</v>
      </c>
      <c r="V44" t="s">
        <v>132</v>
      </c>
      <c r="W44" s="2">
        <f>T89</f>
        <v>19.538722991943359</v>
      </c>
      <c r="X44" s="1">
        <f t="shared" si="17"/>
        <v>4.3038979820583174</v>
      </c>
      <c r="Y44" s="1">
        <f t="shared" si="4"/>
        <v>20132.512715387777</v>
      </c>
      <c r="AB44">
        <f t="shared" ref="AB44:AB55" si="94">Y44/Y101</f>
        <v>225.06844742169235</v>
      </c>
      <c r="AC44">
        <f>AVERAGE(AB44:AB46)</f>
        <v>217.8895070892286</v>
      </c>
      <c r="AD44">
        <f>STDEV(AB44:AB46)</f>
        <v>40.024195261806462</v>
      </c>
    </row>
    <row r="45" spans="1:30" x14ac:dyDescent="0.2">
      <c r="A45">
        <v>290</v>
      </c>
      <c r="B45" t="s">
        <v>87</v>
      </c>
      <c r="C45" t="s">
        <v>45</v>
      </c>
      <c r="D45" t="s">
        <v>7</v>
      </c>
      <c r="E45" s="2">
        <v>27.325777053833008</v>
      </c>
      <c r="P45">
        <v>348</v>
      </c>
      <c r="Q45" t="s">
        <v>206</v>
      </c>
      <c r="R45" t="s">
        <v>201</v>
      </c>
      <c r="S45" t="s">
        <v>12</v>
      </c>
      <c r="T45" s="2">
        <v>27.13568115234375</v>
      </c>
      <c r="V45" t="s">
        <v>132</v>
      </c>
      <c r="W45" s="2">
        <f t="shared" ref="W45:W46" si="95">T90</f>
        <v>19.612907409667969</v>
      </c>
      <c r="X45" s="1">
        <f t="shared" si="17"/>
        <v>4.2819862329666911</v>
      </c>
      <c r="Y45" s="1">
        <f t="shared" si="4"/>
        <v>19141.952445186114</v>
      </c>
      <c r="AB45">
        <f t="shared" si="94"/>
        <v>174.76165913467057</v>
      </c>
      <c r="AC45">
        <f>AVERAGE(AB44:AB46)</f>
        <v>217.8895070892286</v>
      </c>
      <c r="AD45">
        <f>STDEV(AB44:AB46)</f>
        <v>40.024195261806462</v>
      </c>
    </row>
    <row r="46" spans="1:30" x14ac:dyDescent="0.2">
      <c r="A46">
        <v>313</v>
      </c>
      <c r="B46" t="s">
        <v>92</v>
      </c>
      <c r="C46" t="s">
        <v>45</v>
      </c>
      <c r="D46" t="s">
        <v>7</v>
      </c>
      <c r="E46" s="2">
        <v>27.186756134033203</v>
      </c>
      <c r="P46">
        <v>371</v>
      </c>
      <c r="Q46" t="s">
        <v>210</v>
      </c>
      <c r="R46" t="s">
        <v>201</v>
      </c>
      <c r="S46" t="s">
        <v>12</v>
      </c>
      <c r="T46" s="2">
        <v>26.951797485351562</v>
      </c>
      <c r="V46" t="s">
        <v>132</v>
      </c>
      <c r="W46" s="2">
        <f t="shared" si="95"/>
        <v>19.428960800170898</v>
      </c>
      <c r="X46" s="1">
        <f t="shared" si="17"/>
        <v>4.336318289174474</v>
      </c>
      <c r="Y46" s="1">
        <f t="shared" si="4"/>
        <v>21692.933712530586</v>
      </c>
      <c r="AB46">
        <f t="shared" si="94"/>
        <v>253.83841471132291</v>
      </c>
      <c r="AC46">
        <f>AVERAGE(AB44:AB46)</f>
        <v>217.8895070892286</v>
      </c>
      <c r="AD46">
        <f>STDEV(AB44:AB46)</f>
        <v>40.024195261806462</v>
      </c>
    </row>
    <row r="47" spans="1:30" x14ac:dyDescent="0.2">
      <c r="A47">
        <v>337</v>
      </c>
      <c r="B47" t="s">
        <v>95</v>
      </c>
      <c r="C47" t="s">
        <v>44</v>
      </c>
      <c r="D47" t="s">
        <v>7</v>
      </c>
      <c r="E47" s="2">
        <v>30.279260635375977</v>
      </c>
      <c r="P47">
        <v>341</v>
      </c>
      <c r="Q47" t="s">
        <v>99</v>
      </c>
      <c r="R47" t="s">
        <v>201</v>
      </c>
      <c r="S47" t="s">
        <v>7</v>
      </c>
      <c r="T47" s="2">
        <v>17.790855407714844</v>
      </c>
      <c r="V47" t="s">
        <v>132</v>
      </c>
      <c r="W47" s="2">
        <f>T95</f>
        <v>17.958889007568359</v>
      </c>
      <c r="X47" s="1">
        <f t="shared" si="17"/>
        <v>4.7705313659119915</v>
      </c>
      <c r="Y47" s="1">
        <f t="shared" si="4"/>
        <v>58956.455546095276</v>
      </c>
      <c r="AB47">
        <f t="shared" si="94"/>
        <v>120.64630469589862</v>
      </c>
      <c r="AC47">
        <f t="shared" ref="AC47" si="96">AVERAGE(AB47:AB49)</f>
        <v>81.759977341287126</v>
      </c>
      <c r="AD47">
        <f t="shared" ref="AD47" si="97">STDEV(AB47:AB49)</f>
        <v>39.649876648876642</v>
      </c>
    </row>
    <row r="48" spans="1:30" x14ac:dyDescent="0.2">
      <c r="A48">
        <v>338</v>
      </c>
      <c r="B48" t="s">
        <v>96</v>
      </c>
      <c r="C48" t="s">
        <v>44</v>
      </c>
      <c r="D48" t="s">
        <v>7</v>
      </c>
      <c r="E48" s="2">
        <v>30.133987426757812</v>
      </c>
      <c r="P48">
        <v>342</v>
      </c>
      <c r="Q48" t="s">
        <v>100</v>
      </c>
      <c r="R48" t="s">
        <v>201</v>
      </c>
      <c r="S48" t="s">
        <v>7</v>
      </c>
      <c r="T48" s="2">
        <v>18.052629470825195</v>
      </c>
      <c r="V48" t="s">
        <v>132</v>
      </c>
      <c r="W48" s="2">
        <f t="shared" ref="W48:W49" si="98">T96</f>
        <v>17.62169075012207</v>
      </c>
      <c r="X48" s="1">
        <f t="shared" si="17"/>
        <v>4.8701291498930557</v>
      </c>
      <c r="Y48" s="1">
        <f t="shared" si="4"/>
        <v>74153.072389814464</v>
      </c>
      <c r="AB48">
        <f t="shared" si="94"/>
        <v>41.388295395273737</v>
      </c>
      <c r="AC48">
        <f t="shared" ref="AC48" si="99">AVERAGE(AB47:AB49)</f>
        <v>81.759977341287126</v>
      </c>
      <c r="AD48">
        <f t="shared" ref="AD48" si="100">STDEV(AB47:AB49)</f>
        <v>39.649876648876642</v>
      </c>
    </row>
    <row r="49" spans="1:30" x14ac:dyDescent="0.2">
      <c r="A49">
        <v>361</v>
      </c>
      <c r="B49" t="s">
        <v>101</v>
      </c>
      <c r="C49" t="s">
        <v>44</v>
      </c>
      <c r="D49" t="s">
        <v>7</v>
      </c>
      <c r="E49" s="2">
        <v>30.324897766113281</v>
      </c>
      <c r="H49" s="9" t="s">
        <v>111</v>
      </c>
      <c r="I49" s="14">
        <f>((10^(-1/-3.3856)-1))</f>
        <v>0.97409759781351801</v>
      </c>
      <c r="P49">
        <v>365</v>
      </c>
      <c r="Q49" t="s">
        <v>103</v>
      </c>
      <c r="R49" t="s">
        <v>201</v>
      </c>
      <c r="S49" t="s">
        <v>7</v>
      </c>
      <c r="T49" s="2">
        <v>17.950656890869141</v>
      </c>
      <c r="V49" t="s">
        <v>132</v>
      </c>
      <c r="W49" s="2">
        <f t="shared" si="98"/>
        <v>17.692625045776367</v>
      </c>
      <c r="X49" s="1">
        <f t="shared" si="17"/>
        <v>4.8491773848722923</v>
      </c>
      <c r="Y49" s="1">
        <f t="shared" si="4"/>
        <v>70660.610418665703</v>
      </c>
      <c r="AB49">
        <f t="shared" si="94"/>
        <v>83.245331932689027</v>
      </c>
      <c r="AC49">
        <f t="shared" ref="AC49" si="101">AVERAGE(AB47:AB49)</f>
        <v>81.759977341287126</v>
      </c>
      <c r="AD49">
        <f t="shared" ref="AD49" si="102">STDEV(AB47:AB49)</f>
        <v>39.649876648876642</v>
      </c>
    </row>
    <row r="50" spans="1:30" x14ac:dyDescent="0.2">
      <c r="P50">
        <v>13</v>
      </c>
      <c r="Q50" t="s">
        <v>137</v>
      </c>
      <c r="R50" t="s">
        <v>135</v>
      </c>
      <c r="S50" t="s">
        <v>12</v>
      </c>
      <c r="T50" s="2">
        <v>28.609521865844727</v>
      </c>
      <c r="V50" t="s">
        <v>133</v>
      </c>
      <c r="W50" s="2">
        <f>T101</f>
        <v>17.875219345092773</v>
      </c>
      <c r="X50" s="1">
        <f t="shared" si="17"/>
        <v>4.7952447586564348</v>
      </c>
      <c r="Y50" s="1">
        <f t="shared" si="4"/>
        <v>62408.645755891157</v>
      </c>
      <c r="AB50">
        <f t="shared" si="94"/>
        <v>99.40591905436797</v>
      </c>
      <c r="AC50">
        <f t="shared" ref="AC50" si="103">AVERAGE(AB50:AB52)</f>
        <v>107.20965393352259</v>
      </c>
      <c r="AD50">
        <f t="shared" ref="AD50" si="104">STDEV(AB50:AB52)</f>
        <v>25.987006768770794</v>
      </c>
    </row>
    <row r="51" spans="1:30" x14ac:dyDescent="0.2">
      <c r="H51" t="s">
        <v>116</v>
      </c>
      <c r="I51">
        <v>-3.3856000000000002</v>
      </c>
      <c r="P51">
        <v>14</v>
      </c>
      <c r="Q51" t="s">
        <v>138</v>
      </c>
      <c r="R51" t="s">
        <v>135</v>
      </c>
      <c r="S51" t="s">
        <v>12</v>
      </c>
      <c r="T51" s="2">
        <v>28.612445831298828</v>
      </c>
      <c r="V51" t="s">
        <v>133</v>
      </c>
      <c r="W51" s="2">
        <f t="shared" ref="W51:W52" si="105">T102</f>
        <v>17.280628204345703</v>
      </c>
      <c r="X51" s="1">
        <f t="shared" si="17"/>
        <v>4.9708683233856021</v>
      </c>
      <c r="Y51" s="1">
        <f t="shared" si="4"/>
        <v>93512.210530945755</v>
      </c>
      <c r="AB51">
        <f t="shared" si="94"/>
        <v>136.20436521854793</v>
      </c>
      <c r="AC51">
        <f t="shared" ref="AC51" si="106">AVERAGE(AB50:AB52)</f>
        <v>107.20965393352259</v>
      </c>
      <c r="AD51">
        <f t="shared" ref="AD51" si="107">STDEV(AB50:AB52)</f>
        <v>25.987006768770794</v>
      </c>
    </row>
    <row r="52" spans="1:30" x14ac:dyDescent="0.2">
      <c r="H52" t="s">
        <v>117</v>
      </c>
      <c r="I52">
        <v>34.11</v>
      </c>
      <c r="P52">
        <v>37</v>
      </c>
      <c r="Q52" t="s">
        <v>141</v>
      </c>
      <c r="R52" t="s">
        <v>135</v>
      </c>
      <c r="S52" t="s">
        <v>12</v>
      </c>
      <c r="T52" s="2">
        <v>29.00432014465332</v>
      </c>
      <c r="V52" t="s">
        <v>133</v>
      </c>
      <c r="W52" s="2">
        <f t="shared" si="105"/>
        <v>17.922555923461914</v>
      </c>
      <c r="X52" s="1">
        <f t="shared" si="17"/>
        <v>4.7812630188262304</v>
      </c>
      <c r="Y52" s="1">
        <f t="shared" si="4"/>
        <v>60431.450547547298</v>
      </c>
      <c r="AB52">
        <f t="shared" si="94"/>
        <v>86.018677527651846</v>
      </c>
      <c r="AC52">
        <f t="shared" ref="AC52" si="108">AVERAGE(AB50:AB52)</f>
        <v>107.20965393352259</v>
      </c>
      <c r="AD52">
        <f t="shared" ref="AD52" si="109">STDEV(AB50:AB52)</f>
        <v>25.987006768770794</v>
      </c>
    </row>
    <row r="53" spans="1:30" x14ac:dyDescent="0.2">
      <c r="P53">
        <v>7</v>
      </c>
      <c r="Q53" t="s">
        <v>14</v>
      </c>
      <c r="R53" t="s">
        <v>135</v>
      </c>
      <c r="S53" t="s">
        <v>7</v>
      </c>
      <c r="T53" s="2">
        <v>18.717716217041016</v>
      </c>
      <c r="V53" t="s">
        <v>133</v>
      </c>
      <c r="W53" s="2">
        <f>T107</f>
        <v>18.090599060058594</v>
      </c>
      <c r="X53" s="1">
        <f t="shared" si="17"/>
        <v>4.7316283494628442</v>
      </c>
      <c r="Y53" s="1">
        <f t="shared" si="4"/>
        <v>53904.913002141075</v>
      </c>
      <c r="AB53">
        <f t="shared" si="94"/>
        <v>401.65473770374359</v>
      </c>
      <c r="AC53">
        <f t="shared" ref="AC53" si="110">AVERAGE(AB53:AB55)</f>
        <v>206.43773755474481</v>
      </c>
      <c r="AD53">
        <f t="shared" ref="AD53" si="111">STDEV(AB53:AB55)</f>
        <v>172.88559828765</v>
      </c>
    </row>
    <row r="54" spans="1:30" x14ac:dyDescent="0.2">
      <c r="P54">
        <v>8</v>
      </c>
      <c r="Q54" t="s">
        <v>15</v>
      </c>
      <c r="R54" t="s">
        <v>135</v>
      </c>
      <c r="S54" t="s">
        <v>7</v>
      </c>
      <c r="T54" s="2">
        <v>19.189506530761719</v>
      </c>
      <c r="V54" t="s">
        <v>133</v>
      </c>
      <c r="W54" s="2">
        <f t="shared" ref="W54:W55" si="112">T108</f>
        <v>18.848613739013672</v>
      </c>
      <c r="X54" s="1">
        <f t="shared" si="17"/>
        <v>4.5077345997714815</v>
      </c>
      <c r="Y54" s="1">
        <f t="shared" si="4"/>
        <v>32191.009761879028</v>
      </c>
      <c r="AB54">
        <f t="shared" si="94"/>
        <v>72.674400530010928</v>
      </c>
      <c r="AC54">
        <f>AVERAGE(AB53:AB55)</f>
        <v>206.43773755474481</v>
      </c>
      <c r="AD54">
        <f t="shared" ref="AD54" si="113">STDEV(AB53:AB55)</f>
        <v>172.88559828765</v>
      </c>
    </row>
    <row r="55" spans="1:30" x14ac:dyDescent="0.2">
      <c r="P55">
        <v>31</v>
      </c>
      <c r="Q55" t="s">
        <v>23</v>
      </c>
      <c r="R55" t="s">
        <v>135</v>
      </c>
      <c r="S55" t="s">
        <v>7</v>
      </c>
      <c r="T55" s="2">
        <v>19.152957916259766</v>
      </c>
      <c r="V55" t="s">
        <v>133</v>
      </c>
      <c r="W55" s="2">
        <f t="shared" si="112"/>
        <v>18.897031784057617</v>
      </c>
      <c r="X55" s="1">
        <f t="shared" si="17"/>
        <v>4.4934334286219224</v>
      </c>
      <c r="Y55" s="1">
        <f t="shared" si="4"/>
        <v>31148.233997397165</v>
      </c>
      <c r="AB55">
        <f t="shared" si="94"/>
        <v>144.98407443047998</v>
      </c>
      <c r="AC55">
        <f t="shared" ref="AC55" si="114">AVERAGE(AB53:AB55)</f>
        <v>206.43773755474481</v>
      </c>
      <c r="AD55">
        <f>STDEV(AB53:AB55)</f>
        <v>172.88559828765</v>
      </c>
    </row>
    <row r="56" spans="1:30" x14ac:dyDescent="0.2">
      <c r="P56">
        <v>61</v>
      </c>
      <c r="Q56" t="s">
        <v>146</v>
      </c>
      <c r="R56" t="s">
        <v>144</v>
      </c>
      <c r="S56" t="s">
        <v>12</v>
      </c>
      <c r="T56" s="2">
        <v>26.852783203125</v>
      </c>
    </row>
    <row r="57" spans="1:30" x14ac:dyDescent="0.2">
      <c r="P57">
        <v>62</v>
      </c>
      <c r="Q57" t="s">
        <v>147</v>
      </c>
      <c r="R57" t="s">
        <v>144</v>
      </c>
      <c r="S57" t="s">
        <v>12</v>
      </c>
      <c r="T57" s="2">
        <v>26.040140151977539</v>
      </c>
    </row>
    <row r="58" spans="1:30" ht="16" thickBot="1" x14ac:dyDescent="0.25">
      <c r="P58">
        <v>85</v>
      </c>
      <c r="Q58" t="s">
        <v>150</v>
      </c>
      <c r="R58" t="s">
        <v>144</v>
      </c>
      <c r="S58" t="s">
        <v>12</v>
      </c>
      <c r="T58" s="2">
        <v>27.653957366943359</v>
      </c>
      <c r="V58" t="s">
        <v>3</v>
      </c>
      <c r="W58" s="4" t="s">
        <v>108</v>
      </c>
      <c r="X58" s="4" t="s">
        <v>114</v>
      </c>
      <c r="Y58" s="4" t="s">
        <v>115</v>
      </c>
    </row>
    <row r="59" spans="1:30" x14ac:dyDescent="0.2">
      <c r="E59" s="2"/>
      <c r="P59">
        <v>55</v>
      </c>
      <c r="Q59" t="s">
        <v>32</v>
      </c>
      <c r="R59" t="s">
        <v>144</v>
      </c>
      <c r="S59" t="s">
        <v>7</v>
      </c>
      <c r="T59" s="2">
        <v>16.39348030090332</v>
      </c>
      <c r="V59" t="s">
        <v>118</v>
      </c>
      <c r="W59" s="2">
        <f>T2</f>
        <v>28.77497673034668</v>
      </c>
      <c r="X59" s="1">
        <f t="shared" ref="X59:X67" si="115">((W59-$J$25)/$J$24)</f>
        <v>1.9485752532264995</v>
      </c>
      <c r="Y59" s="1">
        <f>10^X59</f>
        <v>88.833189043123596</v>
      </c>
    </row>
    <row r="60" spans="1:30" x14ac:dyDescent="0.2">
      <c r="E60" s="2"/>
      <c r="P60">
        <v>56</v>
      </c>
      <c r="Q60" t="s">
        <v>33</v>
      </c>
      <c r="R60" t="s">
        <v>144</v>
      </c>
      <c r="S60" t="s">
        <v>7</v>
      </c>
      <c r="T60" s="2">
        <v>17.027109146118164</v>
      </c>
      <c r="V60" t="s">
        <v>118</v>
      </c>
      <c r="W60" s="2">
        <f>T3</f>
        <v>28.54136848449707</v>
      </c>
      <c r="X60" s="1">
        <f t="shared" si="115"/>
        <v>2.0173888050851096</v>
      </c>
      <c r="Y60" s="1">
        <f t="shared" ref="Y60:Y67" si="116">10^X60</f>
        <v>104.08515782862069</v>
      </c>
    </row>
    <row r="61" spans="1:30" x14ac:dyDescent="0.2">
      <c r="E61" s="2"/>
      <c r="P61">
        <v>79</v>
      </c>
      <c r="Q61" t="s">
        <v>41</v>
      </c>
      <c r="R61" t="s">
        <v>144</v>
      </c>
      <c r="S61" t="s">
        <v>7</v>
      </c>
      <c r="T61" s="2">
        <v>17.112449645996094</v>
      </c>
      <c r="V61" t="s">
        <v>118</v>
      </c>
      <c r="W61" s="2">
        <f>T4</f>
        <v>28.670551300048828</v>
      </c>
      <c r="X61" s="1">
        <f t="shared" si="115"/>
        <v>1.9793356604074386</v>
      </c>
      <c r="Y61" s="1">
        <f t="shared" si="116"/>
        <v>95.353285211097358</v>
      </c>
    </row>
    <row r="62" spans="1:30" x14ac:dyDescent="0.2">
      <c r="E62" s="2"/>
      <c r="P62">
        <v>109</v>
      </c>
      <c r="Q62" t="s">
        <v>154</v>
      </c>
      <c r="R62" t="s">
        <v>153</v>
      </c>
      <c r="S62" t="s">
        <v>12</v>
      </c>
      <c r="T62" s="2">
        <v>27.49273681640625</v>
      </c>
      <c r="V62" t="s">
        <v>119</v>
      </c>
      <c r="W62" s="2">
        <f>T8</f>
        <v>27.392614364624023</v>
      </c>
      <c r="X62" s="1">
        <f t="shared" si="115"/>
        <v>2.3557751959985791</v>
      </c>
      <c r="Y62" s="1">
        <f t="shared" si="116"/>
        <v>226.86902050057355</v>
      </c>
    </row>
    <row r="63" spans="1:30" x14ac:dyDescent="0.2">
      <c r="E63" s="2"/>
      <c r="P63">
        <v>110</v>
      </c>
      <c r="Q63" t="s">
        <v>155</v>
      </c>
      <c r="R63" t="s">
        <v>153</v>
      </c>
      <c r="S63" t="s">
        <v>12</v>
      </c>
      <c r="T63" s="2">
        <v>27.380407333374023</v>
      </c>
      <c r="V63" t="s">
        <v>119</v>
      </c>
      <c r="W63" s="2">
        <f t="shared" ref="W63:W64" si="117">T9</f>
        <v>26.003843307495117</v>
      </c>
      <c r="X63" s="1">
        <f t="shared" si="115"/>
        <v>2.7648629352258993</v>
      </c>
      <c r="Y63" s="1">
        <f t="shared" si="116"/>
        <v>581.91953305840786</v>
      </c>
    </row>
    <row r="64" spans="1:30" x14ac:dyDescent="0.2">
      <c r="E64" s="2"/>
      <c r="P64">
        <v>133</v>
      </c>
      <c r="Q64" t="s">
        <v>156</v>
      </c>
      <c r="R64" t="s">
        <v>153</v>
      </c>
      <c r="S64" t="s">
        <v>12</v>
      </c>
      <c r="T64" s="2">
        <v>27.716512680053711</v>
      </c>
      <c r="V64" t="s">
        <v>119</v>
      </c>
      <c r="W64" s="2">
        <f t="shared" si="117"/>
        <v>26.984409332275391</v>
      </c>
      <c r="X64" s="1">
        <f t="shared" si="115"/>
        <v>2.4760194025346443</v>
      </c>
      <c r="Y64" s="1">
        <f t="shared" si="116"/>
        <v>299.23983219705519</v>
      </c>
    </row>
    <row r="65" spans="5:25" x14ac:dyDescent="0.2">
      <c r="E65" s="2"/>
      <c r="P65">
        <v>103</v>
      </c>
      <c r="Q65" t="s">
        <v>50</v>
      </c>
      <c r="R65" t="s">
        <v>153</v>
      </c>
      <c r="S65" t="s">
        <v>7</v>
      </c>
      <c r="T65" s="2">
        <v>17.252965927124023</v>
      </c>
      <c r="V65" t="s">
        <v>120</v>
      </c>
      <c r="W65" s="2">
        <f>T14</f>
        <v>27.613649368286133</v>
      </c>
      <c r="X65" s="1">
        <f t="shared" si="115"/>
        <v>2.2906653209950121</v>
      </c>
      <c r="Y65" s="1">
        <f t="shared" si="116"/>
        <v>195.28339694014858</v>
      </c>
    </row>
    <row r="66" spans="5:25" x14ac:dyDescent="0.2">
      <c r="E66" s="2"/>
      <c r="P66">
        <v>104</v>
      </c>
      <c r="Q66" t="s">
        <v>51</v>
      </c>
      <c r="R66" t="s">
        <v>153</v>
      </c>
      <c r="S66" t="s">
        <v>7</v>
      </c>
      <c r="T66" s="2">
        <v>17.443862915039062</v>
      </c>
      <c r="V66" t="s">
        <v>120</v>
      </c>
      <c r="W66" s="2">
        <f t="shared" ref="W66:W67" si="118">T15</f>
        <v>25.734081268310547</v>
      </c>
      <c r="X66" s="1">
        <f t="shared" si="115"/>
        <v>2.8443262435753076</v>
      </c>
      <c r="Y66" s="1">
        <f t="shared" si="116"/>
        <v>698.75711582599604</v>
      </c>
    </row>
    <row r="67" spans="5:25" x14ac:dyDescent="0.2">
      <c r="E67" s="2"/>
      <c r="P67">
        <v>127</v>
      </c>
      <c r="Q67" t="s">
        <v>57</v>
      </c>
      <c r="R67" t="s">
        <v>153</v>
      </c>
      <c r="S67" t="s">
        <v>7</v>
      </c>
      <c r="T67" s="2">
        <v>17.713762283325195</v>
      </c>
      <c r="V67" t="s">
        <v>120</v>
      </c>
      <c r="W67" s="2">
        <f t="shared" si="118"/>
        <v>27.202266693115234</v>
      </c>
      <c r="X67" s="1">
        <f t="shared" si="115"/>
        <v>2.4118455599401338</v>
      </c>
      <c r="Y67" s="1">
        <f t="shared" si="116"/>
        <v>258.13420727819499</v>
      </c>
    </row>
    <row r="68" spans="5:25" x14ac:dyDescent="0.2">
      <c r="P68">
        <v>157</v>
      </c>
      <c r="Q68" t="s">
        <v>163</v>
      </c>
      <c r="R68" t="s">
        <v>159</v>
      </c>
      <c r="S68" t="s">
        <v>12</v>
      </c>
      <c r="T68" s="2">
        <v>29.037956237792969</v>
      </c>
      <c r="V68" t="s">
        <v>121</v>
      </c>
      <c r="W68" s="2">
        <f>T20</f>
        <v>28.683120727539062</v>
      </c>
      <c r="X68" s="1">
        <f t="shared" ref="X68:X112" si="119">((W68-$J$25)/$J$24)</f>
        <v>1.9756331072407618</v>
      </c>
      <c r="Y68" s="1">
        <f t="shared" ref="Y68:Y76" si="120">10^X68</f>
        <v>94.543811607536739</v>
      </c>
    </row>
    <row r="69" spans="5:25" x14ac:dyDescent="0.2">
      <c r="P69">
        <v>158</v>
      </c>
      <c r="Q69" t="s">
        <v>164</v>
      </c>
      <c r="R69" t="s">
        <v>159</v>
      </c>
      <c r="S69" t="s">
        <v>12</v>
      </c>
      <c r="T69" s="2">
        <v>28.518594741821289</v>
      </c>
      <c r="V69" t="s">
        <v>121</v>
      </c>
      <c r="W69" s="2">
        <f t="shared" ref="W69:W70" si="121">T21</f>
        <v>27.6324462890625</v>
      </c>
      <c r="X69" s="1">
        <f t="shared" si="119"/>
        <v>2.2851283465704904</v>
      </c>
      <c r="Y69" s="1">
        <f t="shared" si="120"/>
        <v>192.80946366888875</v>
      </c>
    </row>
    <row r="70" spans="5:25" x14ac:dyDescent="0.2">
      <c r="P70">
        <v>181</v>
      </c>
      <c r="Q70" t="s">
        <v>167</v>
      </c>
      <c r="R70" t="s">
        <v>159</v>
      </c>
      <c r="S70" t="s">
        <v>12</v>
      </c>
      <c r="T70" s="2">
        <v>28.669857025146484</v>
      </c>
      <c r="V70" t="s">
        <v>121</v>
      </c>
      <c r="W70" s="2">
        <f t="shared" si="121"/>
        <v>28.210407257080078</v>
      </c>
      <c r="X70" s="1">
        <f t="shared" si="119"/>
        <v>2.1148794458936968</v>
      </c>
      <c r="Y70" s="1">
        <f t="shared" si="120"/>
        <v>130.28050876866476</v>
      </c>
    </row>
    <row r="71" spans="5:25" x14ac:dyDescent="0.2">
      <c r="P71">
        <v>151</v>
      </c>
      <c r="Q71" t="s">
        <v>158</v>
      </c>
      <c r="R71" t="s">
        <v>159</v>
      </c>
      <c r="S71" t="s">
        <v>7</v>
      </c>
      <c r="T71" s="2">
        <v>19.102390289306641</v>
      </c>
      <c r="V71" t="s">
        <v>122</v>
      </c>
      <c r="W71" s="2">
        <f>T26</f>
        <v>28.526218414306641</v>
      </c>
      <c r="X71" s="1">
        <f t="shared" si="119"/>
        <v>2.0218515334315303</v>
      </c>
      <c r="Y71" s="1">
        <f t="shared" si="120"/>
        <v>105.1602314852732</v>
      </c>
    </row>
    <row r="72" spans="5:25" x14ac:dyDescent="0.2">
      <c r="P72">
        <v>152</v>
      </c>
      <c r="Q72" t="s">
        <v>160</v>
      </c>
      <c r="R72" t="s">
        <v>159</v>
      </c>
      <c r="S72" t="s">
        <v>7</v>
      </c>
      <c r="T72" s="2">
        <v>19.696102142333984</v>
      </c>
      <c r="V72" t="s">
        <v>122</v>
      </c>
      <c r="W72" s="2">
        <f t="shared" ref="W72:W73" si="122">T27</f>
        <v>28.267047882080078</v>
      </c>
      <c r="X72" s="1">
        <f t="shared" si="119"/>
        <v>2.0981949210321438</v>
      </c>
      <c r="Y72" s="1">
        <f t="shared" si="120"/>
        <v>125.37037388354747</v>
      </c>
    </row>
    <row r="73" spans="5:25" x14ac:dyDescent="0.2">
      <c r="P73">
        <v>175</v>
      </c>
      <c r="Q73" t="s">
        <v>165</v>
      </c>
      <c r="R73" t="s">
        <v>159</v>
      </c>
      <c r="S73" t="s">
        <v>7</v>
      </c>
      <c r="T73" s="2">
        <v>19.676681518554688</v>
      </c>
      <c r="V73" t="s">
        <v>122</v>
      </c>
      <c r="W73" s="2">
        <f t="shared" si="122"/>
        <v>28.391605377197266</v>
      </c>
      <c r="X73" s="1">
        <f t="shared" si="119"/>
        <v>2.0615042484985078</v>
      </c>
      <c r="Y73" s="1">
        <f t="shared" si="120"/>
        <v>115.21373305879102</v>
      </c>
    </row>
    <row r="74" spans="5:25" x14ac:dyDescent="0.2">
      <c r="P74">
        <v>205</v>
      </c>
      <c r="Q74" t="s">
        <v>174</v>
      </c>
      <c r="R74" t="s">
        <v>170</v>
      </c>
      <c r="S74" t="s">
        <v>12</v>
      </c>
      <c r="T74" s="2">
        <v>26.981470108032227</v>
      </c>
      <c r="V74" t="s">
        <v>123</v>
      </c>
      <c r="W74" s="2">
        <f>T32</f>
        <v>27.870283126831055</v>
      </c>
      <c r="X74" s="1">
        <f t="shared" si="119"/>
        <v>2.2150691861579315</v>
      </c>
      <c r="Y74" s="1">
        <f t="shared" si="120"/>
        <v>164.08511514797593</v>
      </c>
    </row>
    <row r="75" spans="5:25" x14ac:dyDescent="0.2">
      <c r="P75">
        <v>206</v>
      </c>
      <c r="Q75" t="s">
        <v>175</v>
      </c>
      <c r="R75" t="s">
        <v>170</v>
      </c>
      <c r="S75" t="s">
        <v>12</v>
      </c>
      <c r="T75" s="2">
        <v>24.854459762573242</v>
      </c>
      <c r="V75" t="s">
        <v>123</v>
      </c>
      <c r="W75" s="2">
        <f t="shared" ref="W75:W76" si="123">T33</f>
        <v>27.914615631103516</v>
      </c>
      <c r="X75" s="1">
        <f t="shared" si="119"/>
        <v>2.2020102418099694</v>
      </c>
      <c r="Y75" s="1">
        <f t="shared" si="120"/>
        <v>159.22462759774814</v>
      </c>
    </row>
    <row r="76" spans="5:25" x14ac:dyDescent="0.2">
      <c r="P76">
        <v>229</v>
      </c>
      <c r="Q76" t="s">
        <v>178</v>
      </c>
      <c r="R76" t="s">
        <v>170</v>
      </c>
      <c r="S76" t="s">
        <v>12</v>
      </c>
      <c r="T76" s="2">
        <v>26.932931900024414</v>
      </c>
      <c r="V76" t="s">
        <v>123</v>
      </c>
      <c r="W76" s="2">
        <f t="shared" si="123"/>
        <v>27.996084213256836</v>
      </c>
      <c r="X76" s="1">
        <f t="shared" si="119"/>
        <v>2.1780121912169097</v>
      </c>
      <c r="Y76" s="1">
        <f t="shared" si="120"/>
        <v>150.66493592208641</v>
      </c>
    </row>
    <row r="77" spans="5:25" x14ac:dyDescent="0.2">
      <c r="P77">
        <v>199</v>
      </c>
      <c r="Q77" t="s">
        <v>169</v>
      </c>
      <c r="R77" t="s">
        <v>170</v>
      </c>
      <c r="S77" t="s">
        <v>7</v>
      </c>
      <c r="T77" s="2">
        <v>19.081516265869141</v>
      </c>
      <c r="V77" t="s">
        <v>124</v>
      </c>
      <c r="W77" s="2">
        <f>T38</f>
        <v>25.711090087890625</v>
      </c>
      <c r="X77" s="1">
        <f t="shared" si="119"/>
        <v>2.8510987133584824</v>
      </c>
      <c r="Y77" s="1">
        <f t="shared" ref="Y77:Y112" si="124">10^X77</f>
        <v>709.73907041725624</v>
      </c>
    </row>
    <row r="78" spans="5:25" x14ac:dyDescent="0.2">
      <c r="P78">
        <v>200</v>
      </c>
      <c r="Q78" t="s">
        <v>171</v>
      </c>
      <c r="R78" t="s">
        <v>170</v>
      </c>
      <c r="S78" t="s">
        <v>7</v>
      </c>
      <c r="T78" s="2">
        <v>18.638698577880859</v>
      </c>
      <c r="V78" t="s">
        <v>124</v>
      </c>
      <c r="W78" s="2">
        <f t="shared" ref="W78:W79" si="125">T39</f>
        <v>24.422307968139648</v>
      </c>
      <c r="X78" s="1">
        <f t="shared" si="119"/>
        <v>3.2307328949747709</v>
      </c>
      <c r="Y78" s="1">
        <f t="shared" si="124"/>
        <v>1701.1119482262163</v>
      </c>
    </row>
    <row r="79" spans="5:25" x14ac:dyDescent="0.2">
      <c r="P79">
        <v>223</v>
      </c>
      <c r="Q79" t="s">
        <v>176</v>
      </c>
      <c r="R79" t="s">
        <v>170</v>
      </c>
      <c r="S79" t="s">
        <v>7</v>
      </c>
      <c r="T79" s="2">
        <v>18.611465454101562</v>
      </c>
      <c r="V79" t="s">
        <v>124</v>
      </c>
      <c r="W79" s="2">
        <f t="shared" si="125"/>
        <v>25.142480850219727</v>
      </c>
      <c r="X79" s="1">
        <f t="shared" si="119"/>
        <v>3.0185928920055005</v>
      </c>
      <c r="Y79" s="1">
        <f t="shared" si="124"/>
        <v>1043.7413565172014</v>
      </c>
    </row>
    <row r="80" spans="5:25" x14ac:dyDescent="0.2">
      <c r="P80">
        <v>253</v>
      </c>
      <c r="Q80" t="s">
        <v>185</v>
      </c>
      <c r="R80" t="s">
        <v>181</v>
      </c>
      <c r="S80" t="s">
        <v>12</v>
      </c>
      <c r="T80" s="2">
        <v>27.258029937744141</v>
      </c>
      <c r="V80" t="s">
        <v>125</v>
      </c>
      <c r="W80" s="2">
        <f>T44</f>
        <v>26.899723052978516</v>
      </c>
      <c r="X80" s="1">
        <f t="shared" si="119"/>
        <v>2.500965284264606</v>
      </c>
      <c r="Y80" s="1">
        <f t="shared" si="124"/>
        <v>316.93141108314967</v>
      </c>
    </row>
    <row r="81" spans="5:25" x14ac:dyDescent="0.2">
      <c r="P81">
        <v>254</v>
      </c>
      <c r="Q81" t="s">
        <v>186</v>
      </c>
      <c r="R81" t="s">
        <v>181</v>
      </c>
      <c r="S81" t="s">
        <v>12</v>
      </c>
      <c r="T81" s="2">
        <v>26.784458160400391</v>
      </c>
      <c r="V81" t="s">
        <v>125</v>
      </c>
      <c r="W81" s="2">
        <f t="shared" ref="W81:W82" si="126">T45</f>
        <v>27.13568115234375</v>
      </c>
      <c r="X81" s="1">
        <f t="shared" si="119"/>
        <v>2.431459540372408</v>
      </c>
      <c r="Y81" s="1">
        <f t="shared" si="124"/>
        <v>270.05955044412156</v>
      </c>
    </row>
    <row r="82" spans="5:25" x14ac:dyDescent="0.2">
      <c r="P82">
        <v>277</v>
      </c>
      <c r="Q82" t="s">
        <v>189</v>
      </c>
      <c r="R82" t="s">
        <v>181</v>
      </c>
      <c r="S82" t="s">
        <v>12</v>
      </c>
      <c r="T82" s="2">
        <v>27.524065017700195</v>
      </c>
      <c r="V82" t="s">
        <v>125</v>
      </c>
      <c r="W82" s="2">
        <f t="shared" si="126"/>
        <v>26.951797485351562</v>
      </c>
      <c r="X82" s="1">
        <f t="shared" si="119"/>
        <v>2.4856258143774119</v>
      </c>
      <c r="Y82" s="1">
        <f t="shared" si="124"/>
        <v>305.93263998332975</v>
      </c>
    </row>
    <row r="83" spans="5:25" x14ac:dyDescent="0.2">
      <c r="P83">
        <v>247</v>
      </c>
      <c r="Q83" t="s">
        <v>180</v>
      </c>
      <c r="R83" t="s">
        <v>181</v>
      </c>
      <c r="S83" t="s">
        <v>7</v>
      </c>
      <c r="T83" s="2">
        <v>17.493532180786133</v>
      </c>
      <c r="V83" t="s">
        <v>126</v>
      </c>
      <c r="W83" s="2">
        <f>T50</f>
        <v>28.609521865844727</v>
      </c>
      <c r="X83" s="1">
        <f t="shared" si="119"/>
        <v>1.9973129887343213</v>
      </c>
      <c r="Y83" s="1">
        <f t="shared" si="124"/>
        <v>99.383202843303891</v>
      </c>
    </row>
    <row r="84" spans="5:25" x14ac:dyDescent="0.2">
      <c r="P84">
        <v>248</v>
      </c>
      <c r="Q84" t="s">
        <v>182</v>
      </c>
      <c r="R84" t="s">
        <v>181</v>
      </c>
      <c r="S84" t="s">
        <v>7</v>
      </c>
      <c r="T84" s="2">
        <v>17.566196441650391</v>
      </c>
      <c r="V84" t="s">
        <v>126</v>
      </c>
      <c r="W84" s="2">
        <f t="shared" ref="W84:W85" si="127">T51</f>
        <v>28.612445831298828</v>
      </c>
      <c r="X84" s="1">
        <f t="shared" si="119"/>
        <v>1.9964516816016178</v>
      </c>
      <c r="Y84" s="1">
        <f t="shared" si="124"/>
        <v>99.186298117842171</v>
      </c>
    </row>
    <row r="85" spans="5:25" x14ac:dyDescent="0.2">
      <c r="P85">
        <v>271</v>
      </c>
      <c r="Q85" t="s">
        <v>187</v>
      </c>
      <c r="R85" t="s">
        <v>181</v>
      </c>
      <c r="S85" t="s">
        <v>7</v>
      </c>
      <c r="T85" s="2">
        <v>17.583366394042969</v>
      </c>
      <c r="V85" t="s">
        <v>126</v>
      </c>
      <c r="W85" s="2">
        <f t="shared" si="127"/>
        <v>29.00432014465332</v>
      </c>
      <c r="X85" s="1">
        <f t="shared" si="119"/>
        <v>1.8810179849613173</v>
      </c>
      <c r="Y85" s="1">
        <f t="shared" si="124"/>
        <v>76.035776415080818</v>
      </c>
    </row>
    <row r="86" spans="5:25" x14ac:dyDescent="0.2">
      <c r="P86">
        <v>301</v>
      </c>
      <c r="Q86" t="s">
        <v>196</v>
      </c>
      <c r="R86" t="s">
        <v>192</v>
      </c>
      <c r="S86" t="s">
        <v>12</v>
      </c>
      <c r="T86" s="2">
        <v>28.764764785766602</v>
      </c>
      <c r="V86" t="s">
        <v>127</v>
      </c>
      <c r="W86" s="2">
        <f>T56</f>
        <v>26.852783203125</v>
      </c>
      <c r="X86" s="1">
        <f t="shared" si="119"/>
        <v>2.5147922696108758</v>
      </c>
      <c r="Y86" s="1">
        <f t="shared" si="124"/>
        <v>327.18415973297169</v>
      </c>
    </row>
    <row r="87" spans="5:25" x14ac:dyDescent="0.2">
      <c r="P87">
        <v>302</v>
      </c>
      <c r="Q87" t="s">
        <v>197</v>
      </c>
      <c r="R87" t="s">
        <v>192</v>
      </c>
      <c r="S87" t="s">
        <v>12</v>
      </c>
      <c r="T87" s="2">
        <v>28.466169357299805</v>
      </c>
      <c r="V87" t="s">
        <v>127</v>
      </c>
      <c r="W87" s="2">
        <f t="shared" ref="W87:W88" si="128">T57</f>
        <v>26.040140151977539</v>
      </c>
      <c r="X87" s="1">
        <f t="shared" si="119"/>
        <v>2.7541710404213684</v>
      </c>
      <c r="Y87" s="1">
        <f t="shared" si="124"/>
        <v>567.76816842949745</v>
      </c>
    </row>
    <row r="88" spans="5:25" x14ac:dyDescent="0.2">
      <c r="P88">
        <v>325</v>
      </c>
      <c r="Q88" t="s">
        <v>200</v>
      </c>
      <c r="R88" t="s">
        <v>192</v>
      </c>
      <c r="S88" t="s">
        <v>12</v>
      </c>
      <c r="T88" s="2">
        <v>28.832057952880859</v>
      </c>
      <c r="V88" t="s">
        <v>127</v>
      </c>
      <c r="W88" s="2">
        <f t="shared" si="128"/>
        <v>27.653957366943359</v>
      </c>
      <c r="X88" s="1">
        <f t="shared" si="119"/>
        <v>2.2787918678734069</v>
      </c>
      <c r="Y88" s="1">
        <f t="shared" si="124"/>
        <v>190.01674217735638</v>
      </c>
    </row>
    <row r="89" spans="5:25" x14ac:dyDescent="0.2">
      <c r="P89">
        <v>295</v>
      </c>
      <c r="Q89" t="s">
        <v>191</v>
      </c>
      <c r="R89" t="s">
        <v>192</v>
      </c>
      <c r="S89" t="s">
        <v>7</v>
      </c>
      <c r="T89" s="2">
        <v>19.538722991943359</v>
      </c>
      <c r="V89" t="s">
        <v>128</v>
      </c>
      <c r="W89" s="2">
        <f>T62</f>
        <v>27.49273681640625</v>
      </c>
      <c r="X89" s="1">
        <f t="shared" si="119"/>
        <v>2.3262823092947302</v>
      </c>
      <c r="Y89" s="1">
        <f t="shared" si="124"/>
        <v>211.97386048645731</v>
      </c>
    </row>
    <row r="90" spans="5:25" x14ac:dyDescent="0.2">
      <c r="F90" s="8"/>
      <c r="P90">
        <v>296</v>
      </c>
      <c r="Q90" t="s">
        <v>193</v>
      </c>
      <c r="R90" t="s">
        <v>192</v>
      </c>
      <c r="S90" t="s">
        <v>7</v>
      </c>
      <c r="T90" s="2">
        <v>19.612907409667969</v>
      </c>
      <c r="V90" t="s">
        <v>128</v>
      </c>
      <c r="W90" s="2">
        <f t="shared" ref="W90:W91" si="129">T63</f>
        <v>27.380407333374023</v>
      </c>
      <c r="X90" s="1">
        <f t="shared" si="119"/>
        <v>2.3593709987704656</v>
      </c>
      <c r="Y90" s="1">
        <f t="shared" si="124"/>
        <v>228.75521246113166</v>
      </c>
    </row>
    <row r="91" spans="5:25" x14ac:dyDescent="0.2">
      <c r="P91">
        <v>319</v>
      </c>
      <c r="Q91" t="s">
        <v>198</v>
      </c>
      <c r="R91" t="s">
        <v>192</v>
      </c>
      <c r="S91" t="s">
        <v>7</v>
      </c>
      <c r="T91" s="2">
        <v>19.428960800170898</v>
      </c>
      <c r="V91" t="s">
        <v>128</v>
      </c>
      <c r="W91" s="2">
        <f t="shared" si="129"/>
        <v>27.716512680053711</v>
      </c>
      <c r="X91" s="1">
        <f t="shared" si="119"/>
        <v>2.2603650642000384</v>
      </c>
      <c r="Y91" s="1">
        <f t="shared" si="124"/>
        <v>182.12311265499144</v>
      </c>
    </row>
    <row r="92" spans="5:25" x14ac:dyDescent="0.2">
      <c r="E92" s="2"/>
      <c r="P92">
        <v>349</v>
      </c>
      <c r="Q92" t="s">
        <v>207</v>
      </c>
      <c r="R92" t="s">
        <v>203</v>
      </c>
      <c r="S92" t="s">
        <v>12</v>
      </c>
      <c r="T92" s="2">
        <v>26.261323928833008</v>
      </c>
      <c r="V92" t="s">
        <v>129</v>
      </c>
      <c r="W92" s="2">
        <f>T68</f>
        <v>29.037956237792969</v>
      </c>
      <c r="X92" s="1">
        <f t="shared" si="119"/>
        <v>1.8711098627922209</v>
      </c>
      <c r="Y92" s="1">
        <f t="shared" si="124"/>
        <v>74.320712205575006</v>
      </c>
    </row>
    <row r="93" spans="5:25" x14ac:dyDescent="0.2">
      <c r="E93" s="2"/>
      <c r="P93">
        <v>350</v>
      </c>
      <c r="Q93" t="s">
        <v>208</v>
      </c>
      <c r="R93" t="s">
        <v>203</v>
      </c>
      <c r="S93" t="s">
        <v>12</v>
      </c>
      <c r="T93" s="2">
        <v>24.345861434936523</v>
      </c>
      <c r="V93" t="s">
        <v>129</v>
      </c>
      <c r="W93" s="2">
        <f t="shared" ref="W93:W94" si="130">T69</f>
        <v>28.518594741821289</v>
      </c>
      <c r="X93" s="1">
        <f t="shared" si="119"/>
        <v>2.0240972246314102</v>
      </c>
      <c r="Y93" s="1">
        <f t="shared" si="124"/>
        <v>105.70541233061996</v>
      </c>
    </row>
    <row r="94" spans="5:25" x14ac:dyDescent="0.2">
      <c r="E94" s="2"/>
      <c r="P94">
        <v>373</v>
      </c>
      <c r="Q94" t="s">
        <v>211</v>
      </c>
      <c r="R94" t="s">
        <v>203</v>
      </c>
      <c r="S94" t="s">
        <v>12</v>
      </c>
      <c r="T94" s="2">
        <v>25.447250366210938</v>
      </c>
      <c r="V94" t="s">
        <v>129</v>
      </c>
      <c r="W94" s="2">
        <f t="shared" si="130"/>
        <v>28.669857025146484</v>
      </c>
      <c r="X94" s="1">
        <f t="shared" si="119"/>
        <v>1.9795401716900896</v>
      </c>
      <c r="Y94" s="1">
        <f t="shared" si="124"/>
        <v>95.398198088674505</v>
      </c>
    </row>
    <row r="95" spans="5:25" x14ac:dyDescent="0.2">
      <c r="E95" s="2"/>
      <c r="P95">
        <v>343</v>
      </c>
      <c r="Q95" t="s">
        <v>202</v>
      </c>
      <c r="R95" t="s">
        <v>203</v>
      </c>
      <c r="S95" t="s">
        <v>7</v>
      </c>
      <c r="T95" s="2">
        <v>17.958889007568359</v>
      </c>
      <c r="V95" t="s">
        <v>130</v>
      </c>
      <c r="W95" s="2">
        <f>T74</f>
        <v>26.981470108032227</v>
      </c>
      <c r="X95" s="1">
        <f t="shared" si="119"/>
        <v>2.4768852044208125</v>
      </c>
      <c r="Y95" s="1">
        <f t="shared" si="124"/>
        <v>299.8369865352347</v>
      </c>
    </row>
    <row r="96" spans="5:25" x14ac:dyDescent="0.2">
      <c r="E96" s="2"/>
      <c r="P96">
        <v>344</v>
      </c>
      <c r="Q96" t="s">
        <v>204</v>
      </c>
      <c r="R96" t="s">
        <v>203</v>
      </c>
      <c r="S96" t="s">
        <v>7</v>
      </c>
      <c r="T96" s="2">
        <v>17.62169075012207</v>
      </c>
      <c r="V96" t="s">
        <v>130</v>
      </c>
      <c r="W96" s="2">
        <f t="shared" ref="W96:W97" si="131">T75</f>
        <v>24.854459762573242</v>
      </c>
      <c r="X96" s="1">
        <f t="shared" si="119"/>
        <v>3.1034347347197944</v>
      </c>
      <c r="Y96" s="1">
        <f t="shared" si="124"/>
        <v>1268.9214380472024</v>
      </c>
    </row>
    <row r="97" spans="5:25" x14ac:dyDescent="0.2">
      <c r="E97" s="2"/>
      <c r="P97">
        <v>367</v>
      </c>
      <c r="Q97" t="s">
        <v>209</v>
      </c>
      <c r="R97" t="s">
        <v>203</v>
      </c>
      <c r="S97" t="s">
        <v>7</v>
      </c>
      <c r="T97" s="2">
        <v>17.692625045776367</v>
      </c>
      <c r="V97" t="s">
        <v>130</v>
      </c>
      <c r="W97" s="2">
        <f t="shared" si="131"/>
        <v>26.932931900024414</v>
      </c>
      <c r="X97" s="1">
        <f t="shared" si="119"/>
        <v>2.4911830151925258</v>
      </c>
      <c r="Y97" s="1">
        <f t="shared" si="124"/>
        <v>309.87248517220507</v>
      </c>
    </row>
    <row r="98" spans="5:25" x14ac:dyDescent="0.2">
      <c r="E98" s="2"/>
      <c r="P98">
        <v>15</v>
      </c>
      <c r="Q98" t="s">
        <v>139</v>
      </c>
      <c r="R98" t="s">
        <v>136</v>
      </c>
      <c r="S98" t="s">
        <v>12</v>
      </c>
      <c r="T98" s="2">
        <v>25.891918182373047</v>
      </c>
      <c r="V98" t="s">
        <v>131</v>
      </c>
      <c r="W98" s="2">
        <f>T80</f>
        <v>27.258029937744141</v>
      </c>
      <c r="X98" s="1">
        <f t="shared" si="119"/>
        <v>2.3954194834028102</v>
      </c>
      <c r="Y98" s="1">
        <f t="shared" si="124"/>
        <v>248.55327129001458</v>
      </c>
    </row>
    <row r="99" spans="5:25" x14ac:dyDescent="0.2">
      <c r="E99" s="2"/>
      <c r="P99">
        <v>16</v>
      </c>
      <c r="Q99" t="s">
        <v>140</v>
      </c>
      <c r="R99" t="s">
        <v>136</v>
      </c>
      <c r="S99" t="s">
        <v>12</v>
      </c>
      <c r="T99" s="2">
        <v>25.760047912597656</v>
      </c>
      <c r="V99" t="s">
        <v>131</v>
      </c>
      <c r="W99" s="2">
        <f t="shared" ref="W99:W100" si="132">T81</f>
        <v>26.784458160400391</v>
      </c>
      <c r="X99" s="1">
        <f t="shared" si="119"/>
        <v>2.5349186519381437</v>
      </c>
      <c r="Y99" s="1">
        <f t="shared" si="124"/>
        <v>342.70358843897554</v>
      </c>
    </row>
    <row r="100" spans="5:25" x14ac:dyDescent="0.2">
      <c r="E100" s="2"/>
      <c r="P100">
        <v>39</v>
      </c>
      <c r="Q100" t="s">
        <v>142</v>
      </c>
      <c r="R100" t="s">
        <v>136</v>
      </c>
      <c r="S100" t="s">
        <v>12</v>
      </c>
      <c r="T100" s="2">
        <v>25.726123809814453</v>
      </c>
      <c r="V100" t="s">
        <v>131</v>
      </c>
      <c r="W100" s="2">
        <f t="shared" si="132"/>
        <v>27.524065017700195</v>
      </c>
      <c r="X100" s="1">
        <f t="shared" si="119"/>
        <v>2.3170540185871937</v>
      </c>
      <c r="Y100" s="1">
        <f t="shared" si="124"/>
        <v>207.51716162158979</v>
      </c>
    </row>
    <row r="101" spans="5:25" x14ac:dyDescent="0.2">
      <c r="P101">
        <v>9</v>
      </c>
      <c r="Q101" t="s">
        <v>16</v>
      </c>
      <c r="R101" t="s">
        <v>136</v>
      </c>
      <c r="S101" t="s">
        <v>7</v>
      </c>
      <c r="T101" s="2">
        <v>17.875219345092773</v>
      </c>
      <c r="V101" t="s">
        <v>132</v>
      </c>
      <c r="W101" s="2">
        <f>T86</f>
        <v>28.764764785766602</v>
      </c>
      <c r="X101" s="1">
        <f t="shared" si="119"/>
        <v>1.9515833669828557</v>
      </c>
      <c r="Y101" s="1">
        <f t="shared" si="124"/>
        <v>89.450622448499558</v>
      </c>
    </row>
    <row r="102" spans="5:25" x14ac:dyDescent="0.2">
      <c r="P102">
        <v>10</v>
      </c>
      <c r="Q102" t="s">
        <v>17</v>
      </c>
      <c r="R102" t="s">
        <v>136</v>
      </c>
      <c r="S102" t="s">
        <v>7</v>
      </c>
      <c r="T102" s="2">
        <v>17.280628204345703</v>
      </c>
      <c r="V102" t="s">
        <v>132</v>
      </c>
      <c r="W102" s="2">
        <f t="shared" ref="W102:W103" si="133">T87</f>
        <v>28.466169357299805</v>
      </c>
      <c r="X102" s="1">
        <f t="shared" si="119"/>
        <v>2.0395400738482961</v>
      </c>
      <c r="Y102" s="1">
        <f t="shared" si="124"/>
        <v>109.53176194347874</v>
      </c>
    </row>
    <row r="103" spans="5:25" x14ac:dyDescent="0.2">
      <c r="P103">
        <v>33</v>
      </c>
      <c r="Q103" t="s">
        <v>24</v>
      </c>
      <c r="R103" t="s">
        <v>136</v>
      </c>
      <c r="S103" t="s">
        <v>7</v>
      </c>
      <c r="T103" s="2">
        <v>17.922555923461914</v>
      </c>
      <c r="V103" t="s">
        <v>132</v>
      </c>
      <c r="W103" s="2">
        <f t="shared" si="133"/>
        <v>28.832057952880859</v>
      </c>
      <c r="X103" s="1">
        <f t="shared" si="119"/>
        <v>1.9317609423586488</v>
      </c>
      <c r="Y103" s="1">
        <f t="shared" si="124"/>
        <v>85.459617044964688</v>
      </c>
    </row>
    <row r="104" spans="5:25" x14ac:dyDescent="0.2">
      <c r="P104">
        <v>63</v>
      </c>
      <c r="Q104" t="s">
        <v>148</v>
      </c>
      <c r="R104" t="s">
        <v>145</v>
      </c>
      <c r="S104" t="s">
        <v>12</v>
      </c>
      <c r="T104" s="2">
        <v>28.166627883911133</v>
      </c>
      <c r="V104" t="s">
        <v>132</v>
      </c>
      <c r="W104" s="2">
        <f>T92</f>
        <v>26.261323928833008</v>
      </c>
      <c r="X104" s="1">
        <f t="shared" si="119"/>
        <v>2.6890173415715188</v>
      </c>
      <c r="Y104" s="1">
        <f t="shared" si="124"/>
        <v>488.67187183810614</v>
      </c>
    </row>
    <row r="105" spans="5:25" x14ac:dyDescent="0.2">
      <c r="P105">
        <v>64</v>
      </c>
      <c r="Q105" t="s">
        <v>149</v>
      </c>
      <c r="R105" t="s">
        <v>145</v>
      </c>
      <c r="S105" t="s">
        <v>12</v>
      </c>
      <c r="T105" s="2">
        <v>26.406160354614258</v>
      </c>
      <c r="V105" t="s">
        <v>132</v>
      </c>
      <c r="W105" s="2">
        <f t="shared" ref="W105:W106" si="134">T93</f>
        <v>24.345861434936523</v>
      </c>
      <c r="X105" s="1">
        <f t="shared" si="119"/>
        <v>3.2532516098337094</v>
      </c>
      <c r="Y105" s="1">
        <f t="shared" si="124"/>
        <v>1791.6435475688193</v>
      </c>
    </row>
    <row r="106" spans="5:25" x14ac:dyDescent="0.2">
      <c r="P106">
        <v>87</v>
      </c>
      <c r="Q106" t="s">
        <v>151</v>
      </c>
      <c r="R106" t="s">
        <v>145</v>
      </c>
      <c r="S106" t="s">
        <v>12</v>
      </c>
      <c r="T106" s="2">
        <v>27.472942352294922</v>
      </c>
      <c r="V106" t="s">
        <v>132</v>
      </c>
      <c r="W106" s="2">
        <f t="shared" si="134"/>
        <v>25.447250366210938</v>
      </c>
      <c r="X106" s="1">
        <f t="shared" si="119"/>
        <v>2.928817495519342</v>
      </c>
      <c r="Y106" s="1">
        <f t="shared" si="124"/>
        <v>848.82369711494277</v>
      </c>
    </row>
    <row r="107" spans="5:25" x14ac:dyDescent="0.2">
      <c r="P107">
        <v>57</v>
      </c>
      <c r="Q107" t="s">
        <v>34</v>
      </c>
      <c r="R107" t="s">
        <v>145</v>
      </c>
      <c r="S107" t="s">
        <v>7</v>
      </c>
      <c r="T107" s="2">
        <v>18.090599060058594</v>
      </c>
      <c r="V107" t="s">
        <v>133</v>
      </c>
      <c r="W107" s="2">
        <f>T98</f>
        <v>25.891918182373047</v>
      </c>
      <c r="X107" s="1">
        <f t="shared" si="119"/>
        <v>2.7978325137348161</v>
      </c>
      <c r="Y107" s="1">
        <f t="shared" si="124"/>
        <v>627.81619394070549</v>
      </c>
    </row>
    <row r="108" spans="5:25" x14ac:dyDescent="0.2">
      <c r="P108">
        <v>58</v>
      </c>
      <c r="Q108" t="s">
        <v>35</v>
      </c>
      <c r="R108" t="s">
        <v>145</v>
      </c>
      <c r="S108" t="s">
        <v>7</v>
      </c>
      <c r="T108" s="2">
        <v>18.848613739013672</v>
      </c>
      <c r="V108" t="s">
        <v>133</v>
      </c>
      <c r="W108" s="2">
        <f t="shared" ref="W108:W109" si="135">T99</f>
        <v>25.760047912597656</v>
      </c>
      <c r="X108" s="1">
        <f t="shared" si="119"/>
        <v>2.8366772968664851</v>
      </c>
      <c r="Y108" s="1">
        <f t="shared" si="124"/>
        <v>686.55810245802252</v>
      </c>
    </row>
    <row r="109" spans="5:25" x14ac:dyDescent="0.2">
      <c r="P109">
        <v>81</v>
      </c>
      <c r="Q109" t="s">
        <v>42</v>
      </c>
      <c r="R109" t="s">
        <v>145</v>
      </c>
      <c r="S109" t="s">
        <v>7</v>
      </c>
      <c r="T109" s="2">
        <v>18.897031784057617</v>
      </c>
      <c r="V109" t="s">
        <v>133</v>
      </c>
      <c r="W109" s="2">
        <f t="shared" si="135"/>
        <v>25.726123809814453</v>
      </c>
      <c r="X109" s="1">
        <f t="shared" si="119"/>
        <v>2.8466702575072307</v>
      </c>
      <c r="Y109" s="1">
        <f t="shared" si="124"/>
        <v>702.53870769078969</v>
      </c>
    </row>
    <row r="110" spans="5:25" x14ac:dyDescent="0.2">
      <c r="V110" t="s">
        <v>133</v>
      </c>
      <c r="W110" s="2">
        <f>T104</f>
        <v>28.166627883911133</v>
      </c>
      <c r="X110" s="1">
        <f t="shared" si="119"/>
        <v>2.1277754554285577</v>
      </c>
      <c r="Y110" s="1">
        <f t="shared" si="124"/>
        <v>134.20708868097751</v>
      </c>
    </row>
    <row r="111" spans="5:25" x14ac:dyDescent="0.2">
      <c r="V111" t="s">
        <v>133</v>
      </c>
      <c r="W111" s="2">
        <f t="shared" ref="W111:W112" si="136">T105</f>
        <v>26.406160354614258</v>
      </c>
      <c r="X111" s="1">
        <f t="shared" si="119"/>
        <v>2.6463531416830866</v>
      </c>
      <c r="Y111" s="1">
        <f t="shared" si="124"/>
        <v>442.94840448784623</v>
      </c>
    </row>
    <row r="112" spans="5:25" x14ac:dyDescent="0.2">
      <c r="V112" t="s">
        <v>133</v>
      </c>
      <c r="W112" s="2">
        <f t="shared" si="136"/>
        <v>27.472942352294922</v>
      </c>
      <c r="X112" s="1">
        <f t="shared" si="119"/>
        <v>2.3321131282270176</v>
      </c>
      <c r="Y112" s="1">
        <f t="shared" si="124"/>
        <v>214.83900297154895</v>
      </c>
    </row>
  </sheetData>
  <sortState xmlns:xlrd2="http://schemas.microsoft.com/office/spreadsheetml/2017/richdata2" ref="A2:E101">
    <sortCondition ref="D2:D101"/>
    <sortCondition ref="C2:C101" customList="E8,E7,E6,E5,E4,E3,E2,E1,OVCAR3 Medium,OVCAR3 2uM,Caov-3"/>
  </sortState>
  <mergeCells count="1">
    <mergeCell ref="I28:N30"/>
  </mergeCells>
  <phoneticPr fontId="2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Chappell, Vesna (NIH/NIEHS) [C]</dc:creator>
  <cp:lastModifiedBy>Rickard, Brittany Patricia</cp:lastModifiedBy>
  <cp:lastPrinted>2022-12-15T16:31:12Z</cp:lastPrinted>
  <dcterms:created xsi:type="dcterms:W3CDTF">2022-10-28T14:25:47Z</dcterms:created>
  <dcterms:modified xsi:type="dcterms:W3CDTF">2025-06-30T20:01:06Z</dcterms:modified>
</cp:coreProperties>
</file>