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rittanyrickard/Desktop/"/>
    </mc:Choice>
  </mc:AlternateContent>
  <xr:revisionPtr revIDLastSave="0" documentId="13_ncr:1_{53445F5A-21A1-BF45-A723-CB7BEAFEF96D}" xr6:coauthVersionLast="47" xr6:coauthVersionMax="47" xr10:uidLastSave="{00000000-0000-0000-0000-000000000000}"/>
  <bookViews>
    <workbookView xWindow="0" yWindow="740" windowWidth="30240" windowHeight="18900" xr2:uid="{3E285568-B30E-4DD1-BD0A-037AEC5C92E1}"/>
  </bookViews>
  <sheets>
    <sheet name="Results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5" l="1"/>
  <c r="W214" i="5"/>
  <c r="W215" i="5"/>
  <c r="W216" i="5"/>
  <c r="W217" i="5"/>
  <c r="W218" i="5"/>
  <c r="W219" i="5"/>
  <c r="W220" i="5"/>
  <c r="W221" i="5"/>
  <c r="W168" i="5"/>
  <c r="W169" i="5"/>
  <c r="W170" i="5"/>
  <c r="W171" i="5"/>
  <c r="W172" i="5"/>
  <c r="W173" i="5"/>
  <c r="W174" i="5"/>
  <c r="W175" i="5"/>
  <c r="W176" i="5"/>
  <c r="W177" i="5"/>
  <c r="W178" i="5"/>
  <c r="W179" i="5"/>
  <c r="W180" i="5"/>
  <c r="W181" i="5"/>
  <c r="W182" i="5"/>
  <c r="W183" i="5"/>
  <c r="W184" i="5"/>
  <c r="W185" i="5"/>
  <c r="W186" i="5"/>
  <c r="W187" i="5"/>
  <c r="W188" i="5"/>
  <c r="W189" i="5"/>
  <c r="W190" i="5"/>
  <c r="W191" i="5"/>
  <c r="W192" i="5"/>
  <c r="W193" i="5"/>
  <c r="W194" i="5"/>
  <c r="W195" i="5"/>
  <c r="W196" i="5"/>
  <c r="W197" i="5"/>
  <c r="W198" i="5"/>
  <c r="W199" i="5"/>
  <c r="W200" i="5"/>
  <c r="W201" i="5"/>
  <c r="W202" i="5"/>
  <c r="W203" i="5"/>
  <c r="W204" i="5"/>
  <c r="W205" i="5"/>
  <c r="W206" i="5"/>
  <c r="W207" i="5"/>
  <c r="W208" i="5"/>
  <c r="W209" i="5"/>
  <c r="W210" i="5"/>
  <c r="W211" i="5"/>
  <c r="W212" i="5"/>
  <c r="W213" i="5"/>
  <c r="W90" i="5"/>
  <c r="W91" i="5"/>
  <c r="W92" i="5"/>
  <c r="W93" i="5"/>
  <c r="W94" i="5"/>
  <c r="W95" i="5"/>
  <c r="W96" i="5"/>
  <c r="W97" i="5"/>
  <c r="W98" i="5"/>
  <c r="W99" i="5"/>
  <c r="W100" i="5"/>
  <c r="W101" i="5"/>
  <c r="W102" i="5"/>
  <c r="W103" i="5"/>
  <c r="W104" i="5"/>
  <c r="W105" i="5"/>
  <c r="W106" i="5"/>
  <c r="W107" i="5"/>
  <c r="W108" i="5"/>
  <c r="W109" i="5"/>
  <c r="W80" i="5"/>
  <c r="W81" i="5"/>
  <c r="W82" i="5"/>
  <c r="W83" i="5"/>
  <c r="W84" i="5"/>
  <c r="W85" i="5"/>
  <c r="W86" i="5"/>
  <c r="W87" i="5"/>
  <c r="W88" i="5"/>
  <c r="W89" i="5"/>
  <c r="W66" i="5"/>
  <c r="W67" i="5"/>
  <c r="W68" i="5"/>
  <c r="W69" i="5"/>
  <c r="W70" i="5"/>
  <c r="W71" i="5"/>
  <c r="W72" i="5"/>
  <c r="W73" i="5"/>
  <c r="W74" i="5"/>
  <c r="W75" i="5"/>
  <c r="W76" i="5"/>
  <c r="W77" i="5"/>
  <c r="W78" i="5"/>
  <c r="W79" i="5"/>
  <c r="W56" i="5"/>
  <c r="W57" i="5"/>
  <c r="W58" i="5"/>
  <c r="W59" i="5"/>
  <c r="W60" i="5"/>
  <c r="W61" i="5"/>
  <c r="W62" i="5"/>
  <c r="W63" i="5"/>
  <c r="W64" i="5"/>
  <c r="W65" i="5"/>
  <c r="I49" i="5" l="1"/>
  <c r="G2" i="5"/>
  <c r="G3" i="5"/>
  <c r="G4" i="5"/>
  <c r="X106" i="5" l="1"/>
  <c r="Y106" i="5" s="1"/>
  <c r="X107" i="5"/>
  <c r="Y107" i="5" s="1"/>
  <c r="X85" i="5"/>
  <c r="Y85" i="5" s="1"/>
  <c r="X87" i="5"/>
  <c r="Y87" i="5" s="1"/>
  <c r="X186" i="5"/>
  <c r="Y186" i="5" s="1"/>
  <c r="X187" i="5"/>
  <c r="Y187" i="5" s="1"/>
  <c r="X188" i="5"/>
  <c r="Y188" i="5" s="1"/>
  <c r="X189" i="5"/>
  <c r="Y189" i="5" s="1"/>
  <c r="X190" i="5"/>
  <c r="Y190" i="5" s="1"/>
  <c r="X191" i="5"/>
  <c r="Y191" i="5" s="1"/>
  <c r="X192" i="5"/>
  <c r="Y192" i="5" s="1"/>
  <c r="X193" i="5"/>
  <c r="Y193" i="5" s="1"/>
  <c r="X194" i="5"/>
  <c r="Y194" i="5" s="1"/>
  <c r="X195" i="5"/>
  <c r="Y195" i="5" s="1"/>
  <c r="X196" i="5"/>
  <c r="Y196" i="5" s="1"/>
  <c r="X197" i="5"/>
  <c r="Y197" i="5" s="1"/>
  <c r="X198" i="5"/>
  <c r="Y198" i="5" s="1"/>
  <c r="X199" i="5"/>
  <c r="Y199" i="5" s="1"/>
  <c r="X200" i="5"/>
  <c r="Y200" i="5" s="1"/>
  <c r="X201" i="5"/>
  <c r="Y201" i="5" s="1"/>
  <c r="X202" i="5"/>
  <c r="Y202" i="5" s="1"/>
  <c r="X203" i="5"/>
  <c r="Y203" i="5" s="1"/>
  <c r="X204" i="5"/>
  <c r="Y204" i="5" s="1"/>
  <c r="X205" i="5"/>
  <c r="Y205" i="5" s="1"/>
  <c r="X206" i="5"/>
  <c r="Y206" i="5" s="1"/>
  <c r="X207" i="5"/>
  <c r="Y207" i="5" s="1"/>
  <c r="X208" i="5"/>
  <c r="Y208" i="5" s="1"/>
  <c r="X209" i="5"/>
  <c r="Y209" i="5" s="1"/>
  <c r="X210" i="5"/>
  <c r="Y210" i="5" s="1"/>
  <c r="X211" i="5"/>
  <c r="Y211" i="5" s="1"/>
  <c r="X212" i="5"/>
  <c r="Y212" i="5" s="1"/>
  <c r="X213" i="5"/>
  <c r="Y213" i="5" s="1"/>
  <c r="X214" i="5"/>
  <c r="Y214" i="5" s="1"/>
  <c r="X215" i="5"/>
  <c r="Y215" i="5" s="1"/>
  <c r="X216" i="5"/>
  <c r="Y216" i="5" s="1"/>
  <c r="X217" i="5"/>
  <c r="Y217" i="5" s="1"/>
  <c r="X218" i="5"/>
  <c r="Y218" i="5" s="1"/>
  <c r="X219" i="5"/>
  <c r="Y219" i="5" s="1"/>
  <c r="X220" i="5"/>
  <c r="Y220" i="5" s="1"/>
  <c r="X221" i="5"/>
  <c r="Y221" i="5" s="1"/>
  <c r="X168" i="5"/>
  <c r="Y168" i="5" s="1"/>
  <c r="X169" i="5"/>
  <c r="Y169" i="5" s="1"/>
  <c r="X170" i="5"/>
  <c r="Y170" i="5" s="1"/>
  <c r="X171" i="5"/>
  <c r="Y171" i="5" s="1"/>
  <c r="X172" i="5"/>
  <c r="Y172" i="5" s="1"/>
  <c r="X173" i="5"/>
  <c r="Y173" i="5" s="1"/>
  <c r="X174" i="5"/>
  <c r="Y174" i="5" s="1"/>
  <c r="X175" i="5"/>
  <c r="Y175" i="5" s="1"/>
  <c r="X176" i="5"/>
  <c r="Y176" i="5" s="1"/>
  <c r="X177" i="5"/>
  <c r="Y177" i="5" s="1"/>
  <c r="X178" i="5"/>
  <c r="Y178" i="5" s="1"/>
  <c r="X179" i="5"/>
  <c r="Y179" i="5" s="1"/>
  <c r="X180" i="5"/>
  <c r="Y180" i="5" s="1"/>
  <c r="X181" i="5"/>
  <c r="Y181" i="5" s="1"/>
  <c r="X182" i="5"/>
  <c r="Y182" i="5" s="1"/>
  <c r="X183" i="5"/>
  <c r="Y183" i="5" s="1"/>
  <c r="X184" i="5"/>
  <c r="Y184" i="5" s="1"/>
  <c r="X185" i="5"/>
  <c r="Y185" i="5" s="1"/>
  <c r="X80" i="5"/>
  <c r="Y80" i="5" s="1"/>
  <c r="X81" i="5"/>
  <c r="Y81" i="5" s="1"/>
  <c r="X82" i="5"/>
  <c r="Y82" i="5" s="1"/>
  <c r="X83" i="5"/>
  <c r="Y83" i="5" s="1"/>
  <c r="X84" i="5"/>
  <c r="Y84" i="5" s="1"/>
  <c r="X86" i="5"/>
  <c r="Y86" i="5" s="1"/>
  <c r="X88" i="5"/>
  <c r="Y88" i="5" s="1"/>
  <c r="X89" i="5"/>
  <c r="Y89" i="5" s="1"/>
  <c r="X90" i="5"/>
  <c r="Y90" i="5" s="1"/>
  <c r="X91" i="5"/>
  <c r="Y91" i="5" s="1"/>
  <c r="X92" i="5"/>
  <c r="Y92" i="5" s="1"/>
  <c r="X93" i="5"/>
  <c r="Y93" i="5" s="1"/>
  <c r="X94" i="5"/>
  <c r="Y94" i="5" s="1"/>
  <c r="X95" i="5"/>
  <c r="Y95" i="5" s="1"/>
  <c r="X96" i="5"/>
  <c r="Y96" i="5" s="1"/>
  <c r="X97" i="5"/>
  <c r="Y97" i="5" s="1"/>
  <c r="X98" i="5"/>
  <c r="Y98" i="5" s="1"/>
  <c r="X99" i="5"/>
  <c r="Y99" i="5" s="1"/>
  <c r="X100" i="5"/>
  <c r="Y100" i="5" s="1"/>
  <c r="X101" i="5"/>
  <c r="Y101" i="5" s="1"/>
  <c r="X102" i="5"/>
  <c r="Y102" i="5" s="1"/>
  <c r="X103" i="5"/>
  <c r="Y103" i="5" s="1"/>
  <c r="X104" i="5"/>
  <c r="Y104" i="5" s="1"/>
  <c r="X105" i="5"/>
  <c r="Y105" i="5" s="1"/>
  <c r="X108" i="5"/>
  <c r="Y108" i="5" s="1"/>
  <c r="X109" i="5"/>
  <c r="Y109" i="5" s="1"/>
  <c r="X56" i="5"/>
  <c r="Y56" i="5" s="1"/>
  <c r="X57" i="5"/>
  <c r="Y57" i="5" s="1"/>
  <c r="X58" i="5"/>
  <c r="Y58" i="5" s="1"/>
  <c r="X59" i="5"/>
  <c r="Y59" i="5" s="1"/>
  <c r="X60" i="5"/>
  <c r="Y60" i="5" s="1"/>
  <c r="X61" i="5"/>
  <c r="Y61" i="5" s="1"/>
  <c r="X62" i="5"/>
  <c r="Y62" i="5" s="1"/>
  <c r="X63" i="5"/>
  <c r="Y63" i="5" s="1"/>
  <c r="X64" i="5"/>
  <c r="Y64" i="5" s="1"/>
  <c r="X65" i="5"/>
  <c r="Y65" i="5" s="1"/>
  <c r="X66" i="5"/>
  <c r="Y66" i="5" s="1"/>
  <c r="X67" i="5"/>
  <c r="Y67" i="5" s="1"/>
  <c r="X68" i="5"/>
  <c r="Y68" i="5" s="1"/>
  <c r="X69" i="5"/>
  <c r="Y69" i="5" s="1"/>
  <c r="X70" i="5"/>
  <c r="Y70" i="5" s="1"/>
  <c r="X71" i="5"/>
  <c r="Y71" i="5" s="1"/>
  <c r="X72" i="5"/>
  <c r="Y72" i="5" s="1"/>
  <c r="X73" i="5"/>
  <c r="Y73" i="5" s="1"/>
  <c r="X74" i="5"/>
  <c r="Y74" i="5" s="1"/>
  <c r="X75" i="5"/>
  <c r="Y75" i="5" s="1"/>
  <c r="X76" i="5"/>
  <c r="Y76" i="5" s="1"/>
  <c r="X77" i="5"/>
  <c r="Y77" i="5" s="1"/>
  <c r="X78" i="5"/>
  <c r="Y78" i="5" s="1"/>
  <c r="X79" i="5"/>
  <c r="Y79" i="5" s="1"/>
  <c r="AB60" i="5" l="1"/>
  <c r="AB108" i="5"/>
  <c r="AB94" i="5"/>
  <c r="AB104" i="5"/>
  <c r="AB80" i="5"/>
  <c r="AB100" i="5"/>
  <c r="AB61" i="5"/>
  <c r="AB70" i="5"/>
  <c r="AB63" i="5"/>
  <c r="AB90" i="5"/>
  <c r="AB67" i="5"/>
  <c r="AB99" i="5"/>
  <c r="AB76" i="5"/>
  <c r="AB75" i="5"/>
  <c r="AB74" i="5"/>
  <c r="AB62" i="5"/>
  <c r="AB82" i="5"/>
  <c r="AB98" i="5"/>
  <c r="AB97" i="5"/>
  <c r="AB77" i="5"/>
  <c r="AB57" i="5"/>
  <c r="AB109" i="5"/>
  <c r="AB65" i="5"/>
  <c r="AB88" i="5"/>
  <c r="AB106" i="5"/>
  <c r="AB92" i="5"/>
  <c r="AB86" i="5"/>
  <c r="AB103" i="5"/>
  <c r="AB93" i="5"/>
  <c r="AB83" i="5"/>
  <c r="AB56" i="5"/>
  <c r="AB64" i="5"/>
  <c r="AB107" i="5"/>
  <c r="AB85" i="5"/>
  <c r="AB71" i="5"/>
  <c r="AB59" i="5"/>
  <c r="AB66" i="5"/>
  <c r="AB79" i="5"/>
  <c r="AB69" i="5"/>
  <c r="AB68" i="5"/>
  <c r="AB58" i="5"/>
  <c r="AB101" i="5"/>
  <c r="AB81" i="5"/>
  <c r="AB73" i="5"/>
  <c r="AB102" i="5"/>
  <c r="AB89" i="5"/>
  <c r="AB72" i="5"/>
  <c r="AB84" i="5"/>
  <c r="AB96" i="5"/>
  <c r="AB105" i="5"/>
  <c r="AB95" i="5"/>
  <c r="AB78" i="5"/>
  <c r="AB91" i="5"/>
  <c r="AB87" i="5"/>
  <c r="AC60" i="5" l="1"/>
  <c r="AC108" i="5"/>
  <c r="AC56" i="5"/>
  <c r="AH20" i="5" s="1"/>
  <c r="AM23" i="5" s="1"/>
  <c r="AD94" i="5"/>
  <c r="AD74" i="5"/>
  <c r="AI26" i="5" s="1"/>
  <c r="AD99" i="5"/>
  <c r="AC84" i="5"/>
  <c r="AD60" i="5"/>
  <c r="AD75" i="5"/>
  <c r="AC64" i="5"/>
  <c r="AD59" i="5"/>
  <c r="AI21" i="5" s="1"/>
  <c r="AC88" i="5"/>
  <c r="AD88" i="5"/>
  <c r="AC83" i="5"/>
  <c r="AH29" i="5" s="1"/>
  <c r="AM32" i="5" s="1"/>
  <c r="AC98" i="5"/>
  <c r="AH34" i="5" s="1"/>
  <c r="AM37" i="5" s="1"/>
  <c r="AD83" i="5"/>
  <c r="AI29" i="5" s="1"/>
  <c r="AD100" i="5"/>
  <c r="AC79" i="5"/>
  <c r="AD85" i="5"/>
  <c r="AD63" i="5"/>
  <c r="AD104" i="5"/>
  <c r="AI36" i="5" s="1"/>
  <c r="AC93" i="5"/>
  <c r="AC62" i="5"/>
  <c r="AH22" i="5" s="1"/>
  <c r="AM25" i="5" s="1"/>
  <c r="AD64" i="5"/>
  <c r="AC96" i="5"/>
  <c r="AD98" i="5"/>
  <c r="AI34" i="5" s="1"/>
  <c r="AD92" i="5"/>
  <c r="AI32" i="5" s="1"/>
  <c r="AD76" i="5"/>
  <c r="AC75" i="5"/>
  <c r="AC76" i="5"/>
  <c r="AC86" i="5"/>
  <c r="AH30" i="5" s="1"/>
  <c r="AM33" i="5" s="1"/>
  <c r="AD65" i="5"/>
  <c r="AI23" i="5" s="1"/>
  <c r="AC74" i="5"/>
  <c r="AH26" i="5" s="1"/>
  <c r="AM29" i="5" s="1"/>
  <c r="AC99" i="5"/>
  <c r="AC100" i="5"/>
  <c r="AD93" i="5"/>
  <c r="AC92" i="5"/>
  <c r="AH32" i="5" s="1"/>
  <c r="AM35" i="5" s="1"/>
  <c r="AC94" i="5"/>
  <c r="AC101" i="5"/>
  <c r="AH35" i="5" s="1"/>
  <c r="AM38" i="5" s="1"/>
  <c r="AC63" i="5"/>
  <c r="AC80" i="5"/>
  <c r="AH28" i="5" s="1"/>
  <c r="AM31" i="5" s="1"/>
  <c r="AC89" i="5"/>
  <c r="AH31" i="5" s="1"/>
  <c r="AM34" i="5" s="1"/>
  <c r="AC66" i="5"/>
  <c r="AD66" i="5"/>
  <c r="AC67" i="5"/>
  <c r="AD67" i="5"/>
  <c r="AC65" i="5"/>
  <c r="AH23" i="5" s="1"/>
  <c r="AM26" i="5" s="1"/>
  <c r="AC107" i="5"/>
  <c r="AH37" i="5" s="1"/>
  <c r="AM40" i="5" s="1"/>
  <c r="AD84" i="5"/>
  <c r="AD78" i="5"/>
  <c r="AC68" i="5"/>
  <c r="AH24" i="5" s="1"/>
  <c r="AM27" i="5" s="1"/>
  <c r="AC77" i="5"/>
  <c r="AH27" i="5" s="1"/>
  <c r="AM30" i="5" s="1"/>
  <c r="AD81" i="5"/>
  <c r="AC78" i="5"/>
  <c r="AD82" i="5"/>
  <c r="AD106" i="5"/>
  <c r="AD77" i="5"/>
  <c r="AI27" i="5" s="1"/>
  <c r="AC95" i="5"/>
  <c r="AH33" i="5" s="1"/>
  <c r="AM36" i="5" s="1"/>
  <c r="AD102" i="5"/>
  <c r="AC103" i="5"/>
  <c r="AC102" i="5"/>
  <c r="AD103" i="5"/>
  <c r="AD101" i="5"/>
  <c r="AI35" i="5" s="1"/>
  <c r="AC69" i="5"/>
  <c r="AC82" i="5"/>
  <c r="AC104" i="5"/>
  <c r="AH36" i="5" s="1"/>
  <c r="AM39" i="5" s="1"/>
  <c r="AD62" i="5"/>
  <c r="AI22" i="5" s="1"/>
  <c r="AD80" i="5"/>
  <c r="AI28" i="5" s="1"/>
  <c r="AC105" i="5"/>
  <c r="AC58" i="5"/>
  <c r="AD57" i="5"/>
  <c r="AC57" i="5"/>
  <c r="AD58" i="5"/>
  <c r="AD56" i="5"/>
  <c r="AI20" i="5" s="1"/>
  <c r="AC81" i="5"/>
  <c r="AD86" i="5"/>
  <c r="AI30" i="5" s="1"/>
  <c r="AD105" i="5"/>
  <c r="AD97" i="5"/>
  <c r="AC97" i="5"/>
  <c r="AD96" i="5"/>
  <c r="AD95" i="5"/>
  <c r="AI33" i="5" s="1"/>
  <c r="AD70" i="5"/>
  <c r="AC70" i="5"/>
  <c r="AD69" i="5"/>
  <c r="AD68" i="5"/>
  <c r="AI24" i="5" s="1"/>
  <c r="AC61" i="5"/>
  <c r="AD61" i="5"/>
  <c r="AC59" i="5"/>
  <c r="AH21" i="5" s="1"/>
  <c r="AM24" i="5" s="1"/>
  <c r="AD79" i="5"/>
  <c r="AD87" i="5"/>
  <c r="AC106" i="5"/>
  <c r="AC91" i="5"/>
  <c r="AD90" i="5"/>
  <c r="AD91" i="5"/>
  <c r="AC90" i="5"/>
  <c r="AD89" i="5"/>
  <c r="AI31" i="5" s="1"/>
  <c r="AC85" i="5"/>
  <c r="AC87" i="5"/>
  <c r="AC71" i="5"/>
  <c r="AH25" i="5" s="1"/>
  <c r="AM28" i="5" s="1"/>
  <c r="AD72" i="5"/>
  <c r="AD73" i="5"/>
  <c r="AC72" i="5"/>
  <c r="AC73" i="5"/>
  <c r="AD71" i="5"/>
  <c r="AI25" i="5" s="1"/>
  <c r="AD109" i="5"/>
  <c r="AD108" i="5"/>
  <c r="AD107" i="5"/>
  <c r="AI37" i="5" s="1"/>
  <c r="AC109" i="5"/>
  <c r="G5" i="5" l="1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</calcChain>
</file>

<file path=xl/sharedStrings.xml><?xml version="1.0" encoding="utf-8"?>
<sst xmlns="http://schemas.openxmlformats.org/spreadsheetml/2006/main" count="627" uniqueCount="232">
  <si>
    <t>Sample</t>
  </si>
  <si>
    <t>Well</t>
  </si>
  <si>
    <t>Well Position</t>
  </si>
  <si>
    <t>Sample Name</t>
  </si>
  <si>
    <t>Target Name</t>
  </si>
  <si>
    <t>CT</t>
  </si>
  <si>
    <t>A1</t>
  </si>
  <si>
    <t>ND1</t>
  </si>
  <si>
    <t>A2</t>
  </si>
  <si>
    <t>HPRT</t>
  </si>
  <si>
    <t>A9</t>
  </si>
  <si>
    <t>A10</t>
  </si>
  <si>
    <t>A11</t>
  </si>
  <si>
    <t>B1</t>
  </si>
  <si>
    <t>B9</t>
  </si>
  <si>
    <t>C1</t>
  </si>
  <si>
    <t>C2</t>
  </si>
  <si>
    <t>C3</t>
  </si>
  <si>
    <t>C9</t>
  </si>
  <si>
    <t>C10</t>
  </si>
  <si>
    <t>C11</t>
  </si>
  <si>
    <t>C12</t>
  </si>
  <si>
    <t>D1</t>
  </si>
  <si>
    <t>D3</t>
  </si>
  <si>
    <t>D9</t>
  </si>
  <si>
    <t>E1</t>
  </si>
  <si>
    <t>E2</t>
  </si>
  <si>
    <t>E3</t>
  </si>
  <si>
    <t>E11</t>
  </si>
  <si>
    <t>F1</t>
  </si>
  <si>
    <t>F3</t>
  </si>
  <si>
    <t>F7</t>
  </si>
  <si>
    <t>G1</t>
  </si>
  <si>
    <t>G2</t>
  </si>
  <si>
    <t>G3</t>
  </si>
  <si>
    <t>H1</t>
  </si>
  <si>
    <t>H3</t>
  </si>
  <si>
    <t>I1</t>
  </si>
  <si>
    <t>I2</t>
  </si>
  <si>
    <t>I3</t>
  </si>
  <si>
    <t>J1</t>
  </si>
  <si>
    <t>J3</t>
  </si>
  <si>
    <t>K1</t>
  </si>
  <si>
    <t>K2</t>
  </si>
  <si>
    <t>K3</t>
  </si>
  <si>
    <t>L1</t>
  </si>
  <si>
    <t>L3</t>
  </si>
  <si>
    <t>M1</t>
  </si>
  <si>
    <t>M2</t>
  </si>
  <si>
    <t>M3</t>
  </si>
  <si>
    <t>N1</t>
  </si>
  <si>
    <t>N3</t>
  </si>
  <si>
    <t>O1</t>
  </si>
  <si>
    <t>O2</t>
  </si>
  <si>
    <t>O3</t>
  </si>
  <si>
    <t>P1</t>
  </si>
  <si>
    <t>P3</t>
  </si>
  <si>
    <t>Copy Number</t>
  </si>
  <si>
    <t>ND1 Ct</t>
  </si>
  <si>
    <t>Mean Copy Number</t>
  </si>
  <si>
    <t>Stdev</t>
  </si>
  <si>
    <t>HPRT Ct</t>
  </si>
  <si>
    <t>ND1 copy #
/ HPRT</t>
  </si>
  <si>
    <t>Mean Hprt</t>
  </si>
  <si>
    <t>LOG (copy Number)</t>
  </si>
  <si>
    <t>EFF=</t>
  </si>
  <si>
    <t>ND1 LOG Copy</t>
  </si>
  <si>
    <t>ND1 Copy #</t>
  </si>
  <si>
    <t>HPRT LOG</t>
  </si>
  <si>
    <t>HPRT Copy #</t>
  </si>
  <si>
    <t>Slope</t>
  </si>
  <si>
    <t>Intercept</t>
  </si>
  <si>
    <t>C13</t>
  </si>
  <si>
    <t>C14</t>
  </si>
  <si>
    <t>C15</t>
  </si>
  <si>
    <t>C16</t>
  </si>
  <si>
    <t>G7</t>
  </si>
  <si>
    <t>G8</t>
  </si>
  <si>
    <t>G11</t>
  </si>
  <si>
    <t>H7</t>
  </si>
  <si>
    <t>I7</t>
  </si>
  <si>
    <t>I8</t>
  </si>
  <si>
    <t>J7</t>
  </si>
  <si>
    <t>K7</t>
  </si>
  <si>
    <t>K8</t>
  </si>
  <si>
    <t>L7</t>
  </si>
  <si>
    <t>M7</t>
  </si>
  <si>
    <t>M8</t>
  </si>
  <si>
    <t>N7</t>
  </si>
  <si>
    <t>O7</t>
  </si>
  <si>
    <t>O8</t>
  </si>
  <si>
    <t>P7</t>
  </si>
  <si>
    <t>Note: Want primer efficiency to be between 95-110% to be acceptable.</t>
  </si>
  <si>
    <t>e8</t>
  </si>
  <si>
    <t>A19</t>
  </si>
  <si>
    <t>A20</t>
  </si>
  <si>
    <t>A21</t>
  </si>
  <si>
    <t>B19</t>
  </si>
  <si>
    <t>e7</t>
  </si>
  <si>
    <t>C19</t>
  </si>
  <si>
    <t>C20</t>
  </si>
  <si>
    <t>C21</t>
  </si>
  <si>
    <t>C22</t>
  </si>
  <si>
    <t>C23</t>
  </si>
  <si>
    <t>C24</t>
  </si>
  <si>
    <t>D19</t>
  </si>
  <si>
    <t>e6</t>
  </si>
  <si>
    <t>E9</t>
  </si>
  <si>
    <t>E10</t>
  </si>
  <si>
    <t>E17</t>
  </si>
  <si>
    <t>E18</t>
  </si>
  <si>
    <t>E19</t>
  </si>
  <si>
    <t>E20</t>
  </si>
  <si>
    <t>E21</t>
  </si>
  <si>
    <t>F9</t>
  </si>
  <si>
    <t>F17</t>
  </si>
  <si>
    <t>F19</t>
  </si>
  <si>
    <t>e5</t>
  </si>
  <si>
    <t>G9</t>
  </si>
  <si>
    <t>G10</t>
  </si>
  <si>
    <t>G17</t>
  </si>
  <si>
    <t>G18</t>
  </si>
  <si>
    <t>G19</t>
  </si>
  <si>
    <t>G20</t>
  </si>
  <si>
    <t>G21</t>
  </si>
  <si>
    <t>H9</t>
  </si>
  <si>
    <t>H17</t>
  </si>
  <si>
    <t>H19</t>
  </si>
  <si>
    <t>e4</t>
  </si>
  <si>
    <t>I9</t>
  </si>
  <si>
    <t>I17</t>
  </si>
  <si>
    <t>I18</t>
  </si>
  <si>
    <t>I19</t>
  </si>
  <si>
    <t>J9</t>
  </si>
  <si>
    <t>J17</t>
  </si>
  <si>
    <t>J19</t>
  </si>
  <si>
    <t>e3</t>
  </si>
  <si>
    <t>K9</t>
  </si>
  <si>
    <t>K17</t>
  </si>
  <si>
    <t>K18</t>
  </si>
  <si>
    <t>K19</t>
  </si>
  <si>
    <t>L9</t>
  </si>
  <si>
    <t>L17</t>
  </si>
  <si>
    <t>L19</t>
  </si>
  <si>
    <t>e2</t>
  </si>
  <si>
    <t>M9</t>
  </si>
  <si>
    <t>M17</t>
  </si>
  <si>
    <t>M18</t>
  </si>
  <si>
    <t>M19</t>
  </si>
  <si>
    <t>N9</t>
  </si>
  <si>
    <t>N17</t>
  </si>
  <si>
    <t>N19</t>
  </si>
  <si>
    <t>e1</t>
  </si>
  <si>
    <t>O9</t>
  </si>
  <si>
    <t>O17</t>
  </si>
  <si>
    <t>O18</t>
  </si>
  <si>
    <t>O19</t>
  </si>
  <si>
    <t>P9</t>
  </si>
  <si>
    <t>P17</t>
  </si>
  <si>
    <t>P19</t>
  </si>
  <si>
    <t>Media</t>
  </si>
  <si>
    <t>Methanol</t>
  </si>
  <si>
    <t>500nM PFOA</t>
  </si>
  <si>
    <t>2uM PFOA</t>
  </si>
  <si>
    <t>500nM PFHpA</t>
  </si>
  <si>
    <t>2uM PFHpA</t>
  </si>
  <si>
    <t>1% Methanol</t>
  </si>
  <si>
    <t>500nM PFPA</t>
  </si>
  <si>
    <t>2uM PFPA</t>
  </si>
  <si>
    <t>1uM PFOA + 1uM PFHpA</t>
  </si>
  <si>
    <t>1uM PFOA + 1uM PFPA</t>
  </si>
  <si>
    <t>1uM PFHpA + 1uM PFPA</t>
  </si>
  <si>
    <t>750nM PFOA + 750nM PFHpA + 750nM PFPA</t>
  </si>
  <si>
    <t>C25</t>
  </si>
  <si>
    <t>C26</t>
  </si>
  <si>
    <t>C31</t>
  </si>
  <si>
    <t>C32</t>
  </si>
  <si>
    <t>C33</t>
  </si>
  <si>
    <t>C34</t>
  </si>
  <si>
    <t>C35</t>
  </si>
  <si>
    <t>C36</t>
  </si>
  <si>
    <t>25</t>
  </si>
  <si>
    <t>33</t>
  </si>
  <si>
    <t>B8</t>
  </si>
  <si>
    <t>B10</t>
  </si>
  <si>
    <t>B18</t>
  </si>
  <si>
    <t>B20</t>
  </si>
  <si>
    <t>26</t>
  </si>
  <si>
    <t>34</t>
  </si>
  <si>
    <t>D2</t>
  </si>
  <si>
    <t>D8</t>
  </si>
  <si>
    <t>D10</t>
  </si>
  <si>
    <t>D18</t>
  </si>
  <si>
    <t>D20</t>
  </si>
  <si>
    <t>19</t>
  </si>
  <si>
    <t>27</t>
  </si>
  <si>
    <t>35</t>
  </si>
  <si>
    <t>F2</t>
  </si>
  <si>
    <t>F8</t>
  </si>
  <si>
    <t>F10</t>
  </si>
  <si>
    <t>F18</t>
  </si>
  <si>
    <t>F20</t>
  </si>
  <si>
    <t>20</t>
  </si>
  <si>
    <t>28</t>
  </si>
  <si>
    <t>36</t>
  </si>
  <si>
    <t>H2</t>
  </si>
  <si>
    <t>H8</t>
  </si>
  <si>
    <t>H10</t>
  </si>
  <si>
    <t>H18</t>
  </si>
  <si>
    <t>H20</t>
  </si>
  <si>
    <t>21</t>
  </si>
  <si>
    <t>29</t>
  </si>
  <si>
    <t>J2</t>
  </si>
  <si>
    <t>J8</t>
  </si>
  <si>
    <t>J18</t>
  </si>
  <si>
    <t>22</t>
  </si>
  <si>
    <t>30</t>
  </si>
  <si>
    <t>L2</t>
  </si>
  <si>
    <t>L8</t>
  </si>
  <si>
    <t>L18</t>
  </si>
  <si>
    <t>23</t>
  </si>
  <si>
    <t>31</t>
  </si>
  <si>
    <t>N2</t>
  </si>
  <si>
    <t>N8</t>
  </si>
  <si>
    <t>N18</t>
  </si>
  <si>
    <t>24</t>
  </si>
  <si>
    <t>32</t>
  </si>
  <si>
    <t>P2</t>
  </si>
  <si>
    <t>P8</t>
  </si>
  <si>
    <t>P18</t>
  </si>
  <si>
    <t>Copy number</t>
  </si>
  <si>
    <t>Caov-3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</si>
</sst>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7" formatCode="#,##0.000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Verdana"/>
      <family val="2"/>
    </font>
    <font>
      <sz val="11"/>
      <color rgb="FFC00000"/>
      <name val="Calibri"/>
      <family val="2"/>
      <scheme val="minor"/>
    </font>
    <font>
      <b/>
      <sz val="10"/>
      <color theme="9" tint="-0.499984740745262"/>
      <name val="Arial"/>
      <family val="2"/>
    </font>
    <font>
      <sz val="11"/>
      <color rgb="FF00610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EAD6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theme="9" tint="-0.24994659260841701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" fillId="0" borderId="0"/>
    <xf numFmtId="9" fontId="3" fillId="0" borderId="0" applyFont="0" applyFill="0" applyBorder="0" applyAlignment="0" applyProtection="0"/>
    <xf numFmtId="0" fontId="8" fillId="2" borderId="0" applyNumberFormat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67" fontId="0" fillId="0" borderId="0" xfId="0" applyNumberFormat="1"/>
    <xf numFmtId="164" fontId="0" fillId="0" borderId="0" xfId="3" applyNumberFormat="1" applyFont="1"/>
    <xf numFmtId="0" fontId="4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167" fontId="6" fillId="0" borderId="0" xfId="0" applyNumberFormat="1" applyFont="1"/>
    <xf numFmtId="0" fontId="9" fillId="0" borderId="0" xfId="0" applyFont="1" applyAlignment="1">
      <alignment horizontal="right"/>
    </xf>
    <xf numFmtId="9" fontId="9" fillId="0" borderId="0" xfId="5" applyFont="1"/>
    <xf numFmtId="0" fontId="8" fillId="2" borderId="2" xfId="6" applyBorder="1" applyAlignment="1">
      <alignment horizontal="center" wrapText="1"/>
    </xf>
    <xf numFmtId="0" fontId="10" fillId="0" borderId="2" xfId="6" applyFont="1" applyFill="1" applyBorder="1" applyAlignment="1">
      <alignment horizontal="center" wrapText="1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/>
    </xf>
    <xf numFmtId="9" fontId="12" fillId="0" borderId="0" xfId="5" applyFont="1" applyFill="1"/>
    <xf numFmtId="0" fontId="11" fillId="0" borderId="0" xfId="0" applyFont="1" applyAlignment="1">
      <alignment horizontal="center" wrapText="1"/>
    </xf>
    <xf numFmtId="0" fontId="0" fillId="0" borderId="0" xfId="0" applyFill="1"/>
    <xf numFmtId="167" fontId="0" fillId="0" borderId="0" xfId="0" applyNumberFormat="1" applyFill="1"/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 vertical="center" wrapText="1"/>
    </xf>
  </cellXfs>
  <cellStyles count="7">
    <cellStyle name="Comma" xfId="3" builtinId="3"/>
    <cellStyle name="Comma 2" xfId="2" xr:uid="{45C0B35B-7C6A-4783-AD40-2F9E9DE6B650}"/>
    <cellStyle name="Good" xfId="6" builtinId="26"/>
    <cellStyle name="Normal" xfId="0" builtinId="0"/>
    <cellStyle name="Normal 2" xfId="4" xr:uid="{DBCFA779-176C-44F2-8C48-F5FAF6E45102}"/>
    <cellStyle name="Normal 3" xfId="1" xr:uid="{A40A7F6B-7702-4450-9402-4BB96981A158}"/>
    <cellStyle name="Percent" xfId="5" builtinId="5"/>
  </cellStyles>
  <dxfs count="0"/>
  <tableStyles count="0" defaultTableStyle="TableStyleMedium2" defaultPivotStyle="PivotStyleLight16"/>
  <colors>
    <mruColors>
      <color rgb="FFEAD6FF"/>
      <color rgb="FF0089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HPRT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1.1326552930883639E-2"/>
                  <c:y val="-0.4821343686205891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Results!$G$2:$G$25</c:f>
              <c:numCache>
                <c:formatCode>General</c:formatCode>
                <c:ptCount val="24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</c:numCache>
            </c:numRef>
          </c:xVal>
          <c:yVal>
            <c:numRef>
              <c:f>Results!$E$2:$E$25</c:f>
              <c:numCache>
                <c:formatCode>#,##0.000</c:formatCode>
                <c:ptCount val="24"/>
                <c:pt idx="3">
                  <c:v>12.432023048400879</c:v>
                </c:pt>
                <c:pt idx="4">
                  <c:v>12.413276672363281</c:v>
                </c:pt>
                <c:pt idx="5">
                  <c:v>12.194746017456055</c:v>
                </c:pt>
                <c:pt idx="6">
                  <c:v>16.000038146972656</c:v>
                </c:pt>
                <c:pt idx="7">
                  <c:v>15.675801277160645</c:v>
                </c:pt>
                <c:pt idx="8">
                  <c:v>15.832146644592285</c:v>
                </c:pt>
                <c:pt idx="9">
                  <c:v>19.714418411254883</c:v>
                </c:pt>
                <c:pt idx="10">
                  <c:v>19.366125106811523</c:v>
                </c:pt>
                <c:pt idx="11">
                  <c:v>19.384651184082031</c:v>
                </c:pt>
                <c:pt idx="12">
                  <c:v>23.785812377929688</c:v>
                </c:pt>
                <c:pt idx="13">
                  <c:v>23.048505783081055</c:v>
                </c:pt>
                <c:pt idx="14">
                  <c:v>23.63957405090332</c:v>
                </c:pt>
                <c:pt idx="15">
                  <c:v>27.036479949951172</c:v>
                </c:pt>
                <c:pt idx="16">
                  <c:v>26.444568634033203</c:v>
                </c:pt>
                <c:pt idx="17">
                  <c:v>26.905445098876953</c:v>
                </c:pt>
                <c:pt idx="18">
                  <c:v>30.942975997924805</c:v>
                </c:pt>
                <c:pt idx="19">
                  <c:v>29.608852386474609</c:v>
                </c:pt>
                <c:pt idx="20">
                  <c:v>29.737455368041992</c:v>
                </c:pt>
                <c:pt idx="21">
                  <c:v>32.424373626708984</c:v>
                </c:pt>
                <c:pt idx="22">
                  <c:v>32.927833557128906</c:v>
                </c:pt>
                <c:pt idx="23">
                  <c:v>32.794197082519531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Results!#REF!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C894-431F-A596-6045B1BC07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7818207"/>
        <c:axId val="357829439"/>
      </c:scatterChart>
      <c:valAx>
        <c:axId val="3578182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7829439"/>
        <c:crosses val="autoZero"/>
        <c:crossBetween val="midCat"/>
      </c:valAx>
      <c:valAx>
        <c:axId val="3578294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781820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ND1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1.1326552930883639E-2"/>
                  <c:y val="-0.4821343686205891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Results!$G$2:$G$25</c:f>
              <c:numCache>
                <c:formatCode>General</c:formatCode>
                <c:ptCount val="24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</c:numCache>
            </c:numRef>
          </c:xVal>
          <c:yVal>
            <c:numRef>
              <c:f>Results!$E$26:$E$49</c:f>
              <c:numCache>
                <c:formatCode>#,##0.000</c:formatCode>
                <c:ptCount val="24"/>
                <c:pt idx="0">
                  <c:v>7.1904382705688477</c:v>
                </c:pt>
                <c:pt idx="1">
                  <c:v>7.1811418533325195</c:v>
                </c:pt>
                <c:pt idx="2">
                  <c:v>7.4256048202514648</c:v>
                </c:pt>
                <c:pt idx="3">
                  <c:v>12.188944816589355</c:v>
                </c:pt>
                <c:pt idx="4">
                  <c:v>12.346726417541504</c:v>
                </c:pt>
                <c:pt idx="5">
                  <c:v>12.232196807861328</c:v>
                </c:pt>
                <c:pt idx="6">
                  <c:v>15.722953796386719</c:v>
                </c:pt>
                <c:pt idx="7">
                  <c:v>15.435805320739746</c:v>
                </c:pt>
                <c:pt idx="8">
                  <c:v>15.309834480285645</c:v>
                </c:pt>
                <c:pt idx="9">
                  <c:v>18.916315078735352</c:v>
                </c:pt>
                <c:pt idx="10">
                  <c:v>19.103628158569336</c:v>
                </c:pt>
                <c:pt idx="11">
                  <c:v>18.513923645019531</c:v>
                </c:pt>
                <c:pt idx="12">
                  <c:v>22.08192253112793</c:v>
                </c:pt>
                <c:pt idx="13">
                  <c:v>22.201101303100586</c:v>
                </c:pt>
                <c:pt idx="14">
                  <c:v>21.89838981628418</c:v>
                </c:pt>
                <c:pt idx="15">
                  <c:v>25.613332748413086</c:v>
                </c:pt>
                <c:pt idx="16">
                  <c:v>25.177265167236328</c:v>
                </c:pt>
                <c:pt idx="17">
                  <c:v>25.058830261230469</c:v>
                </c:pt>
                <c:pt idx="18">
                  <c:v>28.963584899902344</c:v>
                </c:pt>
                <c:pt idx="19">
                  <c:v>28.219764709472656</c:v>
                </c:pt>
                <c:pt idx="20">
                  <c:v>28.272415161132812</c:v>
                </c:pt>
                <c:pt idx="21">
                  <c:v>31.445075988769531</c:v>
                </c:pt>
                <c:pt idx="22">
                  <c:v>31.127264022827148</c:v>
                </c:pt>
                <c:pt idx="23">
                  <c:v>31.38490104675293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Results!#REF!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BEF5-4240-8781-ACD2AD1FD6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7818207"/>
        <c:axId val="357829439"/>
      </c:scatterChart>
      <c:valAx>
        <c:axId val="3578182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7829439"/>
        <c:crosses val="autoZero"/>
        <c:crossBetween val="midCat"/>
      </c:valAx>
      <c:valAx>
        <c:axId val="3578294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781820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4</xdr:row>
      <xdr:rowOff>50800</xdr:rowOff>
    </xdr:from>
    <xdr:to>
      <xdr:col>14</xdr:col>
      <xdr:colOff>609600</xdr:colOff>
      <xdr:row>18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2DDD6B9-1738-4093-B03B-3B6A4003B7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38100</xdr:colOff>
      <xdr:row>33</xdr:row>
      <xdr:rowOff>0</xdr:rowOff>
    </xdr:from>
    <xdr:to>
      <xdr:col>12</xdr:col>
      <xdr:colOff>279400</xdr:colOff>
      <xdr:row>47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58D1B53-4862-4252-9FFA-2CD20D657B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D7835-D907-4D93-8B2B-13947D9EA420}">
  <dimension ref="A1:AM291"/>
  <sheetViews>
    <sheetView tabSelected="1" zoomScale="50" zoomScaleNormal="100" workbookViewId="0">
      <selection activeCell="P112" sqref="P112:T167"/>
    </sheetView>
  </sheetViews>
  <sheetFormatPr baseColWidth="10" defaultColWidth="8.83203125" defaultRowHeight="15" x14ac:dyDescent="0.2"/>
  <cols>
    <col min="3" max="3" width="19.1640625" customWidth="1"/>
    <col min="6" max="6" width="15.33203125" bestFit="1" customWidth="1"/>
    <col min="7" max="7" width="18.5" bestFit="1" customWidth="1"/>
    <col min="16" max="19" width="10.83203125"/>
    <col min="21" max="21" width="10.5" customWidth="1"/>
    <col min="22" max="22" width="32.5" customWidth="1"/>
    <col min="24" max="24" width="17.33203125" customWidth="1"/>
    <col min="25" max="25" width="11.1640625" customWidth="1"/>
    <col min="27" max="27" width="19.1640625" bestFit="1" customWidth="1"/>
    <col min="33" max="33" width="35" customWidth="1"/>
    <col min="38" max="38" width="24.83203125" customWidth="1"/>
  </cols>
  <sheetData>
    <row r="1" spans="1:35" ht="44" thickBot="1" x14ac:dyDescent="0.25">
      <c r="F1" t="s">
        <v>57</v>
      </c>
      <c r="G1" t="s">
        <v>64</v>
      </c>
      <c r="P1" t="s">
        <v>1</v>
      </c>
      <c r="Q1" t="s">
        <v>2</v>
      </c>
      <c r="R1" t="s">
        <v>3</v>
      </c>
      <c r="S1" t="s">
        <v>4</v>
      </c>
      <c r="T1" t="s">
        <v>5</v>
      </c>
      <c r="V1" t="s">
        <v>3</v>
      </c>
      <c r="W1" s="5" t="s">
        <v>58</v>
      </c>
      <c r="X1" s="5" t="s">
        <v>66</v>
      </c>
      <c r="Y1" s="5" t="s">
        <v>67</v>
      </c>
      <c r="Z1" s="6"/>
      <c r="AB1" s="7" t="s">
        <v>62</v>
      </c>
      <c r="AC1" s="7" t="s">
        <v>59</v>
      </c>
      <c r="AD1" s="8" t="s">
        <v>60</v>
      </c>
      <c r="AG1" s="13" t="s">
        <v>0</v>
      </c>
      <c r="AH1" s="12" t="s">
        <v>63</v>
      </c>
      <c r="AI1" s="12" t="s">
        <v>60</v>
      </c>
    </row>
    <row r="2" spans="1:35" x14ac:dyDescent="0.2">
      <c r="E2" s="3"/>
      <c r="F2" s="4">
        <v>100000000</v>
      </c>
      <c r="G2">
        <f>LOG(F2)</f>
        <v>8</v>
      </c>
      <c r="T2" s="3"/>
      <c r="V2" s="19"/>
      <c r="W2" s="20"/>
      <c r="X2" s="21"/>
      <c r="Y2" s="21"/>
      <c r="AG2" s="1"/>
    </row>
    <row r="3" spans="1:35" x14ac:dyDescent="0.2">
      <c r="E3" s="3"/>
      <c r="F3" s="4">
        <v>100000000</v>
      </c>
      <c r="G3">
        <f t="shared" ref="G3:G25" si="0">LOG(F3)</f>
        <v>8</v>
      </c>
      <c r="T3" s="3"/>
      <c r="V3" s="19"/>
      <c r="W3" s="20"/>
      <c r="X3" s="21"/>
      <c r="Y3" s="21"/>
      <c r="AG3" s="1"/>
    </row>
    <row r="4" spans="1:35" x14ac:dyDescent="0.2">
      <c r="E4" s="3"/>
      <c r="F4" s="4">
        <v>100000000</v>
      </c>
      <c r="G4">
        <f t="shared" si="0"/>
        <v>8</v>
      </c>
      <c r="T4" s="3"/>
      <c r="V4" s="19"/>
      <c r="W4" s="20"/>
      <c r="X4" s="21"/>
      <c r="Y4" s="21"/>
      <c r="AG4" s="1"/>
    </row>
    <row r="5" spans="1:35" x14ac:dyDescent="0.2">
      <c r="A5">
        <v>51</v>
      </c>
      <c r="B5" t="s">
        <v>17</v>
      </c>
      <c r="C5" t="s">
        <v>98</v>
      </c>
      <c r="D5" t="s">
        <v>9</v>
      </c>
      <c r="E5" s="3">
        <v>12.432023048400879</v>
      </c>
      <c r="F5" s="4">
        <v>10000000</v>
      </c>
      <c r="G5">
        <f t="shared" si="0"/>
        <v>7</v>
      </c>
      <c r="T5" s="3"/>
      <c r="V5" s="19"/>
      <c r="W5" s="20"/>
      <c r="X5" s="21"/>
      <c r="Y5" s="21"/>
      <c r="AG5" s="1"/>
    </row>
    <row r="6" spans="1:35" x14ac:dyDescent="0.2">
      <c r="A6">
        <v>74</v>
      </c>
      <c r="B6" t="s">
        <v>189</v>
      </c>
      <c r="C6" t="s">
        <v>98</v>
      </c>
      <c r="D6" t="s">
        <v>9</v>
      </c>
      <c r="E6" s="3">
        <v>12.413276672363281</v>
      </c>
      <c r="F6" s="4">
        <v>10000000</v>
      </c>
      <c r="G6">
        <f t="shared" si="0"/>
        <v>7</v>
      </c>
      <c r="T6" s="3"/>
      <c r="V6" s="19"/>
      <c r="W6" s="20"/>
      <c r="X6" s="21"/>
      <c r="Y6" s="21"/>
      <c r="AG6" s="1"/>
    </row>
    <row r="7" spans="1:35" x14ac:dyDescent="0.2">
      <c r="A7">
        <v>75</v>
      </c>
      <c r="B7" t="s">
        <v>23</v>
      </c>
      <c r="C7" t="s">
        <v>98</v>
      </c>
      <c r="D7" t="s">
        <v>9</v>
      </c>
      <c r="E7" s="3">
        <v>12.194746017456055</v>
      </c>
      <c r="F7" s="4">
        <v>10000000</v>
      </c>
      <c r="G7">
        <f t="shared" si="0"/>
        <v>7</v>
      </c>
      <c r="T7" s="3"/>
      <c r="V7" s="19"/>
      <c r="W7" s="20"/>
      <c r="X7" s="21"/>
      <c r="Y7" s="21"/>
      <c r="AG7" s="1"/>
    </row>
    <row r="8" spans="1:35" x14ac:dyDescent="0.2">
      <c r="A8">
        <v>99</v>
      </c>
      <c r="B8" t="s">
        <v>27</v>
      </c>
      <c r="C8" t="s">
        <v>106</v>
      </c>
      <c r="D8" t="s">
        <v>9</v>
      </c>
      <c r="E8" s="3">
        <v>16.000038146972656</v>
      </c>
      <c r="F8" s="4">
        <v>1000000</v>
      </c>
      <c r="G8">
        <f t="shared" si="0"/>
        <v>6</v>
      </c>
      <c r="T8" s="3"/>
      <c r="V8" s="19"/>
      <c r="W8" s="20"/>
      <c r="X8" s="21"/>
      <c r="Y8" s="21"/>
      <c r="AG8" s="1"/>
    </row>
    <row r="9" spans="1:35" x14ac:dyDescent="0.2">
      <c r="A9">
        <v>122</v>
      </c>
      <c r="B9" t="s">
        <v>197</v>
      </c>
      <c r="C9" t="s">
        <v>106</v>
      </c>
      <c r="D9" t="s">
        <v>9</v>
      </c>
      <c r="E9" s="3">
        <v>15.675801277160645</v>
      </c>
      <c r="F9" s="4">
        <v>1000000</v>
      </c>
      <c r="G9">
        <f t="shared" si="0"/>
        <v>6</v>
      </c>
      <c r="T9" s="3"/>
      <c r="V9" s="19"/>
      <c r="W9" s="20"/>
      <c r="X9" s="21"/>
      <c r="Y9" s="21"/>
      <c r="AG9" s="1"/>
    </row>
    <row r="10" spans="1:35" x14ac:dyDescent="0.2">
      <c r="A10">
        <v>123</v>
      </c>
      <c r="B10" t="s">
        <v>30</v>
      </c>
      <c r="C10" t="s">
        <v>106</v>
      </c>
      <c r="D10" t="s">
        <v>9</v>
      </c>
      <c r="E10" s="3">
        <v>15.832146644592285</v>
      </c>
      <c r="F10" s="4">
        <v>1000000</v>
      </c>
      <c r="G10">
        <f t="shared" si="0"/>
        <v>6</v>
      </c>
      <c r="T10" s="3"/>
      <c r="V10" s="19"/>
      <c r="W10" s="20"/>
      <c r="X10" s="21"/>
      <c r="Y10" s="21"/>
      <c r="AG10" s="1"/>
    </row>
    <row r="11" spans="1:35" x14ac:dyDescent="0.2">
      <c r="A11">
        <v>147</v>
      </c>
      <c r="B11" t="s">
        <v>34</v>
      </c>
      <c r="C11" t="s">
        <v>117</v>
      </c>
      <c r="D11" t="s">
        <v>9</v>
      </c>
      <c r="E11" s="3">
        <v>19.714418411254883</v>
      </c>
      <c r="F11" s="4">
        <v>100000</v>
      </c>
      <c r="G11">
        <f t="shared" si="0"/>
        <v>5</v>
      </c>
      <c r="T11" s="3"/>
      <c r="V11" s="19"/>
      <c r="W11" s="20"/>
      <c r="X11" s="21"/>
      <c r="Y11" s="21"/>
      <c r="AG11" s="1"/>
    </row>
    <row r="12" spans="1:35" x14ac:dyDescent="0.2">
      <c r="A12">
        <v>170</v>
      </c>
      <c r="B12" t="s">
        <v>205</v>
      </c>
      <c r="C12" t="s">
        <v>117</v>
      </c>
      <c r="D12" t="s">
        <v>9</v>
      </c>
      <c r="E12" s="3">
        <v>19.366125106811523</v>
      </c>
      <c r="F12" s="4">
        <v>100000</v>
      </c>
      <c r="G12">
        <f t="shared" si="0"/>
        <v>5</v>
      </c>
      <c r="T12" s="3"/>
      <c r="V12" s="19"/>
      <c r="W12" s="20"/>
      <c r="X12" s="21"/>
      <c r="Y12" s="21"/>
      <c r="AG12" s="1"/>
    </row>
    <row r="13" spans="1:35" x14ac:dyDescent="0.2">
      <c r="A13">
        <v>171</v>
      </c>
      <c r="B13" t="s">
        <v>36</v>
      </c>
      <c r="C13" t="s">
        <v>117</v>
      </c>
      <c r="D13" t="s">
        <v>9</v>
      </c>
      <c r="E13" s="3">
        <v>19.384651184082031</v>
      </c>
      <c r="F13" s="4">
        <v>100000</v>
      </c>
      <c r="G13">
        <f t="shared" si="0"/>
        <v>5</v>
      </c>
      <c r="T13" s="3"/>
      <c r="V13" s="19"/>
      <c r="W13" s="20"/>
      <c r="X13" s="21"/>
      <c r="Y13" s="21"/>
      <c r="AG13" s="1"/>
    </row>
    <row r="14" spans="1:35" x14ac:dyDescent="0.2">
      <c r="A14">
        <v>195</v>
      </c>
      <c r="B14" t="s">
        <v>39</v>
      </c>
      <c r="C14" t="s">
        <v>128</v>
      </c>
      <c r="D14" t="s">
        <v>9</v>
      </c>
      <c r="E14" s="3">
        <v>23.785812377929688</v>
      </c>
      <c r="F14" s="4">
        <v>10000</v>
      </c>
      <c r="G14">
        <f t="shared" si="0"/>
        <v>4</v>
      </c>
      <c r="T14" s="3"/>
      <c r="V14" s="19"/>
      <c r="W14" s="20"/>
      <c r="X14" s="21"/>
      <c r="Y14" s="21"/>
      <c r="AG14" s="1"/>
    </row>
    <row r="15" spans="1:35" x14ac:dyDescent="0.2">
      <c r="A15">
        <v>218</v>
      </c>
      <c r="B15" t="s">
        <v>212</v>
      </c>
      <c r="C15" t="s">
        <v>128</v>
      </c>
      <c r="D15" t="s">
        <v>9</v>
      </c>
      <c r="E15" s="3">
        <v>23.048505783081055</v>
      </c>
      <c r="F15" s="4">
        <v>10000</v>
      </c>
      <c r="G15">
        <f t="shared" si="0"/>
        <v>4</v>
      </c>
      <c r="T15" s="3"/>
      <c r="V15" s="19"/>
      <c r="W15" s="20"/>
      <c r="X15" s="21"/>
      <c r="Y15" s="21"/>
      <c r="AG15" s="1"/>
    </row>
    <row r="16" spans="1:35" x14ac:dyDescent="0.2">
      <c r="A16">
        <v>219</v>
      </c>
      <c r="B16" t="s">
        <v>41</v>
      </c>
      <c r="C16" t="s">
        <v>128</v>
      </c>
      <c r="D16" t="s">
        <v>9</v>
      </c>
      <c r="E16" s="3">
        <v>23.63957405090332</v>
      </c>
      <c r="F16" s="4">
        <v>10000</v>
      </c>
      <c r="G16">
        <f t="shared" si="0"/>
        <v>4</v>
      </c>
      <c r="T16" s="3"/>
      <c r="V16" s="19"/>
      <c r="W16" s="20"/>
      <c r="X16" s="21"/>
      <c r="Y16" s="21"/>
      <c r="AG16" s="1"/>
    </row>
    <row r="17" spans="1:39" x14ac:dyDescent="0.2">
      <c r="A17">
        <v>243</v>
      </c>
      <c r="B17" t="s">
        <v>44</v>
      </c>
      <c r="C17" t="s">
        <v>136</v>
      </c>
      <c r="D17" t="s">
        <v>9</v>
      </c>
      <c r="E17" s="3">
        <v>27.036479949951172</v>
      </c>
      <c r="F17" s="4">
        <v>1000</v>
      </c>
      <c r="G17">
        <f t="shared" si="0"/>
        <v>3</v>
      </c>
      <c r="T17" s="3"/>
      <c r="V17" s="19"/>
      <c r="W17" s="20"/>
      <c r="X17" s="21"/>
      <c r="Y17" s="21"/>
      <c r="AG17" s="1"/>
    </row>
    <row r="18" spans="1:39" x14ac:dyDescent="0.2">
      <c r="A18">
        <v>266</v>
      </c>
      <c r="B18" t="s">
        <v>217</v>
      </c>
      <c r="C18" t="s">
        <v>136</v>
      </c>
      <c r="D18" t="s">
        <v>9</v>
      </c>
      <c r="E18" s="3">
        <v>26.444568634033203</v>
      </c>
      <c r="F18" s="4">
        <v>1000</v>
      </c>
      <c r="G18">
        <f t="shared" si="0"/>
        <v>3</v>
      </c>
      <c r="T18" s="3"/>
      <c r="V18" s="19"/>
      <c r="W18" s="20"/>
      <c r="X18" s="21"/>
      <c r="Y18" s="21"/>
      <c r="AG18" s="1"/>
    </row>
    <row r="19" spans="1:39" x14ac:dyDescent="0.2">
      <c r="A19">
        <v>267</v>
      </c>
      <c r="B19" t="s">
        <v>46</v>
      </c>
      <c r="C19" t="s">
        <v>136</v>
      </c>
      <c r="D19" t="s">
        <v>9</v>
      </c>
      <c r="E19" s="3">
        <v>26.905445098876953</v>
      </c>
      <c r="F19" s="4">
        <v>1000</v>
      </c>
      <c r="G19">
        <f t="shared" si="0"/>
        <v>3</v>
      </c>
      <c r="T19" s="3"/>
      <c r="V19" s="19"/>
      <c r="W19" s="20"/>
      <c r="X19" s="21"/>
      <c r="Y19" s="21"/>
      <c r="AG19" s="1"/>
    </row>
    <row r="20" spans="1:39" x14ac:dyDescent="0.2">
      <c r="A20">
        <v>291</v>
      </c>
      <c r="B20" t="s">
        <v>49</v>
      </c>
      <c r="C20" t="s">
        <v>144</v>
      </c>
      <c r="D20" t="s">
        <v>9</v>
      </c>
      <c r="E20" s="3">
        <v>30.942975997924805</v>
      </c>
      <c r="F20" s="4">
        <v>100</v>
      </c>
      <c r="G20">
        <f t="shared" si="0"/>
        <v>2</v>
      </c>
      <c r="I20" s="10"/>
      <c r="J20" s="11"/>
      <c r="T20" s="3"/>
      <c r="V20" s="19"/>
      <c r="W20" s="20"/>
      <c r="X20" s="21"/>
      <c r="Y20" s="21"/>
      <c r="AG20" s="16" t="s">
        <v>20</v>
      </c>
      <c r="AH20">
        <f>AC56</f>
        <v>76220574.664601699</v>
      </c>
      <c r="AI20">
        <f>AD56</f>
        <v>66044740.090759851</v>
      </c>
    </row>
    <row r="21" spans="1:39" x14ac:dyDescent="0.2">
      <c r="A21">
        <v>314</v>
      </c>
      <c r="B21" t="s">
        <v>222</v>
      </c>
      <c r="C21" t="s">
        <v>144</v>
      </c>
      <c r="D21" t="s">
        <v>9</v>
      </c>
      <c r="E21" s="3">
        <v>29.608852386474609</v>
      </c>
      <c r="F21" s="4">
        <v>100</v>
      </c>
      <c r="G21">
        <f t="shared" si="0"/>
        <v>2</v>
      </c>
      <c r="T21" s="3"/>
      <c r="V21" s="19"/>
      <c r="W21" s="20"/>
      <c r="X21" s="21"/>
      <c r="Y21" s="21"/>
      <c r="AG21" s="16" t="s">
        <v>21</v>
      </c>
      <c r="AH21">
        <f>AC59</f>
        <v>385.7745666724104</v>
      </c>
      <c r="AI21">
        <f>AD59</f>
        <v>93.745314970052291</v>
      </c>
      <c r="AL21" t="s">
        <v>231</v>
      </c>
    </row>
    <row r="22" spans="1:39" x14ac:dyDescent="0.2">
      <c r="A22">
        <v>315</v>
      </c>
      <c r="B22" t="s">
        <v>51</v>
      </c>
      <c r="C22" t="s">
        <v>144</v>
      </c>
      <c r="D22" t="s">
        <v>9</v>
      </c>
      <c r="E22" s="3">
        <v>29.737455368041992</v>
      </c>
      <c r="F22" s="4">
        <v>100</v>
      </c>
      <c r="G22">
        <f t="shared" si="0"/>
        <v>2</v>
      </c>
      <c r="I22" s="10" t="s">
        <v>65</v>
      </c>
      <c r="J22" s="17">
        <f>((10^(-1/-3.4619)-1))</f>
        <v>0.94472733739153081</v>
      </c>
      <c r="T22" s="3"/>
      <c r="V22" s="19"/>
      <c r="W22" s="20"/>
      <c r="X22" s="21"/>
      <c r="Y22" s="21"/>
      <c r="AG22" s="16" t="s">
        <v>72</v>
      </c>
      <c r="AH22">
        <f>AC62</f>
        <v>343.68087933380974</v>
      </c>
      <c r="AI22">
        <f>AD62</f>
        <v>95.618197745148194</v>
      </c>
      <c r="AM22" t="s">
        <v>230</v>
      </c>
    </row>
    <row r="23" spans="1:39" x14ac:dyDescent="0.2">
      <c r="A23">
        <v>339</v>
      </c>
      <c r="B23" t="s">
        <v>54</v>
      </c>
      <c r="C23" t="s">
        <v>152</v>
      </c>
      <c r="D23" t="s">
        <v>9</v>
      </c>
      <c r="E23" s="3">
        <v>32.424373626708984</v>
      </c>
      <c r="F23" s="4">
        <v>10</v>
      </c>
      <c r="G23">
        <f t="shared" si="0"/>
        <v>1</v>
      </c>
      <c r="T23" s="3"/>
      <c r="V23" s="19"/>
      <c r="W23" s="20"/>
      <c r="X23" s="21"/>
      <c r="Y23" s="21"/>
      <c r="AG23" s="16" t="s">
        <v>73</v>
      </c>
      <c r="AH23">
        <f>AC65</f>
        <v>298.50257259914468</v>
      </c>
      <c r="AI23">
        <f>AD65</f>
        <v>88.972396996621768</v>
      </c>
      <c r="AL23" t="s">
        <v>160</v>
      </c>
      <c r="AM23">
        <f>AH20</f>
        <v>76220574.664601699</v>
      </c>
    </row>
    <row r="24" spans="1:39" x14ac:dyDescent="0.2">
      <c r="A24">
        <v>362</v>
      </c>
      <c r="B24" t="s">
        <v>227</v>
      </c>
      <c r="C24" t="s">
        <v>152</v>
      </c>
      <c r="D24" t="s">
        <v>9</v>
      </c>
      <c r="E24" s="3">
        <v>32.927833557128906</v>
      </c>
      <c r="F24" s="4">
        <v>10</v>
      </c>
      <c r="G24">
        <f t="shared" si="0"/>
        <v>1</v>
      </c>
      <c r="I24" t="s">
        <v>70</v>
      </c>
      <c r="J24">
        <v>-3.4619</v>
      </c>
      <c r="T24" s="3"/>
      <c r="V24" s="19"/>
      <c r="W24" s="20"/>
      <c r="X24" s="21"/>
      <c r="Y24" s="21"/>
      <c r="AG24" s="16" t="s">
        <v>74</v>
      </c>
      <c r="AH24">
        <f>AC68</f>
        <v>313.59574455451934</v>
      </c>
      <c r="AI24">
        <f>AD68</f>
        <v>29.637556725707896</v>
      </c>
      <c r="AL24" t="s">
        <v>161</v>
      </c>
      <c r="AM24">
        <f t="shared" ref="AM24:AM40" si="1">AH21</f>
        <v>385.7745666724104</v>
      </c>
    </row>
    <row r="25" spans="1:39" x14ac:dyDescent="0.2">
      <c r="A25">
        <v>363</v>
      </c>
      <c r="B25" t="s">
        <v>56</v>
      </c>
      <c r="C25" t="s">
        <v>152</v>
      </c>
      <c r="D25" t="s">
        <v>9</v>
      </c>
      <c r="E25" s="3">
        <v>32.794197082519531</v>
      </c>
      <c r="F25" s="4">
        <v>10</v>
      </c>
      <c r="G25">
        <f t="shared" si="0"/>
        <v>1</v>
      </c>
      <c r="I25" t="s">
        <v>71</v>
      </c>
      <c r="J25">
        <v>36.814999999999998</v>
      </c>
      <c r="T25" s="3"/>
      <c r="V25" s="19"/>
      <c r="W25" s="20"/>
      <c r="X25" s="21"/>
      <c r="Y25" s="21"/>
      <c r="AG25" s="16" t="s">
        <v>75</v>
      </c>
      <c r="AH25">
        <f>AC71</f>
        <v>481.23585816360924</v>
      </c>
      <c r="AI25">
        <f>AD71</f>
        <v>69.104379998444458</v>
      </c>
      <c r="AL25" t="s">
        <v>162</v>
      </c>
      <c r="AM25">
        <f t="shared" si="1"/>
        <v>343.68087933380974</v>
      </c>
    </row>
    <row r="26" spans="1:39" x14ac:dyDescent="0.2">
      <c r="A26">
        <v>1</v>
      </c>
      <c r="B26" t="s">
        <v>6</v>
      </c>
      <c r="C26" t="s">
        <v>93</v>
      </c>
      <c r="D26" t="s">
        <v>7</v>
      </c>
      <c r="E26" s="3">
        <v>7.1904382705688477</v>
      </c>
      <c r="T26" s="3"/>
      <c r="V26" s="19"/>
      <c r="W26" s="20"/>
      <c r="X26" s="21"/>
      <c r="Y26" s="21"/>
      <c r="AG26" s="16" t="s">
        <v>101</v>
      </c>
      <c r="AH26">
        <f>AC74</f>
        <v>247.8480419964263</v>
      </c>
      <c r="AI26">
        <f>AD74</f>
        <v>64.938419465403882</v>
      </c>
      <c r="AL26" t="s">
        <v>163</v>
      </c>
      <c r="AM26">
        <f t="shared" si="1"/>
        <v>298.50257259914468</v>
      </c>
    </row>
    <row r="27" spans="1:39" x14ac:dyDescent="0.2">
      <c r="A27">
        <v>2</v>
      </c>
      <c r="B27" t="s">
        <v>8</v>
      </c>
      <c r="C27" t="s">
        <v>93</v>
      </c>
      <c r="D27" t="s">
        <v>7</v>
      </c>
      <c r="E27" s="3">
        <v>7.1811418533325195</v>
      </c>
      <c r="T27" s="3"/>
      <c r="V27" s="19"/>
      <c r="W27" s="20"/>
      <c r="X27" s="21"/>
      <c r="Y27" s="21"/>
      <c r="AG27" s="16" t="s">
        <v>102</v>
      </c>
      <c r="AH27">
        <f>AC77</f>
        <v>260.47853087224627</v>
      </c>
      <c r="AI27">
        <f>AD77</f>
        <v>70.009037566464656</v>
      </c>
      <c r="AL27" t="s">
        <v>164</v>
      </c>
      <c r="AM27">
        <f t="shared" si="1"/>
        <v>313.59574455451934</v>
      </c>
    </row>
    <row r="28" spans="1:39" x14ac:dyDescent="0.2">
      <c r="A28">
        <v>25</v>
      </c>
      <c r="B28" t="s">
        <v>13</v>
      </c>
      <c r="C28" t="s">
        <v>93</v>
      </c>
      <c r="D28" t="s">
        <v>7</v>
      </c>
      <c r="E28" s="3">
        <v>7.4256048202514648</v>
      </c>
      <c r="I28" s="18" t="s">
        <v>92</v>
      </c>
      <c r="J28" s="18"/>
      <c r="K28" s="18"/>
      <c r="L28" s="18"/>
      <c r="M28" s="18"/>
      <c r="N28" s="18"/>
      <c r="T28" s="3"/>
      <c r="V28" s="19"/>
      <c r="W28" s="20"/>
      <c r="X28" s="21"/>
      <c r="Y28" s="21"/>
      <c r="AG28" s="16" t="s">
        <v>103</v>
      </c>
      <c r="AH28">
        <f>AC80</f>
        <v>203.56325708311792</v>
      </c>
      <c r="AI28">
        <f>AD80</f>
        <v>57.347572626603878</v>
      </c>
      <c r="AL28" t="s">
        <v>165</v>
      </c>
      <c r="AM28">
        <f t="shared" si="1"/>
        <v>481.23585816360924</v>
      </c>
    </row>
    <row r="29" spans="1:39" x14ac:dyDescent="0.2">
      <c r="A29">
        <v>49</v>
      </c>
      <c r="B29" t="s">
        <v>15</v>
      </c>
      <c r="C29" t="s">
        <v>98</v>
      </c>
      <c r="D29" t="s">
        <v>7</v>
      </c>
      <c r="E29" s="3">
        <v>12.188944816589355</v>
      </c>
      <c r="I29" s="18"/>
      <c r="J29" s="18"/>
      <c r="K29" s="18"/>
      <c r="L29" s="18"/>
      <c r="M29" s="18"/>
      <c r="N29" s="18"/>
      <c r="T29" s="3"/>
      <c r="V29" s="19"/>
      <c r="W29" s="20"/>
      <c r="X29" s="21"/>
      <c r="Y29" s="21"/>
      <c r="AG29" s="16" t="s">
        <v>104</v>
      </c>
      <c r="AH29">
        <f>AC83</f>
        <v>189.44766127259436</v>
      </c>
      <c r="AI29">
        <f>AD83</f>
        <v>70.821781702332885</v>
      </c>
      <c r="AL29" t="s">
        <v>160</v>
      </c>
      <c r="AM29">
        <f t="shared" si="1"/>
        <v>247.8480419964263</v>
      </c>
    </row>
    <row r="30" spans="1:39" x14ac:dyDescent="0.2">
      <c r="A30">
        <v>50</v>
      </c>
      <c r="B30" t="s">
        <v>16</v>
      </c>
      <c r="C30" t="s">
        <v>98</v>
      </c>
      <c r="D30" t="s">
        <v>7</v>
      </c>
      <c r="E30" s="3">
        <v>12.346726417541504</v>
      </c>
      <c r="I30" s="18"/>
      <c r="J30" s="18"/>
      <c r="K30" s="18"/>
      <c r="L30" s="18"/>
      <c r="M30" s="18"/>
      <c r="N30" s="18"/>
      <c r="T30" s="3"/>
      <c r="V30" s="19"/>
      <c r="W30" s="20"/>
      <c r="X30" s="21"/>
      <c r="Y30" s="21"/>
      <c r="AG30" s="16" t="s">
        <v>173</v>
      </c>
      <c r="AH30">
        <f>AC86</f>
        <v>420.40116686273103</v>
      </c>
      <c r="AI30">
        <f>AD86</f>
        <v>262.78545971078989</v>
      </c>
      <c r="AL30" t="s">
        <v>166</v>
      </c>
      <c r="AM30">
        <f t="shared" si="1"/>
        <v>260.47853087224627</v>
      </c>
    </row>
    <row r="31" spans="1:39" x14ac:dyDescent="0.2">
      <c r="A31">
        <v>73</v>
      </c>
      <c r="B31" t="s">
        <v>22</v>
      </c>
      <c r="C31" t="s">
        <v>98</v>
      </c>
      <c r="D31" t="s">
        <v>7</v>
      </c>
      <c r="E31" s="3">
        <v>12.232196807861328</v>
      </c>
      <c r="T31" s="3"/>
      <c r="V31" s="19"/>
      <c r="W31" s="20"/>
      <c r="X31" s="21"/>
      <c r="Y31" s="21"/>
      <c r="AG31" s="16" t="s">
        <v>174</v>
      </c>
      <c r="AH31">
        <f>AC89</f>
        <v>239.16562217232138</v>
      </c>
      <c r="AI31">
        <f>AD89</f>
        <v>4.3344771761667502</v>
      </c>
      <c r="AL31" t="s">
        <v>167</v>
      </c>
      <c r="AM31">
        <f t="shared" si="1"/>
        <v>203.56325708311792</v>
      </c>
    </row>
    <row r="32" spans="1:39" x14ac:dyDescent="0.2">
      <c r="A32">
        <v>97</v>
      </c>
      <c r="B32" t="s">
        <v>25</v>
      </c>
      <c r="C32" t="s">
        <v>106</v>
      </c>
      <c r="D32" t="s">
        <v>7</v>
      </c>
      <c r="E32" s="3">
        <v>15.722953796386719</v>
      </c>
      <c r="T32" s="3"/>
      <c r="V32" s="19"/>
      <c r="W32" s="20"/>
      <c r="X32" s="21"/>
      <c r="Y32" s="21"/>
      <c r="AG32" s="16" t="s">
        <v>175</v>
      </c>
      <c r="AH32">
        <f>AC92</f>
        <v>253.88264924011276</v>
      </c>
      <c r="AI32">
        <f>AD92</f>
        <v>90.861150403933962</v>
      </c>
      <c r="AL32" t="s">
        <v>168</v>
      </c>
      <c r="AM32">
        <f t="shared" si="1"/>
        <v>189.44766127259436</v>
      </c>
    </row>
    <row r="33" spans="1:39" x14ac:dyDescent="0.2">
      <c r="A33">
        <v>98</v>
      </c>
      <c r="B33" t="s">
        <v>26</v>
      </c>
      <c r="C33" t="s">
        <v>106</v>
      </c>
      <c r="D33" t="s">
        <v>7</v>
      </c>
      <c r="E33" s="3">
        <v>15.435805320739746</v>
      </c>
      <c r="T33" s="3"/>
      <c r="V33" s="19"/>
      <c r="W33" s="20"/>
      <c r="X33" s="21"/>
      <c r="Y33" s="21"/>
      <c r="AG33" s="16" t="s">
        <v>176</v>
      </c>
      <c r="AH33">
        <f>AC95</f>
        <v>233.6024432456536</v>
      </c>
      <c r="AI33">
        <f>AD95</f>
        <v>74.522650712117596</v>
      </c>
      <c r="AL33" t="s">
        <v>169</v>
      </c>
      <c r="AM33">
        <f t="shared" si="1"/>
        <v>420.40116686273103</v>
      </c>
    </row>
    <row r="34" spans="1:39" x14ac:dyDescent="0.2">
      <c r="A34">
        <v>121</v>
      </c>
      <c r="B34" t="s">
        <v>29</v>
      </c>
      <c r="C34" t="s">
        <v>106</v>
      </c>
      <c r="D34" t="s">
        <v>7</v>
      </c>
      <c r="E34" s="3">
        <v>15.309834480285645</v>
      </c>
      <c r="T34" s="3"/>
      <c r="V34" s="19"/>
      <c r="W34" s="20"/>
      <c r="X34" s="21"/>
      <c r="Y34" s="21"/>
      <c r="AG34" s="16" t="s">
        <v>177</v>
      </c>
      <c r="AH34">
        <f>AC98</f>
        <v>233.26877783438991</v>
      </c>
      <c r="AI34">
        <f>AD98</f>
        <v>33.124717512704876</v>
      </c>
      <c r="AL34" t="s">
        <v>170</v>
      </c>
      <c r="AM34">
        <f t="shared" si="1"/>
        <v>239.16562217232138</v>
      </c>
    </row>
    <row r="35" spans="1:39" x14ac:dyDescent="0.2">
      <c r="A35">
        <v>145</v>
      </c>
      <c r="B35" t="s">
        <v>32</v>
      </c>
      <c r="C35" t="s">
        <v>117</v>
      </c>
      <c r="D35" t="s">
        <v>7</v>
      </c>
      <c r="E35" s="3">
        <v>18.916315078735352</v>
      </c>
      <c r="T35" s="3"/>
      <c r="V35" s="19"/>
      <c r="W35" s="20"/>
      <c r="X35" s="21"/>
      <c r="Y35" s="21"/>
      <c r="AG35" s="16" t="s">
        <v>178</v>
      </c>
      <c r="AH35">
        <f>AC101</f>
        <v>560.71988107125719</v>
      </c>
      <c r="AI35">
        <f>AD101</f>
        <v>356.05957937810314</v>
      </c>
      <c r="AL35" t="s">
        <v>160</v>
      </c>
      <c r="AM35">
        <f t="shared" si="1"/>
        <v>253.88264924011276</v>
      </c>
    </row>
    <row r="36" spans="1:39" x14ac:dyDescent="0.2">
      <c r="A36">
        <v>146</v>
      </c>
      <c r="B36" t="s">
        <v>33</v>
      </c>
      <c r="C36" t="s">
        <v>117</v>
      </c>
      <c r="D36" t="s">
        <v>7</v>
      </c>
      <c r="E36" s="3">
        <v>19.103628158569336</v>
      </c>
      <c r="T36" s="3"/>
      <c r="V36" s="19"/>
      <c r="W36" s="20"/>
      <c r="X36" s="21"/>
      <c r="Y36" s="21"/>
      <c r="AG36" s="16" t="s">
        <v>179</v>
      </c>
      <c r="AH36">
        <f>AC104</f>
        <v>584.2153335981335</v>
      </c>
      <c r="AI36">
        <f>AD104</f>
        <v>306.00021031027143</v>
      </c>
      <c r="AL36" t="s">
        <v>161</v>
      </c>
      <c r="AM36">
        <f t="shared" si="1"/>
        <v>233.6024432456536</v>
      </c>
    </row>
    <row r="37" spans="1:39" x14ac:dyDescent="0.2">
      <c r="A37">
        <v>169</v>
      </c>
      <c r="B37" t="s">
        <v>35</v>
      </c>
      <c r="C37" t="s">
        <v>117</v>
      </c>
      <c r="D37" t="s">
        <v>7</v>
      </c>
      <c r="E37" s="3">
        <v>18.513923645019531</v>
      </c>
      <c r="T37" s="3"/>
      <c r="V37" s="19"/>
      <c r="W37" s="20"/>
      <c r="X37" s="21"/>
      <c r="Y37" s="21"/>
      <c r="AG37" s="16" t="s">
        <v>180</v>
      </c>
      <c r="AH37">
        <f>AC107</f>
        <v>424.14942380642259</v>
      </c>
      <c r="AI37">
        <f>AD107</f>
        <v>161.33527041100024</v>
      </c>
      <c r="AL37" t="s">
        <v>171</v>
      </c>
      <c r="AM37">
        <f t="shared" si="1"/>
        <v>233.26877783438991</v>
      </c>
    </row>
    <row r="38" spans="1:39" x14ac:dyDescent="0.2">
      <c r="A38">
        <v>193</v>
      </c>
      <c r="B38" t="s">
        <v>37</v>
      </c>
      <c r="C38" t="s">
        <v>128</v>
      </c>
      <c r="D38" t="s">
        <v>7</v>
      </c>
      <c r="E38" s="3">
        <v>22.08192253112793</v>
      </c>
      <c r="T38" s="3"/>
      <c r="V38" s="22"/>
      <c r="W38" s="20"/>
      <c r="X38" s="21"/>
      <c r="Y38" s="21"/>
      <c r="AG38" s="15"/>
      <c r="AL38" t="s">
        <v>172</v>
      </c>
      <c r="AM38">
        <f t="shared" si="1"/>
        <v>560.71988107125719</v>
      </c>
    </row>
    <row r="39" spans="1:39" x14ac:dyDescent="0.2">
      <c r="A39">
        <v>194</v>
      </c>
      <c r="B39" t="s">
        <v>38</v>
      </c>
      <c r="C39" t="s">
        <v>128</v>
      </c>
      <c r="D39" t="s">
        <v>7</v>
      </c>
      <c r="E39" s="3">
        <v>22.201101303100586</v>
      </c>
      <c r="T39" s="3"/>
      <c r="V39" s="22"/>
      <c r="W39" s="20"/>
      <c r="X39" s="21"/>
      <c r="Y39" s="21"/>
      <c r="AG39" s="15"/>
      <c r="AL39" t="s">
        <v>160</v>
      </c>
      <c r="AM39">
        <f t="shared" si="1"/>
        <v>584.2153335981335</v>
      </c>
    </row>
    <row r="40" spans="1:39" x14ac:dyDescent="0.2">
      <c r="A40">
        <v>217</v>
      </c>
      <c r="B40" t="s">
        <v>40</v>
      </c>
      <c r="C40" t="s">
        <v>128</v>
      </c>
      <c r="D40" t="s">
        <v>7</v>
      </c>
      <c r="E40" s="3">
        <v>21.89838981628418</v>
      </c>
      <c r="T40" s="3"/>
      <c r="V40" s="22"/>
      <c r="W40" s="20"/>
      <c r="X40" s="21"/>
      <c r="Y40" s="21"/>
      <c r="AG40" s="15"/>
      <c r="AL40" t="s">
        <v>161</v>
      </c>
      <c r="AM40">
        <f t="shared" si="1"/>
        <v>424.14942380642259</v>
      </c>
    </row>
    <row r="41" spans="1:39" x14ac:dyDescent="0.2">
      <c r="A41">
        <v>241</v>
      </c>
      <c r="B41" t="s">
        <v>42</v>
      </c>
      <c r="C41" t="s">
        <v>136</v>
      </c>
      <c r="D41" t="s">
        <v>7</v>
      </c>
      <c r="E41" s="3">
        <v>25.613332748413086</v>
      </c>
      <c r="T41" s="3"/>
      <c r="V41" s="22"/>
      <c r="W41" s="20"/>
      <c r="X41" s="21"/>
      <c r="Y41" s="21"/>
      <c r="AG41" s="15"/>
    </row>
    <row r="42" spans="1:39" x14ac:dyDescent="0.2">
      <c r="A42">
        <v>242</v>
      </c>
      <c r="B42" t="s">
        <v>43</v>
      </c>
      <c r="C42" t="s">
        <v>136</v>
      </c>
      <c r="D42" t="s">
        <v>7</v>
      </c>
      <c r="E42" s="3">
        <v>25.177265167236328</v>
      </c>
      <c r="T42" s="3"/>
      <c r="V42" s="22"/>
      <c r="W42" s="20"/>
      <c r="X42" s="21"/>
      <c r="Y42" s="21"/>
      <c r="AG42" s="15"/>
    </row>
    <row r="43" spans="1:39" x14ac:dyDescent="0.2">
      <c r="A43">
        <v>265</v>
      </c>
      <c r="B43" t="s">
        <v>45</v>
      </c>
      <c r="C43" t="s">
        <v>136</v>
      </c>
      <c r="D43" t="s">
        <v>7</v>
      </c>
      <c r="E43" s="3">
        <v>25.058830261230469</v>
      </c>
      <c r="T43" s="3"/>
      <c r="V43" s="22"/>
      <c r="W43" s="20"/>
      <c r="X43" s="21"/>
      <c r="Y43" s="21"/>
      <c r="AG43" s="15"/>
      <c r="AL43" s="15"/>
    </row>
    <row r="44" spans="1:39" x14ac:dyDescent="0.2">
      <c r="A44">
        <v>289</v>
      </c>
      <c r="B44" t="s">
        <v>47</v>
      </c>
      <c r="C44" t="s">
        <v>144</v>
      </c>
      <c r="D44" t="s">
        <v>7</v>
      </c>
      <c r="E44" s="3">
        <v>28.963584899902344</v>
      </c>
      <c r="T44" s="3"/>
      <c r="V44" s="22"/>
      <c r="W44" s="20"/>
      <c r="X44" s="21"/>
      <c r="Y44" s="21"/>
      <c r="AG44" s="15"/>
      <c r="AL44" s="15"/>
    </row>
    <row r="45" spans="1:39" x14ac:dyDescent="0.2">
      <c r="A45">
        <v>290</v>
      </c>
      <c r="B45" t="s">
        <v>48</v>
      </c>
      <c r="C45" t="s">
        <v>144</v>
      </c>
      <c r="D45" t="s">
        <v>7</v>
      </c>
      <c r="E45" s="3">
        <v>28.219764709472656</v>
      </c>
      <c r="T45" s="3"/>
      <c r="V45" s="22"/>
      <c r="W45" s="20"/>
      <c r="X45" s="21"/>
      <c r="Y45" s="21"/>
      <c r="AG45" s="15"/>
      <c r="AL45" s="15"/>
    </row>
    <row r="46" spans="1:39" x14ac:dyDescent="0.2">
      <c r="A46">
        <v>313</v>
      </c>
      <c r="B46" t="s">
        <v>50</v>
      </c>
      <c r="C46" t="s">
        <v>144</v>
      </c>
      <c r="D46" t="s">
        <v>7</v>
      </c>
      <c r="E46" s="3">
        <v>28.272415161132812</v>
      </c>
      <c r="T46" s="3"/>
      <c r="V46" s="22"/>
      <c r="W46" s="20"/>
      <c r="X46" s="21"/>
      <c r="Y46" s="21"/>
      <c r="AG46" s="15"/>
      <c r="AL46" s="15"/>
    </row>
    <row r="47" spans="1:39" x14ac:dyDescent="0.2">
      <c r="A47">
        <v>337</v>
      </c>
      <c r="B47" t="s">
        <v>52</v>
      </c>
      <c r="C47" t="s">
        <v>152</v>
      </c>
      <c r="D47" t="s">
        <v>7</v>
      </c>
      <c r="E47" s="3">
        <v>31.445075988769531</v>
      </c>
      <c r="T47" s="3"/>
      <c r="V47" s="22"/>
      <c r="W47" s="20"/>
      <c r="X47" s="21"/>
      <c r="Y47" s="21"/>
      <c r="AG47" s="15"/>
      <c r="AL47" s="15"/>
    </row>
    <row r="48" spans="1:39" x14ac:dyDescent="0.2">
      <c r="A48">
        <v>338</v>
      </c>
      <c r="B48" t="s">
        <v>53</v>
      </c>
      <c r="C48" t="s">
        <v>152</v>
      </c>
      <c r="D48" t="s">
        <v>7</v>
      </c>
      <c r="E48" s="3">
        <v>31.127264022827148</v>
      </c>
      <c r="T48" s="3"/>
      <c r="V48" s="22"/>
      <c r="W48" s="20"/>
      <c r="X48" s="21"/>
      <c r="Y48" s="21"/>
      <c r="AG48" s="15"/>
      <c r="AL48" s="15"/>
    </row>
    <row r="49" spans="1:38" x14ac:dyDescent="0.2">
      <c r="A49">
        <v>361</v>
      </c>
      <c r="B49" t="s">
        <v>55</v>
      </c>
      <c r="C49" t="s">
        <v>152</v>
      </c>
      <c r="D49" t="s">
        <v>7</v>
      </c>
      <c r="E49" s="3">
        <v>31.38490104675293</v>
      </c>
      <c r="H49" s="10" t="s">
        <v>65</v>
      </c>
      <c r="I49" s="11">
        <f>((10^(-1/-3.3585)-1))</f>
        <v>0.98496097408247096</v>
      </c>
      <c r="T49" s="3"/>
      <c r="V49" s="22"/>
      <c r="W49" s="20"/>
      <c r="X49" s="21"/>
      <c r="Y49" s="21"/>
      <c r="AG49" s="15"/>
      <c r="AL49" s="15"/>
    </row>
    <row r="50" spans="1:38" x14ac:dyDescent="0.2">
      <c r="T50" s="3"/>
      <c r="V50" s="22"/>
      <c r="W50" s="20"/>
      <c r="X50" s="21"/>
      <c r="Y50" s="21"/>
      <c r="AG50" s="1"/>
      <c r="AL50" s="15"/>
    </row>
    <row r="51" spans="1:38" x14ac:dyDescent="0.2">
      <c r="H51" t="s">
        <v>70</v>
      </c>
      <c r="I51">
        <v>-3.3584999999999998</v>
      </c>
      <c r="T51" s="3"/>
      <c r="V51" s="22"/>
      <c r="W51" s="20"/>
      <c r="X51" s="21"/>
      <c r="Y51" s="21"/>
      <c r="AG51" s="1"/>
      <c r="AL51" s="15"/>
    </row>
    <row r="52" spans="1:38" x14ac:dyDescent="0.2">
      <c r="H52" t="s">
        <v>71</v>
      </c>
      <c r="I52">
        <v>35.238999999999997</v>
      </c>
      <c r="T52" s="3"/>
      <c r="V52" s="22"/>
      <c r="W52" s="20"/>
      <c r="X52" s="21"/>
      <c r="Y52" s="21"/>
      <c r="AG52" s="1"/>
      <c r="AL52" s="15"/>
    </row>
    <row r="53" spans="1:38" x14ac:dyDescent="0.2">
      <c r="T53" s="3"/>
      <c r="V53" s="22"/>
      <c r="W53" s="20"/>
      <c r="X53" s="21"/>
      <c r="Y53" s="21"/>
      <c r="AG53" s="1"/>
      <c r="AL53" s="15"/>
    </row>
    <row r="54" spans="1:38" x14ac:dyDescent="0.2">
      <c r="T54" s="3"/>
      <c r="V54" s="22"/>
      <c r="W54" s="20"/>
      <c r="X54" s="21"/>
      <c r="Y54" s="21"/>
      <c r="AG54" s="1"/>
      <c r="AL54" s="15"/>
    </row>
    <row r="55" spans="1:38" x14ac:dyDescent="0.2">
      <c r="T55" s="3"/>
      <c r="V55" s="22"/>
      <c r="W55" s="20"/>
      <c r="X55" s="21"/>
      <c r="Y55" s="21"/>
      <c r="AG55" s="1"/>
    </row>
    <row r="56" spans="1:38" ht="16" x14ac:dyDescent="0.2">
      <c r="P56">
        <v>113</v>
      </c>
      <c r="Q56" t="s">
        <v>109</v>
      </c>
      <c r="R56" t="s">
        <v>194</v>
      </c>
      <c r="S56" t="s">
        <v>9</v>
      </c>
      <c r="T56" s="3">
        <v>28.358688354492188</v>
      </c>
      <c r="V56" s="14" t="s">
        <v>20</v>
      </c>
      <c r="W56" s="3">
        <f t="shared" ref="W34:W65" si="2">T166</f>
        <v>0</v>
      </c>
      <c r="X56" s="2">
        <f t="shared" ref="X47:X109" si="3">((W56-$I$52)/$I$51)</f>
        <v>10.492481762691678</v>
      </c>
      <c r="Y56" s="2">
        <f t="shared" ref="Y39:Y59" si="4">10^X56</f>
        <v>31080053856.710529</v>
      </c>
      <c r="AB56">
        <f t="shared" ref="AB34:AB65" si="5">Y56/Y168</f>
        <v>112150809.23150061</v>
      </c>
      <c r="AC56">
        <f t="shared" ref="AC56" si="6">AVERAGE(AB56:AB58)</f>
        <v>76220574.664601699</v>
      </c>
      <c r="AD56">
        <f t="shared" ref="AD56" si="7">STDEV(AB56:AB58)</f>
        <v>66044740.090759851</v>
      </c>
      <c r="AG56" s="1"/>
    </row>
    <row r="57" spans="1:38" ht="16" x14ac:dyDescent="0.2">
      <c r="P57">
        <v>114</v>
      </c>
      <c r="Q57" t="s">
        <v>110</v>
      </c>
      <c r="R57" t="s">
        <v>194</v>
      </c>
      <c r="S57" t="s">
        <v>9</v>
      </c>
      <c r="T57" s="3">
        <v>28.41602897644043</v>
      </c>
      <c r="V57" s="14" t="s">
        <v>20</v>
      </c>
      <c r="W57" s="3">
        <f t="shared" si="2"/>
        <v>0</v>
      </c>
      <c r="X57" s="2">
        <f t="shared" si="3"/>
        <v>10.492481762691678</v>
      </c>
      <c r="Y57" s="2">
        <f t="shared" si="4"/>
        <v>31080053856.710529</v>
      </c>
      <c r="AB57">
        <f t="shared" si="5"/>
        <v>116510683.5555629</v>
      </c>
      <c r="AC57">
        <f t="shared" ref="AC57" si="8">AVERAGE(AB56:AB58)</f>
        <v>76220574.664601699</v>
      </c>
      <c r="AD57">
        <f t="shared" ref="AD57" si="9">STDEV(AB56:AB58)</f>
        <v>66044740.090759851</v>
      </c>
      <c r="AG57" s="1"/>
    </row>
    <row r="58" spans="1:38" ht="16" x14ac:dyDescent="0.2">
      <c r="P58">
        <v>137</v>
      </c>
      <c r="Q58" t="s">
        <v>115</v>
      </c>
      <c r="R58" t="s">
        <v>194</v>
      </c>
      <c r="S58" t="s">
        <v>9</v>
      </c>
      <c r="T58" s="3">
        <v>28.542911529541016</v>
      </c>
      <c r="V58" s="14" t="s">
        <v>20</v>
      </c>
      <c r="W58" s="3">
        <f t="shared" si="2"/>
        <v>19.274486541748047</v>
      </c>
      <c r="X58" s="2">
        <f t="shared" si="3"/>
        <v>4.7534653739026203</v>
      </c>
      <c r="Y58" s="2">
        <f t="shared" si="4"/>
        <v>56684.637532318557</v>
      </c>
      <c r="AB58">
        <f t="shared" si="5"/>
        <v>231.20674159085544</v>
      </c>
      <c r="AC58">
        <f t="shared" ref="AC58" si="10">AVERAGE(AB56:AB58)</f>
        <v>76220574.664601699</v>
      </c>
      <c r="AD58">
        <f t="shared" ref="AD58" si="11">STDEV(AB56:AB58)</f>
        <v>66044740.090759851</v>
      </c>
      <c r="AG58" s="1"/>
    </row>
    <row r="59" spans="1:38" ht="16" x14ac:dyDescent="0.2">
      <c r="E59" s="3"/>
      <c r="P59">
        <v>161</v>
      </c>
      <c r="Q59" t="s">
        <v>120</v>
      </c>
      <c r="R59" t="s">
        <v>202</v>
      </c>
      <c r="S59" t="s">
        <v>9</v>
      </c>
      <c r="T59" s="3">
        <v>28.520465850830078</v>
      </c>
      <c r="V59" s="14" t="s">
        <v>21</v>
      </c>
      <c r="W59" s="3">
        <f t="shared" si="2"/>
        <v>18.153938293457031</v>
      </c>
      <c r="X59" s="2">
        <f t="shared" si="3"/>
        <v>5.0871108252323856</v>
      </c>
      <c r="Y59" s="2">
        <f t="shared" si="4"/>
        <v>122211.14843191431</v>
      </c>
      <c r="AB59">
        <f t="shared" si="5"/>
        <v>491.09138384361984</v>
      </c>
      <c r="AC59">
        <f t="shared" ref="AC59" si="12">AVERAGE(AB59:AB61)</f>
        <v>385.7745666724104</v>
      </c>
      <c r="AD59">
        <f t="shared" ref="AD59" si="13">STDEV(AB59:AB61)</f>
        <v>93.745314970052291</v>
      </c>
      <c r="AG59" s="1"/>
    </row>
    <row r="60" spans="1:38" ht="16" x14ac:dyDescent="0.2">
      <c r="E60" s="3"/>
      <c r="P60">
        <v>162</v>
      </c>
      <c r="Q60" t="s">
        <v>121</v>
      </c>
      <c r="R60" t="s">
        <v>202</v>
      </c>
      <c r="S60" t="s">
        <v>9</v>
      </c>
      <c r="T60" s="3">
        <v>28.599636077880859</v>
      </c>
      <c r="V60" s="14" t="s">
        <v>21</v>
      </c>
      <c r="W60" s="3">
        <f t="shared" si="2"/>
        <v>18.89497184753418</v>
      </c>
      <c r="X60" s="2">
        <f t="shared" si="3"/>
        <v>4.8664666227380735</v>
      </c>
      <c r="Y60" s="2">
        <f>10^X60</f>
        <v>73530.348230044183</v>
      </c>
      <c r="AB60">
        <f t="shared" si="5"/>
        <v>311.44913026735378</v>
      </c>
      <c r="AC60">
        <f>AVERAGE(AB59:AB61)</f>
        <v>385.7745666724104</v>
      </c>
      <c r="AD60">
        <f t="shared" ref="AD60" si="14">STDEV(AB59:AB61)</f>
        <v>93.745314970052291</v>
      </c>
      <c r="AG60" s="1"/>
    </row>
    <row r="61" spans="1:38" ht="16" x14ac:dyDescent="0.2">
      <c r="E61" s="3"/>
      <c r="P61">
        <v>185</v>
      </c>
      <c r="Q61" t="s">
        <v>126</v>
      </c>
      <c r="R61" t="s">
        <v>202</v>
      </c>
      <c r="S61" t="s">
        <v>9</v>
      </c>
      <c r="T61" s="3">
        <v>28.581560134887695</v>
      </c>
      <c r="V61" s="14" t="s">
        <v>21</v>
      </c>
      <c r="W61" s="3">
        <f t="shared" si="2"/>
        <v>18.68742561340332</v>
      </c>
      <c r="X61" s="2">
        <f t="shared" si="3"/>
        <v>4.9282639233576528</v>
      </c>
      <c r="Y61" s="2">
        <f t="shared" ref="Y61:Y90" si="15">10^X61</f>
        <v>84774.243578925627</v>
      </c>
      <c r="AB61">
        <f t="shared" si="5"/>
        <v>354.78318590625747</v>
      </c>
      <c r="AC61">
        <f t="shared" ref="AC61" si="16">AVERAGE(AB59:AB61)</f>
        <v>385.7745666724104</v>
      </c>
      <c r="AD61">
        <f t="shared" ref="AD61" si="17">STDEV(AB59:AB61)</f>
        <v>93.745314970052291</v>
      </c>
      <c r="AG61" s="1"/>
    </row>
    <row r="62" spans="1:38" ht="16" x14ac:dyDescent="0.2">
      <c r="E62" s="3"/>
      <c r="P62">
        <v>209</v>
      </c>
      <c r="Q62" t="s">
        <v>130</v>
      </c>
      <c r="R62" t="s">
        <v>210</v>
      </c>
      <c r="S62" t="s">
        <v>9</v>
      </c>
      <c r="T62" s="3">
        <v>28.927371978759766</v>
      </c>
      <c r="V62" s="14" t="s">
        <v>72</v>
      </c>
      <c r="W62" s="3">
        <f t="shared" si="2"/>
        <v>19.256351470947266</v>
      </c>
      <c r="X62" s="2">
        <f t="shared" si="3"/>
        <v>4.7588651270069171</v>
      </c>
      <c r="Y62" s="2">
        <f t="shared" si="15"/>
        <v>57393.819426593262</v>
      </c>
      <c r="AB62">
        <f t="shared" si="5"/>
        <v>302.31173048263975</v>
      </c>
      <c r="AC62">
        <f t="shared" ref="AC62" si="18">AVERAGE(AB62:AB64)</f>
        <v>343.68087933380974</v>
      </c>
      <c r="AD62">
        <f t="shared" ref="AD62" si="19">STDEV(AB62:AB64)</f>
        <v>95.618197745148194</v>
      </c>
      <c r="AG62" s="1"/>
    </row>
    <row r="63" spans="1:38" ht="16" x14ac:dyDescent="0.2">
      <c r="E63" s="3"/>
      <c r="P63">
        <v>210</v>
      </c>
      <c r="Q63" t="s">
        <v>131</v>
      </c>
      <c r="R63" t="s">
        <v>210</v>
      </c>
      <c r="S63" t="s">
        <v>9</v>
      </c>
      <c r="T63" s="3">
        <v>29.291837692260742</v>
      </c>
      <c r="V63" s="14" t="s">
        <v>72</v>
      </c>
      <c r="W63" s="3">
        <f t="shared" si="2"/>
        <v>19.744264602661133</v>
      </c>
      <c r="X63" s="2">
        <f t="shared" si="3"/>
        <v>4.6135880295783434</v>
      </c>
      <c r="Y63" s="2">
        <f t="shared" si="15"/>
        <v>41075.989065762566</v>
      </c>
      <c r="AB63">
        <f t="shared" si="5"/>
        <v>275.71284588727639</v>
      </c>
      <c r="AC63">
        <f t="shared" ref="AC63" si="20">AVERAGE(AB62:AB64)</f>
        <v>343.68087933380974</v>
      </c>
      <c r="AD63">
        <f t="shared" ref="AD63" si="21">STDEV(AB62:AB64)</f>
        <v>95.618197745148194</v>
      </c>
      <c r="AG63" s="1"/>
    </row>
    <row r="64" spans="1:38" ht="16" x14ac:dyDescent="0.2">
      <c r="E64" s="3"/>
      <c r="P64">
        <v>233</v>
      </c>
      <c r="Q64" t="s">
        <v>134</v>
      </c>
      <c r="R64" t="s">
        <v>210</v>
      </c>
      <c r="S64" t="s">
        <v>9</v>
      </c>
      <c r="T64" s="3">
        <v>29.921483993530273</v>
      </c>
      <c r="V64" s="14" t="s">
        <v>72</v>
      </c>
      <c r="W64" s="3">
        <f t="shared" si="2"/>
        <v>19.630815505981445</v>
      </c>
      <c r="X64" s="2">
        <f t="shared" si="3"/>
        <v>4.6473677219051819</v>
      </c>
      <c r="Y64" s="2">
        <f t="shared" si="15"/>
        <v>44398.441130057661</v>
      </c>
      <c r="AB64">
        <f t="shared" si="5"/>
        <v>453.01806163151304</v>
      </c>
      <c r="AC64">
        <f t="shared" ref="AC64" si="22">AVERAGE(AB62:AB64)</f>
        <v>343.68087933380974</v>
      </c>
      <c r="AD64">
        <f t="shared" ref="AD64" si="23">STDEV(AB62:AB64)</f>
        <v>95.618197745148194</v>
      </c>
      <c r="AG64" s="1"/>
    </row>
    <row r="65" spans="5:33" ht="16" x14ac:dyDescent="0.2">
      <c r="E65" s="3"/>
      <c r="P65">
        <v>257</v>
      </c>
      <c r="Q65" t="s">
        <v>138</v>
      </c>
      <c r="R65" t="s">
        <v>215</v>
      </c>
      <c r="S65" t="s">
        <v>9</v>
      </c>
      <c r="T65" s="3">
        <v>29.09619140625</v>
      </c>
      <c r="V65" s="14" t="s">
        <v>73</v>
      </c>
      <c r="W65" s="3">
        <f t="shared" si="2"/>
        <v>19.507518768310547</v>
      </c>
      <c r="X65" s="2">
        <f t="shared" si="3"/>
        <v>4.6840795687626775</v>
      </c>
      <c r="Y65" s="2">
        <f t="shared" si="15"/>
        <v>48314.731320911858</v>
      </c>
      <c r="AB65">
        <f t="shared" si="5"/>
        <v>284.73077133354712</v>
      </c>
      <c r="AC65">
        <f t="shared" ref="AC65" si="24">AVERAGE(AB65:AB67)</f>
        <v>298.50257259914468</v>
      </c>
      <c r="AD65">
        <f t="shared" ref="AD65" si="25">STDEV(AB65:AB67)</f>
        <v>88.972396996621768</v>
      </c>
      <c r="AG65" s="1"/>
    </row>
    <row r="66" spans="5:33" ht="16" x14ac:dyDescent="0.2">
      <c r="E66" s="3"/>
      <c r="P66">
        <v>258</v>
      </c>
      <c r="Q66" t="s">
        <v>139</v>
      </c>
      <c r="R66" t="s">
        <v>215</v>
      </c>
      <c r="S66" t="s">
        <v>9</v>
      </c>
      <c r="T66" s="3">
        <v>29.780059814453125</v>
      </c>
      <c r="V66" s="14" t="s">
        <v>73</v>
      </c>
      <c r="W66" s="3">
        <f t="shared" ref="W66:W97" si="26">T176</f>
        <v>19.698843002319336</v>
      </c>
      <c r="X66" s="2">
        <f t="shared" si="3"/>
        <v>4.6271124006790716</v>
      </c>
      <c r="Y66" s="2">
        <f t="shared" si="15"/>
        <v>42375.262417694241</v>
      </c>
      <c r="AB66">
        <f t="shared" ref="AB66:AB97" si="27">Y66/Y178</f>
        <v>393.55785876201361</v>
      </c>
      <c r="AC66">
        <f t="shared" ref="AC66" si="28">AVERAGE(AB65:AB67)</f>
        <v>298.50257259914468</v>
      </c>
      <c r="AD66">
        <f t="shared" ref="AD66" si="29">STDEV(AB65:AB67)</f>
        <v>88.972396996621768</v>
      </c>
      <c r="AG66" s="1"/>
    </row>
    <row r="67" spans="5:33" ht="16" x14ac:dyDescent="0.2">
      <c r="E67" s="3"/>
      <c r="P67">
        <v>281</v>
      </c>
      <c r="Q67" t="s">
        <v>142</v>
      </c>
      <c r="R67" t="s">
        <v>215</v>
      </c>
      <c r="S67" t="s">
        <v>9</v>
      </c>
      <c r="T67" s="3">
        <v>29.03154182434082</v>
      </c>
      <c r="V67" s="14" t="s">
        <v>73</v>
      </c>
      <c r="W67" s="3">
        <f t="shared" si="26"/>
        <v>19.839546203613281</v>
      </c>
      <c r="X67" s="2">
        <f t="shared" si="3"/>
        <v>4.5852177449417049</v>
      </c>
      <c r="Y67" s="2">
        <f t="shared" si="15"/>
        <v>38478.465558051394</v>
      </c>
      <c r="AB67">
        <f t="shared" si="27"/>
        <v>217.21908770187321</v>
      </c>
      <c r="AC67">
        <f t="shared" ref="AC67" si="30">AVERAGE(AB65:AB67)</f>
        <v>298.50257259914468</v>
      </c>
      <c r="AD67">
        <f t="shared" ref="AD67" si="31">STDEV(AB65:AB67)</f>
        <v>88.972396996621768</v>
      </c>
      <c r="AG67" s="1"/>
    </row>
    <row r="68" spans="5:33" ht="16" x14ac:dyDescent="0.2">
      <c r="P68">
        <v>305</v>
      </c>
      <c r="Q68" t="s">
        <v>146</v>
      </c>
      <c r="R68" t="s">
        <v>220</v>
      </c>
      <c r="S68" t="s">
        <v>9</v>
      </c>
      <c r="T68" s="3">
        <v>28.303426742553711</v>
      </c>
      <c r="V68" s="14" t="s">
        <v>74</v>
      </c>
      <c r="W68" s="3">
        <f t="shared" si="26"/>
        <v>18.48121452331543</v>
      </c>
      <c r="X68" s="2">
        <f t="shared" si="3"/>
        <v>4.9896636822047249</v>
      </c>
      <c r="Y68" s="2">
        <f t="shared" si="15"/>
        <v>97648.074106472472</v>
      </c>
      <c r="AB68">
        <f t="shared" si="27"/>
        <v>339.6421119085764</v>
      </c>
      <c r="AC68">
        <f>AVERAGE(AB68:AB70)</f>
        <v>313.59574455451934</v>
      </c>
      <c r="AD68">
        <f>STDEV(AB68:AB70)</f>
        <v>29.637556725707896</v>
      </c>
      <c r="AG68" s="1"/>
    </row>
    <row r="69" spans="5:33" ht="16" x14ac:dyDescent="0.2">
      <c r="P69">
        <v>306</v>
      </c>
      <c r="Q69" t="s">
        <v>147</v>
      </c>
      <c r="R69" t="s">
        <v>220</v>
      </c>
      <c r="S69" t="s">
        <v>9</v>
      </c>
      <c r="T69" s="3">
        <v>28.314903259277344</v>
      </c>
      <c r="V69" s="14" t="s">
        <v>74</v>
      </c>
      <c r="W69" s="3">
        <f t="shared" si="26"/>
        <v>18.580163955688477</v>
      </c>
      <c r="X69" s="2">
        <f t="shared" si="3"/>
        <v>4.9602012935273248</v>
      </c>
      <c r="Y69" s="2">
        <f t="shared" si="15"/>
        <v>91243.365023130304</v>
      </c>
      <c r="AB69">
        <f t="shared" si="27"/>
        <v>319.79688997924848</v>
      </c>
      <c r="AC69">
        <f>AVERAGE(AB68:AB70)</f>
        <v>313.59574455451934</v>
      </c>
      <c r="AD69">
        <f>STDEV(AB68:AB70)</f>
        <v>29.637556725707896</v>
      </c>
      <c r="AG69" s="1"/>
    </row>
    <row r="70" spans="5:33" ht="16" x14ac:dyDescent="0.2">
      <c r="P70">
        <v>329</v>
      </c>
      <c r="Q70" t="s">
        <v>150</v>
      </c>
      <c r="R70" t="s">
        <v>220</v>
      </c>
      <c r="S70" t="s">
        <v>9</v>
      </c>
      <c r="T70" s="3">
        <v>28.313215255737305</v>
      </c>
      <c r="V70" s="14" t="s">
        <v>74</v>
      </c>
      <c r="W70" s="3">
        <f t="shared" si="26"/>
        <v>18.765359878540039</v>
      </c>
      <c r="X70" s="2">
        <f t="shared" si="3"/>
        <v>4.9050588421795318</v>
      </c>
      <c r="Y70" s="2">
        <f t="shared" si="15"/>
        <v>80363.499861279139</v>
      </c>
      <c r="AB70">
        <f t="shared" si="27"/>
        <v>281.34823177573315</v>
      </c>
      <c r="AC70">
        <f>AVERAGE(AB68:AB70)</f>
        <v>313.59574455451934</v>
      </c>
      <c r="AD70">
        <f>STDEV(AB68:AB70)</f>
        <v>29.637556725707896</v>
      </c>
      <c r="AG70" s="1"/>
    </row>
    <row r="71" spans="5:33" ht="16" x14ac:dyDescent="0.2">
      <c r="P71">
        <v>353</v>
      </c>
      <c r="Q71" t="s">
        <v>154</v>
      </c>
      <c r="R71" t="s">
        <v>225</v>
      </c>
      <c r="S71" t="s">
        <v>9</v>
      </c>
      <c r="T71" s="3">
        <v>29.500579833984375</v>
      </c>
      <c r="V71" s="14" t="s">
        <v>75</v>
      </c>
      <c r="W71" s="3">
        <f t="shared" si="26"/>
        <v>18.91673469543457</v>
      </c>
      <c r="X71" s="2">
        <f t="shared" si="3"/>
        <v>4.8599866918461894</v>
      </c>
      <c r="Y71" s="2">
        <f t="shared" si="15"/>
        <v>72441.376141055516</v>
      </c>
      <c r="AB71">
        <f t="shared" si="27"/>
        <v>558.66652699497411</v>
      </c>
      <c r="AC71">
        <f>AVERAGE(AB71:AB73)</f>
        <v>481.23585816360924</v>
      </c>
      <c r="AD71">
        <f t="shared" ref="AD71" si="32">STDEV(AB71:AB73)</f>
        <v>69.104379998444458</v>
      </c>
      <c r="AG71" s="1"/>
    </row>
    <row r="72" spans="5:33" ht="16" x14ac:dyDescent="0.2">
      <c r="P72">
        <v>354</v>
      </c>
      <c r="Q72" t="s">
        <v>155</v>
      </c>
      <c r="R72" t="s">
        <v>225</v>
      </c>
      <c r="S72" t="s">
        <v>9</v>
      </c>
      <c r="T72" s="3">
        <v>29.395875930786133</v>
      </c>
      <c r="V72" s="14" t="s">
        <v>75</v>
      </c>
      <c r="W72" s="3">
        <f t="shared" si="26"/>
        <v>19.101081848144531</v>
      </c>
      <c r="X72" s="2">
        <f t="shared" si="3"/>
        <v>4.8050969634823479</v>
      </c>
      <c r="Y72" s="2">
        <f t="shared" si="15"/>
        <v>63840.600506233219</v>
      </c>
      <c r="AB72">
        <f t="shared" si="27"/>
        <v>459.21734914124778</v>
      </c>
      <c r="AC72">
        <f t="shared" ref="AC72" si="33">AVERAGE(AB71:AB73)</f>
        <v>481.23585816360924</v>
      </c>
      <c r="AD72">
        <f t="shared" ref="AD72" si="34">STDEV(AB71:AB73)</f>
        <v>69.104379998444458</v>
      </c>
      <c r="AG72" s="1"/>
    </row>
    <row r="73" spans="5:33" ht="16" x14ac:dyDescent="0.2">
      <c r="P73">
        <v>377</v>
      </c>
      <c r="Q73" t="s">
        <v>158</v>
      </c>
      <c r="R73" t="s">
        <v>225</v>
      </c>
      <c r="S73" t="s">
        <v>9</v>
      </c>
      <c r="T73" s="3">
        <v>29.609333038330078</v>
      </c>
      <c r="V73" s="14" t="s">
        <v>75</v>
      </c>
      <c r="W73" s="3">
        <f t="shared" si="26"/>
        <v>19.418283462524414</v>
      </c>
      <c r="X73" s="2">
        <f t="shared" si="3"/>
        <v>4.7106495570866711</v>
      </c>
      <c r="Y73" s="2">
        <f t="shared" si="15"/>
        <v>51362.902440894373</v>
      </c>
      <c r="AB73">
        <f t="shared" si="27"/>
        <v>425.82369835460577</v>
      </c>
      <c r="AC73">
        <f t="shared" ref="AC73" si="35">AVERAGE(AB71:AB73)</f>
        <v>481.23585816360924</v>
      </c>
      <c r="AD73">
        <f t="shared" ref="AD73" si="36">STDEV(AB71:AB73)</f>
        <v>69.104379998444458</v>
      </c>
      <c r="AG73" s="1"/>
    </row>
    <row r="74" spans="5:33" ht="16" x14ac:dyDescent="0.2">
      <c r="P74">
        <v>19</v>
      </c>
      <c r="Q74" t="s">
        <v>94</v>
      </c>
      <c r="R74" t="s">
        <v>181</v>
      </c>
      <c r="S74" t="s">
        <v>9</v>
      </c>
      <c r="T74" s="3">
        <v>29.007850646972656</v>
      </c>
      <c r="V74" s="14" t="s">
        <v>101</v>
      </c>
      <c r="W74" s="3">
        <f t="shared" si="26"/>
        <v>19.371280670166016</v>
      </c>
      <c r="X74" s="2">
        <f t="shared" si="3"/>
        <v>4.7246447312294126</v>
      </c>
      <c r="Y74" s="2">
        <f t="shared" si="15"/>
        <v>53045.033891964289</v>
      </c>
      <c r="AB74">
        <f t="shared" si="27"/>
        <v>294.7688373821137</v>
      </c>
      <c r="AC74">
        <f>AVERAGE(AB74:AB76)</f>
        <v>247.8480419964263</v>
      </c>
      <c r="AD74">
        <f t="shared" ref="AD74" si="37">STDEV(AB74:AB76)</f>
        <v>64.938419465403882</v>
      </c>
      <c r="AG74" s="1"/>
    </row>
    <row r="75" spans="5:33" ht="16" x14ac:dyDescent="0.2">
      <c r="P75">
        <v>42</v>
      </c>
      <c r="Q75" t="s">
        <v>185</v>
      </c>
      <c r="R75" t="s">
        <v>181</v>
      </c>
      <c r="S75" t="s">
        <v>9</v>
      </c>
      <c r="T75" s="3">
        <v>28.872915267944336</v>
      </c>
      <c r="V75" s="14" t="s">
        <v>101</v>
      </c>
      <c r="W75" s="3">
        <f t="shared" si="26"/>
        <v>19.341409683227539</v>
      </c>
      <c r="X75" s="2">
        <f t="shared" si="3"/>
        <v>4.7335388765140562</v>
      </c>
      <c r="Y75" s="2">
        <f t="shared" si="15"/>
        <v>54142.571223835534</v>
      </c>
      <c r="AB75">
        <f t="shared" si="27"/>
        <v>275.04164259538175</v>
      </c>
      <c r="AC75">
        <f t="shared" ref="AC75" si="38">AVERAGE(AB74:AB76)</f>
        <v>247.8480419964263</v>
      </c>
      <c r="AD75">
        <f t="shared" ref="AD75" si="39">STDEV(AB74:AB76)</f>
        <v>64.938419465403882</v>
      </c>
      <c r="AG75" s="1"/>
    </row>
    <row r="76" spans="5:33" ht="16" x14ac:dyDescent="0.2">
      <c r="P76">
        <v>43</v>
      </c>
      <c r="Q76" t="s">
        <v>97</v>
      </c>
      <c r="R76" t="s">
        <v>181</v>
      </c>
      <c r="S76" t="s">
        <v>9</v>
      </c>
      <c r="T76" s="3">
        <v>29.150409698486328</v>
      </c>
      <c r="V76" s="14" t="s">
        <v>101</v>
      </c>
      <c r="W76" s="3">
        <f t="shared" si="26"/>
        <v>20.280685424804688</v>
      </c>
      <c r="X76" s="2">
        <f t="shared" si="3"/>
        <v>4.4538676716377283</v>
      </c>
      <c r="Y76" s="2">
        <f t="shared" si="15"/>
        <v>28435.94539814836</v>
      </c>
      <c r="AB76">
        <f t="shared" si="27"/>
        <v>173.73364601178343</v>
      </c>
      <c r="AC76">
        <f t="shared" ref="AC76" si="40">AVERAGE(AB74:AB76)</f>
        <v>247.8480419964263</v>
      </c>
      <c r="AD76">
        <f t="shared" ref="AD76" si="41">STDEV(AB74:AB76)</f>
        <v>64.938419465403882</v>
      </c>
      <c r="AG76" s="1"/>
    </row>
    <row r="77" spans="5:33" ht="16" x14ac:dyDescent="0.2">
      <c r="P77">
        <v>67</v>
      </c>
      <c r="Q77" t="s">
        <v>99</v>
      </c>
      <c r="R77" t="s">
        <v>187</v>
      </c>
      <c r="S77" t="s">
        <v>9</v>
      </c>
      <c r="T77" s="3">
        <v>28.960712432861328</v>
      </c>
      <c r="V77" s="14" t="s">
        <v>102</v>
      </c>
      <c r="W77" s="3">
        <f t="shared" si="26"/>
        <v>19.351324081420898</v>
      </c>
      <c r="X77" s="2">
        <f t="shared" si="3"/>
        <v>4.7305868448947743</v>
      </c>
      <c r="Y77" s="2">
        <f t="shared" si="15"/>
        <v>53775.795662534765</v>
      </c>
      <c r="AB77">
        <f t="shared" si="27"/>
        <v>289.60589515465546</v>
      </c>
      <c r="AC77">
        <f t="shared" ref="AC77" si="42">AVERAGE(AB77:AB79)</f>
        <v>260.47853087224627</v>
      </c>
      <c r="AD77">
        <f t="shared" ref="AD77" si="43">STDEV(AB77:AB79)</f>
        <v>70.009037566464656</v>
      </c>
      <c r="AG77" s="1"/>
    </row>
    <row r="78" spans="5:33" ht="16" x14ac:dyDescent="0.2">
      <c r="P78">
        <v>90</v>
      </c>
      <c r="Q78" t="s">
        <v>192</v>
      </c>
      <c r="R78" t="s">
        <v>187</v>
      </c>
      <c r="S78" t="s">
        <v>9</v>
      </c>
      <c r="T78" s="3">
        <v>29.316905975341797</v>
      </c>
      <c r="V78" s="14" t="s">
        <v>102</v>
      </c>
      <c r="W78" s="3">
        <f t="shared" si="26"/>
        <v>19.591884613037109</v>
      </c>
      <c r="X78" s="2">
        <f t="shared" si="3"/>
        <v>4.6589594720747023</v>
      </c>
      <c r="Y78" s="2">
        <f t="shared" si="15"/>
        <v>45599.436102949127</v>
      </c>
      <c r="AB78">
        <f t="shared" si="27"/>
        <v>311.22153160846659</v>
      </c>
      <c r="AC78">
        <f t="shared" ref="AC78" si="44">AVERAGE(AB77:AB79)</f>
        <v>260.47853087224627</v>
      </c>
      <c r="AD78">
        <f t="shared" ref="AD78" si="45">STDEV(AB77:AB79)</f>
        <v>70.009037566464656</v>
      </c>
      <c r="AG78" s="1"/>
    </row>
    <row r="79" spans="5:33" ht="16" x14ac:dyDescent="0.2">
      <c r="P79">
        <v>91</v>
      </c>
      <c r="Q79" t="s">
        <v>105</v>
      </c>
      <c r="R79" t="s">
        <v>187</v>
      </c>
      <c r="S79" t="s">
        <v>9</v>
      </c>
      <c r="T79" s="3">
        <v>28.91937255859375</v>
      </c>
      <c r="V79" s="14" t="s">
        <v>102</v>
      </c>
      <c r="W79" s="3">
        <f t="shared" si="26"/>
        <v>19.999946594238281</v>
      </c>
      <c r="X79" s="2">
        <f t="shared" si="3"/>
        <v>4.5374582122262073</v>
      </c>
      <c r="Y79" s="2">
        <f t="shared" si="15"/>
        <v>34471.343668324174</v>
      </c>
      <c r="AB79">
        <f t="shared" si="27"/>
        <v>180.60816585361684</v>
      </c>
      <c r="AC79">
        <f t="shared" ref="AC79" si="46">AVERAGE(AB77:AB79)</f>
        <v>260.47853087224627</v>
      </c>
      <c r="AD79">
        <f t="shared" ref="AD79" si="47">STDEV(AB77:AB79)</f>
        <v>70.009037566464656</v>
      </c>
      <c r="AG79" s="1"/>
    </row>
    <row r="80" spans="5:33" ht="16" x14ac:dyDescent="0.2">
      <c r="P80">
        <v>115</v>
      </c>
      <c r="Q80" t="s">
        <v>111</v>
      </c>
      <c r="R80" t="s">
        <v>195</v>
      </c>
      <c r="S80" t="s">
        <v>9</v>
      </c>
      <c r="T80" s="3">
        <v>29.487375259399414</v>
      </c>
      <c r="V80" s="14" t="s">
        <v>103</v>
      </c>
      <c r="W80" s="3">
        <f t="shared" si="26"/>
        <v>20.426170349121094</v>
      </c>
      <c r="X80" s="2">
        <f t="shared" si="3"/>
        <v>4.4105492484379649</v>
      </c>
      <c r="Y80" s="2">
        <f t="shared" si="15"/>
        <v>25736.485963333856</v>
      </c>
      <c r="AB80">
        <f t="shared" si="27"/>
        <v>196.74375279076028</v>
      </c>
      <c r="AC80">
        <f t="shared" ref="AC80" si="48">AVERAGE(AB80:AB82)</f>
        <v>203.56325708311792</v>
      </c>
      <c r="AD80">
        <f t="shared" ref="AD80" si="49">STDEV(AB80:AB82)</f>
        <v>57.347572626603878</v>
      </c>
      <c r="AG80" s="1"/>
    </row>
    <row r="81" spans="5:33" ht="16" x14ac:dyDescent="0.2">
      <c r="P81">
        <v>138</v>
      </c>
      <c r="Q81" t="s">
        <v>200</v>
      </c>
      <c r="R81" t="s">
        <v>195</v>
      </c>
      <c r="S81" t="s">
        <v>9</v>
      </c>
      <c r="T81" s="3">
        <v>29.204830169677734</v>
      </c>
      <c r="V81" s="14" t="s">
        <v>103</v>
      </c>
      <c r="W81" s="3">
        <f t="shared" si="26"/>
        <v>19.723087310791016</v>
      </c>
      <c r="X81" s="2">
        <f t="shared" si="3"/>
        <v>4.619893610007141</v>
      </c>
      <c r="Y81" s="2">
        <f t="shared" si="15"/>
        <v>41676.72746463048</v>
      </c>
      <c r="AB81">
        <f t="shared" si="27"/>
        <v>264.01566745161733</v>
      </c>
      <c r="AC81">
        <f t="shared" ref="AC81" si="50">AVERAGE(AB80:AB82)</f>
        <v>203.56325708311792</v>
      </c>
      <c r="AD81">
        <f t="shared" ref="AD81" si="51">STDEV(AB80:AB82)</f>
        <v>57.347572626603878</v>
      </c>
      <c r="AG81" s="1"/>
    </row>
    <row r="82" spans="5:33" ht="16" x14ac:dyDescent="0.2">
      <c r="P82">
        <v>139</v>
      </c>
      <c r="Q82" t="s">
        <v>116</v>
      </c>
      <c r="R82" t="s">
        <v>195</v>
      </c>
      <c r="S82" t="s">
        <v>9</v>
      </c>
      <c r="T82" s="3">
        <v>29.662220001220703</v>
      </c>
      <c r="V82" s="14" t="s">
        <v>103</v>
      </c>
      <c r="W82" s="3">
        <f t="shared" si="26"/>
        <v>20.992134094238281</v>
      </c>
      <c r="X82" s="2">
        <f t="shared" si="3"/>
        <v>4.2420324269053795</v>
      </c>
      <c r="Y82" s="2">
        <f t="shared" si="15"/>
        <v>17459.525108358073</v>
      </c>
      <c r="AB82">
        <f t="shared" si="27"/>
        <v>149.9303510069762</v>
      </c>
      <c r="AC82">
        <f t="shared" ref="AC82" si="52">AVERAGE(AB80:AB82)</f>
        <v>203.56325708311792</v>
      </c>
      <c r="AD82">
        <f t="shared" ref="AD82" si="53">STDEV(AB80:AB82)</f>
        <v>57.347572626603878</v>
      </c>
      <c r="AG82" s="1"/>
    </row>
    <row r="83" spans="5:33" ht="16" x14ac:dyDescent="0.2">
      <c r="P83">
        <v>163</v>
      </c>
      <c r="Q83" t="s">
        <v>122</v>
      </c>
      <c r="R83" t="s">
        <v>203</v>
      </c>
      <c r="S83" t="s">
        <v>9</v>
      </c>
      <c r="T83" s="3">
        <v>28.211868286132812</v>
      </c>
      <c r="V83" s="14" t="s">
        <v>104</v>
      </c>
      <c r="W83" s="3">
        <f t="shared" si="26"/>
        <v>19.137598037719727</v>
      </c>
      <c r="X83" s="2">
        <f t="shared" si="3"/>
        <v>4.7942241960042491</v>
      </c>
      <c r="Y83" s="2">
        <f t="shared" si="15"/>
        <v>62262.161841401699</v>
      </c>
      <c r="AB83">
        <f t="shared" si="27"/>
        <v>203.76734556416957</v>
      </c>
      <c r="AC83">
        <f t="shared" ref="AC83" si="54">AVERAGE(AB83:AB85)</f>
        <v>189.44766127259436</v>
      </c>
      <c r="AD83">
        <f t="shared" ref="AD83" si="55">STDEV(AB83:AB85)</f>
        <v>70.821781702332885</v>
      </c>
      <c r="AG83" s="1"/>
    </row>
    <row r="84" spans="5:33" ht="16" x14ac:dyDescent="0.2">
      <c r="P84">
        <v>186</v>
      </c>
      <c r="Q84" t="s">
        <v>208</v>
      </c>
      <c r="R84" t="s">
        <v>203</v>
      </c>
      <c r="S84" t="s">
        <v>9</v>
      </c>
      <c r="T84" s="3">
        <v>28.134626388549805</v>
      </c>
      <c r="V84" s="14" t="s">
        <v>104</v>
      </c>
      <c r="W84" s="3">
        <f t="shared" si="26"/>
        <v>18.75269889831543</v>
      </c>
      <c r="X84" s="2">
        <f t="shared" si="3"/>
        <v>4.9088286740165454</v>
      </c>
      <c r="Y84" s="2">
        <f t="shared" si="15"/>
        <v>81064.120276697431</v>
      </c>
      <c r="AB84">
        <f t="shared" si="27"/>
        <v>252.01539433801787</v>
      </c>
      <c r="AC84">
        <f t="shared" ref="AC84" si="56">AVERAGE(AB83:AB85)</f>
        <v>189.44766127259436</v>
      </c>
      <c r="AD84">
        <f t="shared" ref="AD84" si="57">STDEV(AB83:AB85)</f>
        <v>70.821781702332885</v>
      </c>
      <c r="AG84" s="1"/>
    </row>
    <row r="85" spans="5:33" ht="16" x14ac:dyDescent="0.2">
      <c r="P85">
        <v>187</v>
      </c>
      <c r="Q85" t="s">
        <v>127</v>
      </c>
      <c r="R85" t="s">
        <v>203</v>
      </c>
      <c r="S85" t="s">
        <v>9</v>
      </c>
      <c r="T85" s="3">
        <v>28.023221969604492</v>
      </c>
      <c r="V85" s="14" t="s">
        <v>104</v>
      </c>
      <c r="W85" s="3">
        <f t="shared" si="26"/>
        <v>19.82023811340332</v>
      </c>
      <c r="X85" s="2">
        <f t="shared" si="3"/>
        <v>4.5909667668889913</v>
      </c>
      <c r="Y85" s="2">
        <f t="shared" si="15"/>
        <v>38991.214865175039</v>
      </c>
      <c r="AB85">
        <f t="shared" si="27"/>
        <v>112.56024391559565</v>
      </c>
      <c r="AC85">
        <f t="shared" ref="AC85" si="58">AVERAGE(AB83:AB85)</f>
        <v>189.44766127259436</v>
      </c>
      <c r="AD85">
        <f t="shared" ref="AD85" si="59">STDEV(AB83:AB85)</f>
        <v>70.821781702332885</v>
      </c>
      <c r="AG85" s="1"/>
    </row>
    <row r="86" spans="5:33" ht="16" x14ac:dyDescent="0.2">
      <c r="P86">
        <v>211</v>
      </c>
      <c r="Q86" t="s">
        <v>132</v>
      </c>
      <c r="R86" t="s">
        <v>211</v>
      </c>
      <c r="S86" t="s">
        <v>9</v>
      </c>
      <c r="T86" s="3">
        <v>30.148591995239258</v>
      </c>
      <c r="V86" s="14" t="s">
        <v>173</v>
      </c>
      <c r="W86" s="3">
        <f t="shared" si="26"/>
        <v>19.168779373168945</v>
      </c>
      <c r="X86" s="2">
        <f t="shared" si="3"/>
        <v>4.7849398918657293</v>
      </c>
      <c r="Y86" s="2">
        <f t="shared" si="15"/>
        <v>60945.254067596645</v>
      </c>
      <c r="AB86">
        <f t="shared" si="27"/>
        <v>723.25228422860312</v>
      </c>
      <c r="AC86">
        <f t="shared" ref="AC86" si="60">AVERAGE(AB86:AB88)</f>
        <v>420.40116686273103</v>
      </c>
      <c r="AD86">
        <f t="shared" ref="AD86" si="61">STDEV(AB86:AB88)</f>
        <v>262.78545971078989</v>
      </c>
      <c r="AG86" s="15"/>
    </row>
    <row r="87" spans="5:33" ht="16" x14ac:dyDescent="0.2">
      <c r="P87">
        <v>234</v>
      </c>
      <c r="Q87" t="s">
        <v>214</v>
      </c>
      <c r="R87" t="s">
        <v>211</v>
      </c>
      <c r="S87" t="s">
        <v>9</v>
      </c>
      <c r="T87" s="3">
        <v>28.118524551391602</v>
      </c>
      <c r="V87" s="14" t="s">
        <v>173</v>
      </c>
      <c r="W87" s="3">
        <f t="shared" si="26"/>
        <v>18.733510971069336</v>
      </c>
      <c r="X87" s="2">
        <f t="shared" si="3"/>
        <v>4.9145419172043061</v>
      </c>
      <c r="Y87" s="2">
        <f t="shared" si="15"/>
        <v>82137.582650317068</v>
      </c>
      <c r="AB87">
        <f t="shared" si="27"/>
        <v>252.63246380384444</v>
      </c>
      <c r="AC87">
        <f t="shared" ref="AC87" si="62">AVERAGE(AB86:AB88)</f>
        <v>420.40116686273103</v>
      </c>
      <c r="AD87">
        <f t="shared" ref="AD87" si="63">STDEV(AB86:AB88)</f>
        <v>262.78545971078989</v>
      </c>
      <c r="AG87" s="15"/>
    </row>
    <row r="88" spans="5:33" ht="16" x14ac:dyDescent="0.2">
      <c r="P88">
        <v>235</v>
      </c>
      <c r="Q88" t="s">
        <v>135</v>
      </c>
      <c r="R88" t="s">
        <v>211</v>
      </c>
      <c r="S88" t="s">
        <v>9</v>
      </c>
      <c r="T88" s="3">
        <v>28.881206512451172</v>
      </c>
      <c r="V88" s="14" t="s">
        <v>173</v>
      </c>
      <c r="W88" s="3">
        <f t="shared" si="26"/>
        <v>19.29594612121582</v>
      </c>
      <c r="X88" s="2">
        <f t="shared" si="3"/>
        <v>4.7470757417847782</v>
      </c>
      <c r="Y88" s="2">
        <f t="shared" si="15"/>
        <v>55856.760149614187</v>
      </c>
      <c r="AB88">
        <f t="shared" si="27"/>
        <v>285.31875255574562</v>
      </c>
      <c r="AC88">
        <f t="shared" ref="AC88" si="64">AVERAGE(AB86:AB88)</f>
        <v>420.40116686273103</v>
      </c>
      <c r="AD88">
        <f t="shared" ref="AD88" si="65">STDEV(AB86:AB88)</f>
        <v>262.78545971078989</v>
      </c>
      <c r="AG88" s="15"/>
    </row>
    <row r="89" spans="5:33" ht="16" x14ac:dyDescent="0.2">
      <c r="P89">
        <v>259</v>
      </c>
      <c r="Q89" t="s">
        <v>140</v>
      </c>
      <c r="R89" t="s">
        <v>216</v>
      </c>
      <c r="S89" t="s">
        <v>9</v>
      </c>
      <c r="T89" s="3">
        <v>28.995304107666016</v>
      </c>
      <c r="V89" s="14" t="s">
        <v>174</v>
      </c>
      <c r="W89" s="3">
        <f t="shared" si="26"/>
        <v>19.638263702392578</v>
      </c>
      <c r="X89" s="2">
        <f t="shared" si="3"/>
        <v>4.645150006731404</v>
      </c>
      <c r="Y89" s="2">
        <f t="shared" si="15"/>
        <v>44172.299357039286</v>
      </c>
      <c r="AB89">
        <f t="shared" si="27"/>
        <v>243.42359204273788</v>
      </c>
      <c r="AC89">
        <f t="shared" ref="AC89" si="66">AVERAGE(AB89:AB91)</f>
        <v>239.16562217232138</v>
      </c>
      <c r="AD89">
        <f t="shared" ref="AD89" si="67">STDEV(AB89:AB91)</f>
        <v>4.3344771761667502</v>
      </c>
      <c r="AG89" s="15"/>
    </row>
    <row r="90" spans="5:33" ht="16" x14ac:dyDescent="0.2">
      <c r="F90" s="9"/>
      <c r="P90">
        <v>282</v>
      </c>
      <c r="Q90" t="s">
        <v>219</v>
      </c>
      <c r="R90" t="s">
        <v>216</v>
      </c>
      <c r="S90" t="s">
        <v>9</v>
      </c>
      <c r="T90" s="3">
        <v>28.683670043945312</v>
      </c>
      <c r="V90" s="14" t="s">
        <v>174</v>
      </c>
      <c r="W90" s="3">
        <f t="shared" si="26"/>
        <v>19.360767364501953</v>
      </c>
      <c r="X90" s="2">
        <f t="shared" si="3"/>
        <v>4.7277750887295058</v>
      </c>
      <c r="Y90" s="2">
        <f t="shared" si="15"/>
        <v>53428.759230105999</v>
      </c>
      <c r="AB90">
        <f t="shared" si="27"/>
        <v>239.31478600918211</v>
      </c>
      <c r="AC90">
        <f t="shared" ref="AC90" si="68">AVERAGE(AB89:AB91)</f>
        <v>239.16562217232138</v>
      </c>
      <c r="AD90">
        <f t="shared" ref="AD90" si="69">STDEV(AB89:AB91)</f>
        <v>4.3344771761667502</v>
      </c>
      <c r="AG90" s="15"/>
    </row>
    <row r="91" spans="5:33" ht="16" x14ac:dyDescent="0.2">
      <c r="P91">
        <v>283</v>
      </c>
      <c r="Q91" t="s">
        <v>143</v>
      </c>
      <c r="R91" t="s">
        <v>216</v>
      </c>
      <c r="S91" t="s">
        <v>9</v>
      </c>
      <c r="T91" s="3">
        <v>29.01936149597168</v>
      </c>
      <c r="V91" s="14" t="s">
        <v>174</v>
      </c>
      <c r="W91" s="3">
        <f t="shared" si="26"/>
        <v>19.714469909667969</v>
      </c>
      <c r="X91" s="2">
        <f t="shared" si="3"/>
        <v>4.6224594581902725</v>
      </c>
      <c r="Y91" s="2">
        <f>10^X91</f>
        <v>41923.685869180561</v>
      </c>
      <c r="AB91">
        <f t="shared" si="27"/>
        <v>234.75848846504414</v>
      </c>
      <c r="AC91">
        <f t="shared" ref="AC91" si="70">AVERAGE(AB89:AB91)</f>
        <v>239.16562217232138</v>
      </c>
      <c r="AD91">
        <f t="shared" ref="AD91" si="71">STDEV(AB89:AB91)</f>
        <v>4.3344771761667502</v>
      </c>
      <c r="AG91" s="15"/>
    </row>
    <row r="92" spans="5:33" ht="16" x14ac:dyDescent="0.2">
      <c r="E92" s="3"/>
      <c r="P92">
        <v>307</v>
      </c>
      <c r="Q92" t="s">
        <v>148</v>
      </c>
      <c r="R92" t="s">
        <v>221</v>
      </c>
      <c r="S92" t="s">
        <v>9</v>
      </c>
      <c r="T92" s="3">
        <v>28.872369766235352</v>
      </c>
      <c r="V92" s="14" t="s">
        <v>175</v>
      </c>
      <c r="W92" s="3">
        <f t="shared" si="26"/>
        <v>19.027101516723633</v>
      </c>
      <c r="X92" s="2">
        <f t="shared" si="3"/>
        <v>4.8271247530970269</v>
      </c>
      <c r="Y92" s="2">
        <f t="shared" ref="Y92:Y109" si="72">10^X92</f>
        <v>67162.175167117894</v>
      </c>
      <c r="AB92">
        <f t="shared" si="27"/>
        <v>341.05683436534156</v>
      </c>
      <c r="AC92">
        <f t="shared" ref="AC92" si="73">AVERAGE(AB92:AB94)</f>
        <v>253.88264924011276</v>
      </c>
      <c r="AD92">
        <f t="shared" ref="AD92" si="74">STDEV(AB92:AB94)</f>
        <v>90.861150403933962</v>
      </c>
      <c r="AG92" s="15"/>
    </row>
    <row r="93" spans="5:33" ht="16" x14ac:dyDescent="0.2">
      <c r="E93" s="3"/>
      <c r="P93">
        <v>330</v>
      </c>
      <c r="Q93" t="s">
        <v>224</v>
      </c>
      <c r="R93" t="s">
        <v>221</v>
      </c>
      <c r="S93" t="s">
        <v>9</v>
      </c>
      <c r="T93" s="3">
        <v>28.524435043334961</v>
      </c>
      <c r="V93" s="14" t="s">
        <v>175</v>
      </c>
      <c r="W93" s="3">
        <f t="shared" si="26"/>
        <v>19.080581665039062</v>
      </c>
      <c r="X93" s="2">
        <f t="shared" si="3"/>
        <v>4.8112009334408024</v>
      </c>
      <c r="Y93" s="2">
        <f t="shared" si="72"/>
        <v>64744.209613201863</v>
      </c>
      <c r="AB93">
        <f t="shared" si="27"/>
        <v>260.85487568537826</v>
      </c>
      <c r="AC93">
        <f t="shared" ref="AC93" si="75">AVERAGE(AB92:AB94)</f>
        <v>253.88264924011276</v>
      </c>
      <c r="AD93">
        <f t="shared" ref="AD93" si="76">STDEV(AB92:AB94)</f>
        <v>90.861150403933962</v>
      </c>
      <c r="AG93" s="15"/>
    </row>
    <row r="94" spans="5:33" ht="16" x14ac:dyDescent="0.2">
      <c r="E94" s="3"/>
      <c r="P94">
        <v>331</v>
      </c>
      <c r="Q94" t="s">
        <v>151</v>
      </c>
      <c r="R94" t="s">
        <v>221</v>
      </c>
      <c r="S94" t="s">
        <v>9</v>
      </c>
      <c r="T94" s="3">
        <v>28.257057189941406</v>
      </c>
      <c r="V94" s="14" t="s">
        <v>175</v>
      </c>
      <c r="W94" s="3">
        <f t="shared" si="26"/>
        <v>19.536535263061523</v>
      </c>
      <c r="X94" s="2">
        <f t="shared" si="3"/>
        <v>4.6754398502124381</v>
      </c>
      <c r="Y94" s="2">
        <f t="shared" si="72"/>
        <v>47363.070577703904</v>
      </c>
      <c r="AB94">
        <f t="shared" si="27"/>
        <v>159.73623766961839</v>
      </c>
      <c r="AC94">
        <f t="shared" ref="AC94" si="77">AVERAGE(AB92:AB94)</f>
        <v>253.88264924011276</v>
      </c>
      <c r="AD94">
        <f t="shared" ref="AD94" si="78">STDEV(AB92:AB94)</f>
        <v>90.861150403933962</v>
      </c>
      <c r="AG94" s="15"/>
    </row>
    <row r="95" spans="5:33" ht="16" x14ac:dyDescent="0.2">
      <c r="E95" s="3"/>
      <c r="P95">
        <v>355</v>
      </c>
      <c r="Q95" t="s">
        <v>156</v>
      </c>
      <c r="R95" t="s">
        <v>226</v>
      </c>
      <c r="S95" t="s">
        <v>9</v>
      </c>
      <c r="T95" s="3">
        <v>27.966812133789062</v>
      </c>
      <c r="V95" s="14" t="s">
        <v>176</v>
      </c>
      <c r="W95" s="3">
        <f t="shared" si="26"/>
        <v>18.601478576660156</v>
      </c>
      <c r="X95" s="2">
        <f t="shared" si="3"/>
        <v>4.9538548230876405</v>
      </c>
      <c r="Y95" s="2">
        <f t="shared" si="72"/>
        <v>89919.694575615547</v>
      </c>
      <c r="AB95">
        <f t="shared" si="27"/>
        <v>250.02222101252568</v>
      </c>
      <c r="AC95">
        <f t="shared" ref="AC95" si="79">AVERAGE(AB95:AB97)</f>
        <v>233.6024432456536</v>
      </c>
      <c r="AD95">
        <f t="shared" ref="AD95" si="80">STDEV(AB95:AB97)</f>
        <v>74.522650712117596</v>
      </c>
      <c r="AG95" s="15"/>
    </row>
    <row r="96" spans="5:33" ht="16" x14ac:dyDescent="0.2">
      <c r="E96" s="3"/>
      <c r="P96">
        <v>378</v>
      </c>
      <c r="Q96" t="s">
        <v>229</v>
      </c>
      <c r="R96" t="s">
        <v>226</v>
      </c>
      <c r="S96" t="s">
        <v>9</v>
      </c>
      <c r="T96" s="3">
        <v>28.159757614135742</v>
      </c>
      <c r="V96" s="14" t="s">
        <v>176</v>
      </c>
      <c r="W96" s="3">
        <f t="shared" si="26"/>
        <v>18.529947280883789</v>
      </c>
      <c r="X96" s="2">
        <f t="shared" si="3"/>
        <v>4.9751534075081763</v>
      </c>
      <c r="Y96" s="2">
        <f t="shared" si="72"/>
        <v>94439.440943997586</v>
      </c>
      <c r="AB96">
        <f t="shared" si="27"/>
        <v>298.54594555309268</v>
      </c>
      <c r="AC96">
        <f t="shared" ref="AC96" si="81">AVERAGE(AB95:AB97)</f>
        <v>233.6024432456536</v>
      </c>
      <c r="AD96">
        <f t="shared" ref="AD96" si="82">STDEV(AB95:AB97)</f>
        <v>74.522650712117596</v>
      </c>
      <c r="AG96" s="15"/>
    </row>
    <row r="97" spans="5:33" ht="16" x14ac:dyDescent="0.2">
      <c r="E97" s="3"/>
      <c r="P97">
        <v>379</v>
      </c>
      <c r="Q97" t="s">
        <v>159</v>
      </c>
      <c r="R97" t="s">
        <v>226</v>
      </c>
      <c r="S97" t="s">
        <v>9</v>
      </c>
      <c r="T97" s="3">
        <v>27.722221374511719</v>
      </c>
      <c r="V97" s="14" t="s">
        <v>176</v>
      </c>
      <c r="W97" s="3">
        <f t="shared" si="26"/>
        <v>19.087789535522461</v>
      </c>
      <c r="X97" s="2">
        <f t="shared" si="3"/>
        <v>4.809054775786076</v>
      </c>
      <c r="Y97" s="2">
        <f t="shared" si="72"/>
        <v>64425.05170728582</v>
      </c>
      <c r="AB97">
        <f t="shared" si="27"/>
        <v>152.23916317134234</v>
      </c>
      <c r="AC97">
        <f t="shared" ref="AC97" si="83">AVERAGE(AB95:AB97)</f>
        <v>233.6024432456536</v>
      </c>
      <c r="AD97">
        <f t="shared" ref="AD97" si="84">STDEV(AB95:AB97)</f>
        <v>74.522650712117596</v>
      </c>
      <c r="AG97" s="15"/>
    </row>
    <row r="98" spans="5:33" ht="16" x14ac:dyDescent="0.2">
      <c r="E98" s="3"/>
      <c r="P98">
        <v>20</v>
      </c>
      <c r="Q98" t="s">
        <v>95</v>
      </c>
      <c r="R98" t="s">
        <v>182</v>
      </c>
      <c r="S98" t="s">
        <v>9</v>
      </c>
      <c r="T98" s="3">
        <v>29.325399398803711</v>
      </c>
      <c r="V98" s="14" t="s">
        <v>177</v>
      </c>
      <c r="W98" s="3">
        <f t="shared" ref="W98:W109" si="85">T208</f>
        <v>19.995309829711914</v>
      </c>
      <c r="X98" s="2">
        <f t="shared" si="3"/>
        <v>4.5388388180104462</v>
      </c>
      <c r="Y98" s="2">
        <f t="shared" si="72"/>
        <v>34581.101135202611</v>
      </c>
      <c r="AB98">
        <f t="shared" ref="AB98:AB109" si="86">Y98/Y210</f>
        <v>237.35718407986471</v>
      </c>
      <c r="AC98">
        <f t="shared" ref="AC98" si="87">AVERAGE(AB98:AB100)</f>
        <v>233.26877783438991</v>
      </c>
      <c r="AD98">
        <f t="shared" ref="AD98" si="88">STDEV(AB98:AB100)</f>
        <v>33.124717512704876</v>
      </c>
      <c r="AG98" s="1"/>
    </row>
    <row r="99" spans="5:33" ht="16" x14ac:dyDescent="0.2">
      <c r="E99" s="3"/>
      <c r="P99">
        <v>21</v>
      </c>
      <c r="Q99" t="s">
        <v>96</v>
      </c>
      <c r="R99" t="s">
        <v>182</v>
      </c>
      <c r="S99" t="s">
        <v>9</v>
      </c>
      <c r="T99" s="3">
        <v>29.467384338378906</v>
      </c>
      <c r="V99" s="14" t="s">
        <v>177</v>
      </c>
      <c r="W99" s="3">
        <f t="shared" si="85"/>
        <v>19.977005004882812</v>
      </c>
      <c r="X99" s="2">
        <f t="shared" si="3"/>
        <v>4.5442891157115337</v>
      </c>
      <c r="Y99" s="2">
        <f t="shared" si="72"/>
        <v>35017.820782053874</v>
      </c>
      <c r="AB99">
        <f t="shared" si="86"/>
        <v>264.15951984710802</v>
      </c>
      <c r="AC99">
        <f t="shared" ref="AC99" si="89">AVERAGE(AB98:AB100)</f>
        <v>233.26877783438991</v>
      </c>
      <c r="AD99">
        <f t="shared" ref="AD99" si="90">STDEV(AB98:AB100)</f>
        <v>33.124717512704876</v>
      </c>
      <c r="AG99" s="1"/>
    </row>
    <row r="100" spans="5:33" ht="16" x14ac:dyDescent="0.2">
      <c r="E100" s="3"/>
      <c r="P100">
        <v>44</v>
      </c>
      <c r="Q100" t="s">
        <v>186</v>
      </c>
      <c r="R100" t="s">
        <v>182</v>
      </c>
      <c r="S100" t="s">
        <v>9</v>
      </c>
      <c r="T100" s="3">
        <v>29.155490875244141</v>
      </c>
      <c r="V100" s="14" t="s">
        <v>177</v>
      </c>
      <c r="W100" s="3">
        <f t="shared" si="85"/>
        <v>20.092782974243164</v>
      </c>
      <c r="X100" s="2">
        <f t="shared" si="3"/>
        <v>4.5098159969500768</v>
      </c>
      <c r="Y100" s="2">
        <f t="shared" si="72"/>
        <v>32345.658494145271</v>
      </c>
      <c r="AB100">
        <f t="shared" si="86"/>
        <v>198.28962957619711</v>
      </c>
      <c r="AC100">
        <f t="shared" ref="AC100" si="91">AVERAGE(AB98:AB100)</f>
        <v>233.26877783438991</v>
      </c>
      <c r="AD100">
        <f t="shared" ref="AD100" si="92">STDEV(AB98:AB100)</f>
        <v>33.124717512704876</v>
      </c>
      <c r="AG100" s="1"/>
    </row>
    <row r="101" spans="5:33" ht="16" x14ac:dyDescent="0.2">
      <c r="P101">
        <v>68</v>
      </c>
      <c r="Q101" t="s">
        <v>100</v>
      </c>
      <c r="R101" t="s">
        <v>188</v>
      </c>
      <c r="S101" t="s">
        <v>9</v>
      </c>
      <c r="T101" s="3">
        <v>28.080743789672852</v>
      </c>
      <c r="V101" s="14" t="s">
        <v>178</v>
      </c>
      <c r="W101" s="3">
        <f t="shared" si="85"/>
        <v>18.31886100769043</v>
      </c>
      <c r="X101" s="2">
        <f t="shared" si="3"/>
        <v>5.0380047617417203</v>
      </c>
      <c r="Y101" s="2">
        <f t="shared" si="72"/>
        <v>109145.23034105635</v>
      </c>
      <c r="AB101">
        <f t="shared" si="86"/>
        <v>327.36986526425358</v>
      </c>
      <c r="AC101">
        <f t="shared" ref="AC101" si="93">AVERAGE(AB101:AB103)</f>
        <v>560.71988107125719</v>
      </c>
      <c r="AD101">
        <f t="shared" ref="AD101" si="94">STDEV(AB101:AB103)</f>
        <v>356.05957937810314</v>
      </c>
      <c r="AG101" s="1"/>
    </row>
    <row r="102" spans="5:33" ht="16" x14ac:dyDescent="0.2">
      <c r="P102">
        <v>69</v>
      </c>
      <c r="Q102" t="s">
        <v>101</v>
      </c>
      <c r="R102" t="s">
        <v>188</v>
      </c>
      <c r="S102" t="s">
        <v>9</v>
      </c>
      <c r="T102" s="3">
        <v>29.158935546875</v>
      </c>
      <c r="V102" s="14" t="s">
        <v>178</v>
      </c>
      <c r="W102" s="3">
        <f t="shared" si="85"/>
        <v>17.779708862304688</v>
      </c>
      <c r="X102" s="2">
        <f t="shared" si="3"/>
        <v>5.1985383765655238</v>
      </c>
      <c r="Y102" s="2">
        <f t="shared" si="72"/>
        <v>157956.81806000715</v>
      </c>
      <c r="AB102">
        <f t="shared" si="86"/>
        <v>970.54886158823922</v>
      </c>
      <c r="AC102">
        <f t="shared" ref="AC102" si="95">AVERAGE(AB101:AB103)</f>
        <v>560.71988107125719</v>
      </c>
      <c r="AD102">
        <f t="shared" ref="AD102" si="96">STDEV(AB101:AB103)</f>
        <v>356.05957937810314</v>
      </c>
      <c r="AG102" s="1"/>
    </row>
    <row r="103" spans="5:33" ht="16" x14ac:dyDescent="0.2">
      <c r="P103">
        <v>92</v>
      </c>
      <c r="Q103" t="s">
        <v>193</v>
      </c>
      <c r="R103" t="s">
        <v>188</v>
      </c>
      <c r="S103" t="s">
        <v>9</v>
      </c>
      <c r="T103" s="3">
        <v>28.343437194824219</v>
      </c>
      <c r="V103" s="14" t="s">
        <v>178</v>
      </c>
      <c r="W103" s="3">
        <f t="shared" si="85"/>
        <v>18.34007453918457</v>
      </c>
      <c r="X103" s="2">
        <f t="shared" si="3"/>
        <v>5.0316883908933834</v>
      </c>
      <c r="Y103" s="2">
        <f t="shared" si="72"/>
        <v>107569.31198837982</v>
      </c>
      <c r="AB103">
        <f t="shared" si="86"/>
        <v>384.24091636127889</v>
      </c>
      <c r="AC103">
        <f t="shared" ref="AC103" si="97">AVERAGE(AB101:AB103)</f>
        <v>560.71988107125719</v>
      </c>
      <c r="AD103">
        <f t="shared" ref="AD103" si="98">STDEV(AB101:AB103)</f>
        <v>356.05957937810314</v>
      </c>
      <c r="AG103" s="1"/>
    </row>
    <row r="104" spans="5:33" ht="16" x14ac:dyDescent="0.2">
      <c r="P104">
        <v>116</v>
      </c>
      <c r="Q104" t="s">
        <v>112</v>
      </c>
      <c r="R104" t="s">
        <v>196</v>
      </c>
      <c r="S104" t="s">
        <v>9</v>
      </c>
      <c r="T104" s="3">
        <v>27.983753204345703</v>
      </c>
      <c r="V104" s="14" t="s">
        <v>179</v>
      </c>
      <c r="W104" s="3">
        <f t="shared" si="85"/>
        <v>18.138589859008789</v>
      </c>
      <c r="X104" s="2">
        <f t="shared" si="3"/>
        <v>5.0916808518657763</v>
      </c>
      <c r="Y104" s="2">
        <f t="shared" si="72"/>
        <v>123503.9511664943</v>
      </c>
      <c r="AB104">
        <f t="shared" si="86"/>
        <v>347.29474626627189</v>
      </c>
      <c r="AC104">
        <f t="shared" ref="AC104" si="99">AVERAGE(AB104:AB106)</f>
        <v>584.2153335981335</v>
      </c>
      <c r="AD104">
        <f t="shared" ref="AD104" si="100">STDEV(AB104:AB106)</f>
        <v>306.00021031027143</v>
      </c>
      <c r="AG104" s="1"/>
    </row>
    <row r="105" spans="5:33" ht="16" x14ac:dyDescent="0.2">
      <c r="P105">
        <v>117</v>
      </c>
      <c r="Q105" t="s">
        <v>113</v>
      </c>
      <c r="R105" t="s">
        <v>196</v>
      </c>
      <c r="S105" t="s">
        <v>9</v>
      </c>
      <c r="T105" s="3">
        <v>29.036647796630859</v>
      </c>
      <c r="V105" s="14" t="s">
        <v>179</v>
      </c>
      <c r="W105" s="3">
        <f t="shared" si="85"/>
        <v>17.723800659179688</v>
      </c>
      <c r="X105" s="2">
        <f t="shared" si="3"/>
        <v>5.2151851543308947</v>
      </c>
      <c r="Y105" s="2">
        <f t="shared" si="72"/>
        <v>164128.93608655847</v>
      </c>
      <c r="AB105">
        <f t="shared" si="86"/>
        <v>929.69458062187232</v>
      </c>
      <c r="AC105">
        <f t="shared" ref="AC105" si="101">AVERAGE(AB104:AB106)</f>
        <v>584.2153335981335</v>
      </c>
      <c r="AD105">
        <f t="shared" ref="AD105" si="102">STDEV(AB104:AB106)</f>
        <v>306.00021031027143</v>
      </c>
      <c r="AG105" s="1"/>
    </row>
    <row r="106" spans="5:33" ht="16" x14ac:dyDescent="0.2">
      <c r="P106">
        <v>140</v>
      </c>
      <c r="Q106" t="s">
        <v>201</v>
      </c>
      <c r="R106" t="s">
        <v>196</v>
      </c>
      <c r="S106" t="s">
        <v>9</v>
      </c>
      <c r="T106" s="3">
        <v>28.641883850097656</v>
      </c>
      <c r="V106" s="14" t="s">
        <v>179</v>
      </c>
      <c r="W106" s="3">
        <f t="shared" si="85"/>
        <v>18.318307876586914</v>
      </c>
      <c r="X106" s="2">
        <f t="shared" si="3"/>
        <v>5.0381694576189027</v>
      </c>
      <c r="Y106" s="2">
        <f t="shared" si="72"/>
        <v>109186.62892904993</v>
      </c>
      <c r="AB106">
        <f t="shared" si="86"/>
        <v>475.65667390625617</v>
      </c>
      <c r="AC106">
        <f t="shared" ref="AC106" si="103">AVERAGE(AB104:AB106)</f>
        <v>584.2153335981335</v>
      </c>
      <c r="AD106">
        <f t="shared" ref="AD106" si="104">STDEV(AB104:AB106)</f>
        <v>306.00021031027143</v>
      </c>
      <c r="AG106" s="1"/>
    </row>
    <row r="107" spans="5:33" ht="16" x14ac:dyDescent="0.2">
      <c r="P107">
        <v>164</v>
      </c>
      <c r="Q107" t="s">
        <v>123</v>
      </c>
      <c r="R107" t="s">
        <v>204</v>
      </c>
      <c r="S107" t="s">
        <v>9</v>
      </c>
      <c r="T107" s="3">
        <v>28.743719100952148</v>
      </c>
      <c r="V107" s="14" t="s">
        <v>180</v>
      </c>
      <c r="W107" s="3">
        <f t="shared" si="85"/>
        <v>18.711782455444336</v>
      </c>
      <c r="X107" s="2">
        <f t="shared" si="3"/>
        <v>4.9210116255934677</v>
      </c>
      <c r="Y107" s="2">
        <f t="shared" si="72"/>
        <v>83370.350166178396</v>
      </c>
      <c r="AB107">
        <f t="shared" si="86"/>
        <v>388.64381695990488</v>
      </c>
      <c r="AC107">
        <f t="shared" ref="AC107" si="105">AVERAGE(AB107:AB109)</f>
        <v>424.14942380642259</v>
      </c>
      <c r="AD107">
        <f t="shared" ref="AD107" si="106">STDEV(AB107:AB109)</f>
        <v>161.33527041100024</v>
      </c>
      <c r="AG107" s="1"/>
    </row>
    <row r="108" spans="5:33" ht="16" x14ac:dyDescent="0.2">
      <c r="P108">
        <v>165</v>
      </c>
      <c r="Q108" t="s">
        <v>124</v>
      </c>
      <c r="R108" t="s">
        <v>204</v>
      </c>
      <c r="S108" t="s">
        <v>9</v>
      </c>
      <c r="T108" s="3">
        <v>29.678234100341797</v>
      </c>
      <c r="V108" s="14" t="s">
        <v>180</v>
      </c>
      <c r="W108" s="3">
        <f t="shared" si="85"/>
        <v>18.984292984008789</v>
      </c>
      <c r="X108" s="2">
        <f t="shared" si="3"/>
        <v>4.8398710781572749</v>
      </c>
      <c r="Y108" s="2">
        <f t="shared" si="72"/>
        <v>69162.562894441609</v>
      </c>
      <c r="AB108">
        <f t="shared" si="86"/>
        <v>600.28020357246703</v>
      </c>
      <c r="AC108">
        <f>AVERAGE(AB107:AB109)</f>
        <v>424.14942380642259</v>
      </c>
      <c r="AD108">
        <f t="shared" ref="AD108" si="107">STDEV(AB107:AB109)</f>
        <v>161.33527041100024</v>
      </c>
      <c r="AG108" s="1"/>
    </row>
    <row r="109" spans="5:33" ht="16" x14ac:dyDescent="0.2">
      <c r="P109">
        <v>188</v>
      </c>
      <c r="Q109" t="s">
        <v>209</v>
      </c>
      <c r="R109" t="s">
        <v>204</v>
      </c>
      <c r="S109" t="s">
        <v>9</v>
      </c>
      <c r="T109" s="3">
        <v>28.877811431884766</v>
      </c>
      <c r="V109" s="14" t="s">
        <v>180</v>
      </c>
      <c r="W109" s="3">
        <f t="shared" si="85"/>
        <v>19.301855087280273</v>
      </c>
      <c r="X109" s="2">
        <f t="shared" si="3"/>
        <v>4.7453163354830208</v>
      </c>
      <c r="Y109" s="2">
        <f t="shared" si="72"/>
        <v>55630.931952440813</v>
      </c>
      <c r="AB109">
        <f t="shared" si="86"/>
        <v>283.5242508868958</v>
      </c>
      <c r="AC109">
        <f t="shared" ref="AC109" si="108">AVERAGE(AB107:AB109)</f>
        <v>424.14942380642259</v>
      </c>
      <c r="AD109">
        <f t="shared" ref="AD109" si="109">STDEV(AB107:AB109)</f>
        <v>161.33527041100024</v>
      </c>
      <c r="AG109" s="1"/>
    </row>
    <row r="110" spans="5:33" x14ac:dyDescent="0.2">
      <c r="T110" s="3"/>
      <c r="V110" s="15"/>
      <c r="W110" s="3"/>
      <c r="X110" s="2"/>
      <c r="Y110" s="2"/>
      <c r="AG110" s="1"/>
    </row>
    <row r="111" spans="5:33" x14ac:dyDescent="0.2">
      <c r="T111" s="3"/>
      <c r="V111" s="15"/>
      <c r="W111" s="3"/>
      <c r="X111" s="2"/>
      <c r="Y111" s="2"/>
      <c r="AG111" s="1"/>
    </row>
    <row r="112" spans="5:33" x14ac:dyDescent="0.2">
      <c r="T112" s="3"/>
      <c r="AG112" s="1"/>
    </row>
    <row r="113" spans="20:33" ht="16" thickBot="1" x14ac:dyDescent="0.25">
      <c r="T113" s="3"/>
      <c r="V113" t="s">
        <v>3</v>
      </c>
      <c r="W113" s="5" t="s">
        <v>61</v>
      </c>
      <c r="X113" s="5" t="s">
        <v>68</v>
      </c>
      <c r="Y113" s="5" t="s">
        <v>69</v>
      </c>
      <c r="AG113" s="1"/>
    </row>
    <row r="114" spans="20:33" x14ac:dyDescent="0.2">
      <c r="T114" s="3"/>
      <c r="V114" s="19"/>
      <c r="W114" s="20"/>
      <c r="X114" s="21"/>
      <c r="Y114" s="21"/>
      <c r="AG114" s="1"/>
    </row>
    <row r="115" spans="20:33" x14ac:dyDescent="0.2">
      <c r="T115" s="3"/>
      <c r="V115" s="19"/>
      <c r="W115" s="20"/>
      <c r="X115" s="21"/>
      <c r="Y115" s="21"/>
      <c r="AG115" s="1"/>
    </row>
    <row r="116" spans="20:33" x14ac:dyDescent="0.2">
      <c r="T116" s="3"/>
      <c r="V116" s="19"/>
      <c r="W116" s="20"/>
      <c r="X116" s="21"/>
      <c r="Y116" s="21"/>
      <c r="AG116" s="1"/>
    </row>
    <row r="117" spans="20:33" x14ac:dyDescent="0.2">
      <c r="T117" s="3"/>
      <c r="V117" s="19"/>
      <c r="W117" s="20"/>
      <c r="X117" s="21"/>
      <c r="Y117" s="21"/>
      <c r="AG117" s="1"/>
    </row>
    <row r="118" spans="20:33" x14ac:dyDescent="0.2">
      <c r="T118" s="3"/>
      <c r="V118" s="19"/>
      <c r="W118" s="20"/>
      <c r="X118" s="21"/>
      <c r="Y118" s="21"/>
      <c r="AG118" s="1"/>
    </row>
    <row r="119" spans="20:33" x14ac:dyDescent="0.2">
      <c r="T119" s="3"/>
      <c r="V119" s="19"/>
      <c r="W119" s="20"/>
      <c r="X119" s="21"/>
      <c r="Y119" s="21"/>
      <c r="AG119" s="1"/>
    </row>
    <row r="120" spans="20:33" x14ac:dyDescent="0.2">
      <c r="T120" s="3"/>
      <c r="V120" s="19"/>
      <c r="W120" s="20"/>
      <c r="X120" s="21"/>
      <c r="Y120" s="21"/>
      <c r="AG120" s="1"/>
    </row>
    <row r="121" spans="20:33" x14ac:dyDescent="0.2">
      <c r="T121" s="3"/>
      <c r="V121" s="19"/>
      <c r="W121" s="20"/>
      <c r="X121" s="21"/>
      <c r="Y121" s="21"/>
      <c r="AG121" s="1"/>
    </row>
    <row r="122" spans="20:33" x14ac:dyDescent="0.2">
      <c r="T122" s="3"/>
      <c r="V122" s="19"/>
      <c r="W122" s="20"/>
      <c r="X122" s="21"/>
      <c r="Y122" s="21"/>
      <c r="AG122" s="1"/>
    </row>
    <row r="123" spans="20:33" x14ac:dyDescent="0.2">
      <c r="T123" s="3"/>
      <c r="V123" s="19"/>
      <c r="W123" s="20"/>
      <c r="X123" s="21"/>
      <c r="Y123" s="21"/>
      <c r="AG123" s="1"/>
    </row>
    <row r="124" spans="20:33" x14ac:dyDescent="0.2">
      <c r="T124" s="3"/>
      <c r="V124" s="19"/>
      <c r="W124" s="20"/>
      <c r="X124" s="21"/>
      <c r="Y124" s="21"/>
      <c r="AG124" s="1"/>
    </row>
    <row r="125" spans="20:33" x14ac:dyDescent="0.2">
      <c r="T125" s="3"/>
      <c r="V125" s="19"/>
      <c r="W125" s="20"/>
      <c r="X125" s="21"/>
      <c r="Y125" s="21"/>
      <c r="AG125" s="1"/>
    </row>
    <row r="126" spans="20:33" x14ac:dyDescent="0.2">
      <c r="T126" s="3"/>
      <c r="V126" s="19"/>
      <c r="W126" s="20"/>
      <c r="X126" s="21"/>
      <c r="Y126" s="21"/>
      <c r="AG126" s="1"/>
    </row>
    <row r="127" spans="20:33" x14ac:dyDescent="0.2">
      <c r="T127" s="3"/>
      <c r="V127" s="19"/>
      <c r="W127" s="20"/>
      <c r="X127" s="21"/>
      <c r="Y127" s="21"/>
      <c r="AG127" s="1"/>
    </row>
    <row r="128" spans="20:33" x14ac:dyDescent="0.2">
      <c r="T128" s="3"/>
      <c r="V128" s="19"/>
      <c r="W128" s="20"/>
      <c r="X128" s="21"/>
      <c r="Y128" s="21"/>
      <c r="AG128" s="1"/>
    </row>
    <row r="129" spans="20:33" x14ac:dyDescent="0.2">
      <c r="T129" s="3"/>
      <c r="V129" s="19"/>
      <c r="W129" s="20"/>
      <c r="X129" s="21"/>
      <c r="Y129" s="21"/>
      <c r="AG129" s="1"/>
    </row>
    <row r="130" spans="20:33" x14ac:dyDescent="0.2">
      <c r="T130" s="3"/>
      <c r="V130" s="19"/>
      <c r="W130" s="20"/>
      <c r="X130" s="21"/>
      <c r="Y130" s="21"/>
      <c r="AG130" s="1"/>
    </row>
    <row r="131" spans="20:33" x14ac:dyDescent="0.2">
      <c r="T131" s="3"/>
      <c r="V131" s="19"/>
      <c r="W131" s="20"/>
      <c r="X131" s="21"/>
      <c r="Y131" s="21"/>
      <c r="AG131" s="1"/>
    </row>
    <row r="132" spans="20:33" x14ac:dyDescent="0.2">
      <c r="T132" s="3"/>
      <c r="V132" s="19"/>
      <c r="W132" s="20"/>
      <c r="X132" s="21"/>
      <c r="Y132" s="21"/>
      <c r="AG132" s="1"/>
    </row>
    <row r="133" spans="20:33" x14ac:dyDescent="0.2">
      <c r="T133" s="3"/>
      <c r="V133" s="19"/>
      <c r="W133" s="20"/>
      <c r="X133" s="21"/>
      <c r="Y133" s="21"/>
      <c r="AG133" s="1"/>
    </row>
    <row r="134" spans="20:33" x14ac:dyDescent="0.2">
      <c r="T134" s="3"/>
      <c r="V134" s="19"/>
      <c r="W134" s="20"/>
      <c r="X134" s="21"/>
      <c r="Y134" s="21"/>
      <c r="AG134" s="15"/>
    </row>
    <row r="135" spans="20:33" x14ac:dyDescent="0.2">
      <c r="T135" s="3"/>
      <c r="V135" s="19"/>
      <c r="W135" s="20"/>
      <c r="X135" s="21"/>
      <c r="Y135" s="21"/>
      <c r="AG135" s="15"/>
    </row>
    <row r="136" spans="20:33" x14ac:dyDescent="0.2">
      <c r="T136" s="3"/>
      <c r="V136" s="19"/>
      <c r="W136" s="20"/>
      <c r="X136" s="21"/>
      <c r="Y136" s="21"/>
      <c r="AG136" s="15"/>
    </row>
    <row r="137" spans="20:33" x14ac:dyDescent="0.2">
      <c r="T137" s="3"/>
      <c r="V137" s="19"/>
      <c r="W137" s="20"/>
      <c r="X137" s="21"/>
      <c r="Y137" s="21"/>
      <c r="AG137" s="15"/>
    </row>
    <row r="138" spans="20:33" x14ac:dyDescent="0.2">
      <c r="T138" s="3"/>
      <c r="V138" s="19"/>
      <c r="W138" s="20"/>
      <c r="X138" s="21"/>
      <c r="Y138" s="21"/>
      <c r="AG138" s="15"/>
    </row>
    <row r="139" spans="20:33" x14ac:dyDescent="0.2">
      <c r="T139" s="3"/>
      <c r="V139" s="19"/>
      <c r="W139" s="20"/>
      <c r="X139" s="21"/>
      <c r="Y139" s="21"/>
      <c r="AG139" s="15"/>
    </row>
    <row r="140" spans="20:33" x14ac:dyDescent="0.2">
      <c r="T140" s="3"/>
      <c r="V140" s="19"/>
      <c r="W140" s="20"/>
      <c r="X140" s="21"/>
      <c r="Y140" s="21"/>
      <c r="AG140" s="15"/>
    </row>
    <row r="141" spans="20:33" x14ac:dyDescent="0.2">
      <c r="T141" s="3"/>
      <c r="V141" s="19"/>
      <c r="W141" s="20"/>
      <c r="X141" s="21"/>
      <c r="Y141" s="21"/>
      <c r="AG141" s="15"/>
    </row>
    <row r="142" spans="20:33" x14ac:dyDescent="0.2">
      <c r="T142" s="3"/>
      <c r="V142" s="19"/>
      <c r="W142" s="20"/>
      <c r="X142" s="21"/>
      <c r="Y142" s="21"/>
      <c r="AG142" s="15"/>
    </row>
    <row r="143" spans="20:33" x14ac:dyDescent="0.2">
      <c r="T143" s="3"/>
      <c r="V143" s="19"/>
      <c r="W143" s="20"/>
      <c r="X143" s="21"/>
      <c r="Y143" s="21"/>
      <c r="AG143" s="15"/>
    </row>
    <row r="144" spans="20:33" x14ac:dyDescent="0.2">
      <c r="T144" s="3"/>
      <c r="V144" s="19"/>
      <c r="W144" s="20"/>
      <c r="X144" s="21"/>
      <c r="Y144" s="21"/>
      <c r="AG144" s="15"/>
    </row>
    <row r="145" spans="20:33" x14ac:dyDescent="0.2">
      <c r="T145" s="3"/>
      <c r="V145" s="19"/>
      <c r="W145" s="20"/>
      <c r="X145" s="21"/>
      <c r="Y145" s="21"/>
      <c r="AG145" s="15"/>
    </row>
    <row r="146" spans="20:33" x14ac:dyDescent="0.2">
      <c r="T146" s="3"/>
      <c r="V146" s="19"/>
      <c r="W146" s="20"/>
      <c r="X146" s="21"/>
      <c r="Y146" s="21"/>
    </row>
    <row r="147" spans="20:33" x14ac:dyDescent="0.2">
      <c r="T147" s="3"/>
      <c r="V147" s="19"/>
      <c r="W147" s="20"/>
      <c r="X147" s="21"/>
      <c r="Y147" s="21"/>
    </row>
    <row r="148" spans="20:33" x14ac:dyDescent="0.2">
      <c r="T148" s="3"/>
      <c r="V148" s="19"/>
      <c r="W148" s="20"/>
      <c r="X148" s="21"/>
      <c r="Y148" s="21"/>
    </row>
    <row r="149" spans="20:33" x14ac:dyDescent="0.2">
      <c r="T149" s="3"/>
      <c r="V149" s="19"/>
      <c r="W149" s="20"/>
      <c r="X149" s="21"/>
      <c r="Y149" s="21"/>
    </row>
    <row r="150" spans="20:33" x14ac:dyDescent="0.2">
      <c r="T150" s="3"/>
      <c r="V150" s="22"/>
      <c r="W150" s="20"/>
      <c r="X150" s="21"/>
      <c r="Y150" s="21"/>
    </row>
    <row r="151" spans="20:33" x14ac:dyDescent="0.2">
      <c r="T151" s="3"/>
      <c r="V151" s="22"/>
      <c r="W151" s="20"/>
      <c r="X151" s="21"/>
      <c r="Y151" s="21"/>
    </row>
    <row r="152" spans="20:33" x14ac:dyDescent="0.2">
      <c r="T152" s="3"/>
      <c r="V152" s="22"/>
      <c r="W152" s="20"/>
      <c r="X152" s="21"/>
      <c r="Y152" s="21"/>
    </row>
    <row r="153" spans="20:33" x14ac:dyDescent="0.2">
      <c r="T153" s="3"/>
      <c r="V153" s="22"/>
      <c r="W153" s="20"/>
      <c r="X153" s="21"/>
      <c r="Y153" s="21"/>
    </row>
    <row r="154" spans="20:33" x14ac:dyDescent="0.2">
      <c r="T154" s="3"/>
      <c r="V154" s="22"/>
      <c r="W154" s="20"/>
      <c r="X154" s="21"/>
      <c r="Y154" s="21"/>
    </row>
    <row r="155" spans="20:33" x14ac:dyDescent="0.2">
      <c r="T155" s="3"/>
      <c r="V155" s="22"/>
      <c r="W155" s="20"/>
      <c r="X155" s="21"/>
      <c r="Y155" s="21"/>
    </row>
    <row r="156" spans="20:33" x14ac:dyDescent="0.2">
      <c r="T156" s="3"/>
      <c r="V156" s="22"/>
      <c r="W156" s="20"/>
      <c r="X156" s="21"/>
      <c r="Y156" s="21"/>
    </row>
    <row r="157" spans="20:33" x14ac:dyDescent="0.2">
      <c r="T157" s="3"/>
      <c r="V157" s="22"/>
      <c r="W157" s="20"/>
      <c r="X157" s="21"/>
      <c r="Y157" s="21"/>
    </row>
    <row r="158" spans="20:33" x14ac:dyDescent="0.2">
      <c r="T158" s="3"/>
      <c r="V158" s="22"/>
      <c r="W158" s="20"/>
      <c r="X158" s="21"/>
      <c r="Y158" s="21"/>
    </row>
    <row r="159" spans="20:33" x14ac:dyDescent="0.2">
      <c r="T159" s="3"/>
      <c r="V159" s="22"/>
      <c r="W159" s="20"/>
      <c r="X159" s="21"/>
      <c r="Y159" s="21"/>
    </row>
    <row r="160" spans="20:33" x14ac:dyDescent="0.2">
      <c r="T160" s="3"/>
      <c r="V160" s="22"/>
      <c r="W160" s="20"/>
      <c r="X160" s="21"/>
      <c r="Y160" s="21"/>
    </row>
    <row r="161" spans="16:25" x14ac:dyDescent="0.2">
      <c r="T161" s="3"/>
      <c r="V161" s="22"/>
      <c r="W161" s="20"/>
      <c r="X161" s="21"/>
      <c r="Y161" s="21"/>
    </row>
    <row r="162" spans="16:25" x14ac:dyDescent="0.2">
      <c r="T162" s="3"/>
      <c r="V162" s="22"/>
      <c r="W162" s="20"/>
      <c r="X162" s="21"/>
      <c r="Y162" s="21"/>
    </row>
    <row r="163" spans="16:25" x14ac:dyDescent="0.2">
      <c r="T163" s="3"/>
      <c r="V163" s="22"/>
      <c r="W163" s="20"/>
      <c r="X163" s="21"/>
      <c r="Y163" s="21"/>
    </row>
    <row r="164" spans="16:25" x14ac:dyDescent="0.2">
      <c r="T164" s="3"/>
      <c r="V164" s="22"/>
      <c r="W164" s="20"/>
      <c r="X164" s="21"/>
      <c r="Y164" s="21"/>
    </row>
    <row r="165" spans="16:25" x14ac:dyDescent="0.2">
      <c r="T165" s="3"/>
      <c r="V165" s="22"/>
      <c r="W165" s="20"/>
      <c r="X165" s="21"/>
      <c r="Y165" s="21"/>
    </row>
    <row r="166" spans="16:25" x14ac:dyDescent="0.2">
      <c r="T166" s="3"/>
      <c r="V166" s="22"/>
      <c r="W166" s="20"/>
      <c r="X166" s="21"/>
      <c r="Y166" s="21"/>
    </row>
    <row r="167" spans="16:25" x14ac:dyDescent="0.2">
      <c r="T167" s="3"/>
      <c r="V167" s="22"/>
      <c r="W167" s="20"/>
      <c r="X167" s="21"/>
      <c r="Y167" s="21"/>
    </row>
    <row r="168" spans="16:25" ht="16" x14ac:dyDescent="0.2">
      <c r="P168">
        <v>127</v>
      </c>
      <c r="Q168" t="s">
        <v>31</v>
      </c>
      <c r="R168" t="s">
        <v>194</v>
      </c>
      <c r="S168" t="s">
        <v>7</v>
      </c>
      <c r="T168" s="3">
        <v>19.274486541748047</v>
      </c>
      <c r="V168" s="14" t="s">
        <v>20</v>
      </c>
      <c r="W168" s="3">
        <f t="shared" ref="W146:W177" si="110">T56</f>
        <v>28.358688354492188</v>
      </c>
      <c r="X168" s="2">
        <f t="shared" ref="X123:X176" si="111">((W168-$J$25)/$J$24)</f>
        <v>2.4426793510811433</v>
      </c>
      <c r="Y168" s="2">
        <f>10^X168</f>
        <v>277.12732587203527</v>
      </c>
    </row>
    <row r="169" spans="16:25" ht="16" x14ac:dyDescent="0.2">
      <c r="P169">
        <v>151</v>
      </c>
      <c r="Q169" t="s">
        <v>76</v>
      </c>
      <c r="R169" t="s">
        <v>202</v>
      </c>
      <c r="S169" t="s">
        <v>7</v>
      </c>
      <c r="T169" s="3">
        <v>18.153938293457031</v>
      </c>
      <c r="V169" s="14" t="s">
        <v>20</v>
      </c>
      <c r="W169" s="3">
        <f t="shared" si="110"/>
        <v>28.41602897644043</v>
      </c>
      <c r="X169" s="2">
        <f t="shared" si="111"/>
        <v>2.4261160124670176</v>
      </c>
      <c r="Y169" s="2">
        <f t="shared" ref="Y169:Y188" si="112">10^X169</f>
        <v>266.75711538409035</v>
      </c>
    </row>
    <row r="170" spans="16:25" ht="16" x14ac:dyDescent="0.2">
      <c r="P170">
        <v>152</v>
      </c>
      <c r="Q170" t="s">
        <v>77</v>
      </c>
      <c r="R170" t="s">
        <v>202</v>
      </c>
      <c r="S170" t="s">
        <v>7</v>
      </c>
      <c r="T170" s="3">
        <v>18.89497184753418</v>
      </c>
      <c r="V170" s="14" t="s">
        <v>20</v>
      </c>
      <c r="W170" s="3">
        <f t="shared" si="110"/>
        <v>28.542911529541016</v>
      </c>
      <c r="X170" s="2">
        <f t="shared" si="111"/>
        <v>2.3894648806895007</v>
      </c>
      <c r="Y170" s="2">
        <f t="shared" si="112"/>
        <v>245.1686189697183</v>
      </c>
    </row>
    <row r="171" spans="16:25" ht="16" x14ac:dyDescent="0.2">
      <c r="P171">
        <v>175</v>
      </c>
      <c r="Q171" t="s">
        <v>79</v>
      </c>
      <c r="R171" t="s">
        <v>202</v>
      </c>
      <c r="S171" t="s">
        <v>7</v>
      </c>
      <c r="T171" s="3">
        <v>18.68742561340332</v>
      </c>
      <c r="V171" s="14" t="s">
        <v>21</v>
      </c>
      <c r="W171" s="3">
        <f t="shared" si="110"/>
        <v>28.520465850830078</v>
      </c>
      <c r="X171" s="2">
        <f t="shared" si="111"/>
        <v>2.3959485106935268</v>
      </c>
      <c r="Y171" s="2">
        <f t="shared" si="112"/>
        <v>248.85622605594418</v>
      </c>
    </row>
    <row r="172" spans="16:25" ht="16" x14ac:dyDescent="0.2">
      <c r="P172">
        <v>199</v>
      </c>
      <c r="Q172" t="s">
        <v>80</v>
      </c>
      <c r="R172" t="s">
        <v>210</v>
      </c>
      <c r="S172" t="s">
        <v>7</v>
      </c>
      <c r="T172" s="3">
        <v>19.256351470947266</v>
      </c>
      <c r="V172" s="14" t="s">
        <v>21</v>
      </c>
      <c r="W172" s="3">
        <f t="shared" si="110"/>
        <v>28.599636077880859</v>
      </c>
      <c r="X172" s="2">
        <f t="shared" si="111"/>
        <v>2.3730795003088301</v>
      </c>
      <c r="Y172" s="2">
        <f t="shared" si="112"/>
        <v>236.09103729692342</v>
      </c>
    </row>
    <row r="173" spans="16:25" ht="16" x14ac:dyDescent="0.2">
      <c r="P173">
        <v>200</v>
      </c>
      <c r="Q173" t="s">
        <v>81</v>
      </c>
      <c r="R173" t="s">
        <v>210</v>
      </c>
      <c r="S173" t="s">
        <v>7</v>
      </c>
      <c r="T173" s="3">
        <v>19.744264602661133</v>
      </c>
      <c r="V173" s="14" t="s">
        <v>21</v>
      </c>
      <c r="W173" s="3">
        <f t="shared" si="110"/>
        <v>28.581560134887695</v>
      </c>
      <c r="X173" s="2">
        <f t="shared" si="111"/>
        <v>2.3783008940501755</v>
      </c>
      <c r="Y173" s="2">
        <f t="shared" si="112"/>
        <v>238.94662133544594</v>
      </c>
    </row>
    <row r="174" spans="16:25" ht="16" x14ac:dyDescent="0.2">
      <c r="P174">
        <v>223</v>
      </c>
      <c r="Q174" t="s">
        <v>82</v>
      </c>
      <c r="R174" t="s">
        <v>210</v>
      </c>
      <c r="S174" t="s">
        <v>7</v>
      </c>
      <c r="T174" s="3">
        <v>19.630815505981445</v>
      </c>
      <c r="V174" s="14" t="s">
        <v>72</v>
      </c>
      <c r="W174" s="3">
        <f t="shared" si="110"/>
        <v>28.927371978759766</v>
      </c>
      <c r="X174" s="2">
        <f t="shared" si="111"/>
        <v>2.2784101277449471</v>
      </c>
      <c r="Y174" s="2">
        <f t="shared" si="112"/>
        <v>189.84979291066281</v>
      </c>
    </row>
    <row r="175" spans="16:25" ht="16" x14ac:dyDescent="0.2">
      <c r="P175">
        <v>247</v>
      </c>
      <c r="Q175" t="s">
        <v>83</v>
      </c>
      <c r="R175" t="s">
        <v>215</v>
      </c>
      <c r="S175" t="s">
        <v>7</v>
      </c>
      <c r="T175" s="3">
        <v>19.507518768310547</v>
      </c>
      <c r="V175" s="14" t="s">
        <v>72</v>
      </c>
      <c r="W175" s="3">
        <f t="shared" si="110"/>
        <v>29.291837692260742</v>
      </c>
      <c r="X175" s="2">
        <f t="shared" si="111"/>
        <v>2.1731310285505807</v>
      </c>
      <c r="Y175" s="2">
        <f t="shared" si="112"/>
        <v>148.98104922741339</v>
      </c>
    </row>
    <row r="176" spans="16:25" ht="16" x14ac:dyDescent="0.2">
      <c r="P176">
        <v>248</v>
      </c>
      <c r="Q176" t="s">
        <v>84</v>
      </c>
      <c r="R176" t="s">
        <v>215</v>
      </c>
      <c r="S176" t="s">
        <v>7</v>
      </c>
      <c r="T176" s="3">
        <v>19.698843002319336</v>
      </c>
      <c r="V176" s="14" t="s">
        <v>72</v>
      </c>
      <c r="W176" s="3">
        <f t="shared" si="110"/>
        <v>29.921483993530273</v>
      </c>
      <c r="X176" s="2">
        <f t="shared" si="111"/>
        <v>1.9912522044165701</v>
      </c>
      <c r="Y176" s="2">
        <f t="shared" si="112"/>
        <v>98.005896211201303</v>
      </c>
    </row>
    <row r="177" spans="16:25" ht="16" x14ac:dyDescent="0.2">
      <c r="P177">
        <v>271</v>
      </c>
      <c r="Q177" t="s">
        <v>85</v>
      </c>
      <c r="R177" t="s">
        <v>215</v>
      </c>
      <c r="S177" t="s">
        <v>7</v>
      </c>
      <c r="T177" s="3">
        <v>19.839546203613281</v>
      </c>
      <c r="V177" s="14" t="s">
        <v>73</v>
      </c>
      <c r="W177" s="3">
        <f t="shared" si="110"/>
        <v>29.09619140625</v>
      </c>
      <c r="X177" s="2">
        <f t="shared" ref="X177:X221" si="113">((W177-$J$25)/$J$24)</f>
        <v>2.2296451641439665</v>
      </c>
      <c r="Y177" s="2">
        <f t="shared" si="112"/>
        <v>169.68566865684389</v>
      </c>
    </row>
    <row r="178" spans="16:25" ht="16" x14ac:dyDescent="0.2">
      <c r="P178">
        <v>295</v>
      </c>
      <c r="Q178" t="s">
        <v>86</v>
      </c>
      <c r="R178" t="s">
        <v>220</v>
      </c>
      <c r="S178" t="s">
        <v>7</v>
      </c>
      <c r="T178" s="3">
        <v>18.48121452331543</v>
      </c>
      <c r="V178" s="14" t="s">
        <v>73</v>
      </c>
      <c r="W178" s="3">
        <f t="shared" ref="W178:W209" si="114">T66</f>
        <v>29.780059814453125</v>
      </c>
      <c r="X178" s="2">
        <f t="shared" si="113"/>
        <v>2.0321038116487689</v>
      </c>
      <c r="Y178" s="2">
        <f t="shared" si="112"/>
        <v>107.67225574148368</v>
      </c>
    </row>
    <row r="179" spans="16:25" ht="16" x14ac:dyDescent="0.2">
      <c r="P179">
        <v>296</v>
      </c>
      <c r="Q179" t="s">
        <v>87</v>
      </c>
      <c r="R179" t="s">
        <v>220</v>
      </c>
      <c r="S179" t="s">
        <v>7</v>
      </c>
      <c r="T179" s="3">
        <v>18.580163955688477</v>
      </c>
      <c r="V179" s="14" t="s">
        <v>73</v>
      </c>
      <c r="W179" s="3">
        <f t="shared" si="114"/>
        <v>29.03154182434082</v>
      </c>
      <c r="X179" s="2">
        <f t="shared" si="113"/>
        <v>2.2483197595710962</v>
      </c>
      <c r="Y179" s="2">
        <f t="shared" si="112"/>
        <v>177.14127227558359</v>
      </c>
    </row>
    <row r="180" spans="16:25" ht="16" x14ac:dyDescent="0.2">
      <c r="P180">
        <v>319</v>
      </c>
      <c r="Q180" t="s">
        <v>88</v>
      </c>
      <c r="R180" t="s">
        <v>220</v>
      </c>
      <c r="S180" t="s">
        <v>7</v>
      </c>
      <c r="T180" s="3">
        <v>18.765359878540039</v>
      </c>
      <c r="V180" s="14" t="s">
        <v>74</v>
      </c>
      <c r="W180" s="3">
        <f t="shared" si="114"/>
        <v>28.303426742553711</v>
      </c>
      <c r="X180" s="2">
        <f t="shared" si="113"/>
        <v>2.4586421495266433</v>
      </c>
      <c r="Y180" s="2">
        <f t="shared" si="112"/>
        <v>287.50284691657146</v>
      </c>
    </row>
    <row r="181" spans="16:25" ht="16" x14ac:dyDescent="0.2">
      <c r="P181">
        <v>343</v>
      </c>
      <c r="Q181" t="s">
        <v>89</v>
      </c>
      <c r="R181" t="s">
        <v>225</v>
      </c>
      <c r="S181" t="s">
        <v>7</v>
      </c>
      <c r="T181" s="3">
        <v>18.91673469543457</v>
      </c>
      <c r="V181" s="14" t="s">
        <v>74</v>
      </c>
      <c r="W181" s="3">
        <f t="shared" si="114"/>
        <v>28.314903259277344</v>
      </c>
      <c r="X181" s="2">
        <f t="shared" si="113"/>
        <v>2.4553270576049724</v>
      </c>
      <c r="Y181" s="2">
        <f t="shared" si="112"/>
        <v>285.31661151880201</v>
      </c>
    </row>
    <row r="182" spans="16:25" ht="16" x14ac:dyDescent="0.2">
      <c r="P182">
        <v>344</v>
      </c>
      <c r="Q182" t="s">
        <v>90</v>
      </c>
      <c r="R182" t="s">
        <v>225</v>
      </c>
      <c r="S182" t="s">
        <v>7</v>
      </c>
      <c r="T182" s="3">
        <v>19.101081848144531</v>
      </c>
      <c r="V182" s="14" t="s">
        <v>74</v>
      </c>
      <c r="W182" s="3">
        <f t="shared" si="114"/>
        <v>28.313215255737305</v>
      </c>
      <c r="X182" s="2">
        <f t="shared" si="113"/>
        <v>2.4558146521455537</v>
      </c>
      <c r="Y182" s="2">
        <f t="shared" si="112"/>
        <v>285.63712433543236</v>
      </c>
    </row>
    <row r="183" spans="16:25" ht="16" x14ac:dyDescent="0.2">
      <c r="P183">
        <v>367</v>
      </c>
      <c r="Q183" t="s">
        <v>91</v>
      </c>
      <c r="R183" t="s">
        <v>225</v>
      </c>
      <c r="S183" t="s">
        <v>7</v>
      </c>
      <c r="T183" s="3">
        <v>19.418283462524414</v>
      </c>
      <c r="V183" s="14" t="s">
        <v>75</v>
      </c>
      <c r="W183" s="3">
        <f t="shared" si="114"/>
        <v>29.500579833984375</v>
      </c>
      <c r="X183" s="2">
        <f t="shared" si="113"/>
        <v>2.1128340408491355</v>
      </c>
      <c r="Y183" s="2">
        <f t="shared" si="112"/>
        <v>129.6683667996225</v>
      </c>
    </row>
    <row r="184" spans="16:25" ht="16" x14ac:dyDescent="0.2">
      <c r="P184">
        <v>9</v>
      </c>
      <c r="Q184" t="s">
        <v>10</v>
      </c>
      <c r="R184" t="s">
        <v>181</v>
      </c>
      <c r="S184" t="s">
        <v>7</v>
      </c>
      <c r="T184" s="3">
        <v>19.371280670166016</v>
      </c>
      <c r="V184" s="14" t="s">
        <v>75</v>
      </c>
      <c r="W184" s="3">
        <f t="shared" si="114"/>
        <v>29.395875930786133</v>
      </c>
      <c r="X184" s="2">
        <f t="shared" si="113"/>
        <v>2.1430786762222667</v>
      </c>
      <c r="Y184" s="2">
        <f t="shared" si="112"/>
        <v>139.020445602975</v>
      </c>
    </row>
    <row r="185" spans="16:25" ht="16" x14ac:dyDescent="0.2">
      <c r="P185">
        <v>32</v>
      </c>
      <c r="Q185" t="s">
        <v>183</v>
      </c>
      <c r="R185" t="s">
        <v>181</v>
      </c>
      <c r="S185" t="s">
        <v>7</v>
      </c>
      <c r="T185" s="3">
        <v>19.341409683227539</v>
      </c>
      <c r="V185" s="14" t="s">
        <v>75</v>
      </c>
      <c r="W185" s="3">
        <f t="shared" si="114"/>
        <v>29.609333038330078</v>
      </c>
      <c r="X185" s="2">
        <f t="shared" si="113"/>
        <v>2.0814197295328922</v>
      </c>
      <c r="Y185" s="2">
        <f t="shared" si="112"/>
        <v>120.62011259439531</v>
      </c>
    </row>
    <row r="186" spans="16:25" ht="16" x14ac:dyDescent="0.2">
      <c r="P186">
        <v>33</v>
      </c>
      <c r="Q186" t="s">
        <v>14</v>
      </c>
      <c r="R186" t="s">
        <v>181</v>
      </c>
      <c r="S186" t="s">
        <v>7</v>
      </c>
      <c r="T186" s="3">
        <v>20.280685424804688</v>
      </c>
      <c r="V186" s="14" t="s">
        <v>101</v>
      </c>
      <c r="W186" s="3">
        <f t="shared" si="114"/>
        <v>29.007850646972656</v>
      </c>
      <c r="X186" s="2">
        <f t="shared" si="113"/>
        <v>2.2551631627220146</v>
      </c>
      <c r="Y186" s="2">
        <f t="shared" si="112"/>
        <v>179.9546870797646</v>
      </c>
    </row>
    <row r="187" spans="16:25" ht="16" x14ac:dyDescent="0.2">
      <c r="P187">
        <v>57</v>
      </c>
      <c r="Q187" t="s">
        <v>18</v>
      </c>
      <c r="R187" t="s">
        <v>187</v>
      </c>
      <c r="S187" t="s">
        <v>7</v>
      </c>
      <c r="T187" s="3">
        <v>19.351324081420898</v>
      </c>
      <c r="V187" s="14" t="s">
        <v>101</v>
      </c>
      <c r="W187" s="3">
        <f t="shared" si="114"/>
        <v>28.872915267944336</v>
      </c>
      <c r="X187" s="2">
        <f t="shared" si="113"/>
        <v>2.2941404234829608</v>
      </c>
      <c r="Y187" s="2">
        <f t="shared" si="112"/>
        <v>196.85226830718705</v>
      </c>
    </row>
    <row r="188" spans="16:25" ht="16" x14ac:dyDescent="0.2">
      <c r="P188">
        <v>80</v>
      </c>
      <c r="Q188" t="s">
        <v>190</v>
      </c>
      <c r="R188" t="s">
        <v>187</v>
      </c>
      <c r="S188" t="s">
        <v>7</v>
      </c>
      <c r="T188" s="3">
        <v>19.591884613037109</v>
      </c>
      <c r="V188" s="14" t="s">
        <v>101</v>
      </c>
      <c r="W188" s="3">
        <f t="shared" si="114"/>
        <v>29.150409698486328</v>
      </c>
      <c r="X188" s="2">
        <f t="shared" si="113"/>
        <v>2.2139837376913456</v>
      </c>
      <c r="Y188" s="2">
        <f t="shared" si="112"/>
        <v>163.67552314086416</v>
      </c>
    </row>
    <row r="189" spans="16:25" ht="16" x14ac:dyDescent="0.2">
      <c r="P189">
        <v>81</v>
      </c>
      <c r="Q189" t="s">
        <v>24</v>
      </c>
      <c r="R189" t="s">
        <v>187</v>
      </c>
      <c r="S189" t="s">
        <v>7</v>
      </c>
      <c r="T189" s="3">
        <v>19.999946594238281</v>
      </c>
      <c r="V189" s="14" t="s">
        <v>102</v>
      </c>
      <c r="W189" s="3">
        <f t="shared" si="114"/>
        <v>28.960712432861328</v>
      </c>
      <c r="X189" s="2">
        <f t="shared" si="113"/>
        <v>2.2687794468756088</v>
      </c>
      <c r="Y189" s="2">
        <f>10^X189</f>
        <v>185.68612228634845</v>
      </c>
    </row>
    <row r="190" spans="16:25" ht="16" x14ac:dyDescent="0.2">
      <c r="P190">
        <v>105</v>
      </c>
      <c r="Q190" t="s">
        <v>107</v>
      </c>
      <c r="R190" t="s">
        <v>195</v>
      </c>
      <c r="S190" t="s">
        <v>7</v>
      </c>
      <c r="T190" s="3">
        <v>20.426170349121094</v>
      </c>
      <c r="V190" s="14" t="s">
        <v>102</v>
      </c>
      <c r="W190" s="3">
        <f t="shared" si="114"/>
        <v>29.316905975341797</v>
      </c>
      <c r="X190" s="2">
        <f t="shared" si="113"/>
        <v>2.1658898364072332</v>
      </c>
      <c r="Y190" s="2">
        <f t="shared" ref="Y190:Y221" si="115">10^X190</f>
        <v>146.51761357024509</v>
      </c>
    </row>
    <row r="191" spans="16:25" ht="16" x14ac:dyDescent="0.2">
      <c r="P191">
        <v>128</v>
      </c>
      <c r="Q191" t="s">
        <v>198</v>
      </c>
      <c r="R191" t="s">
        <v>195</v>
      </c>
      <c r="S191" t="s">
        <v>7</v>
      </c>
      <c r="T191" s="3">
        <v>19.723087310791016</v>
      </c>
      <c r="V191" s="14" t="s">
        <v>102</v>
      </c>
      <c r="W191" s="3">
        <f t="shared" si="114"/>
        <v>28.91937255859375</v>
      </c>
      <c r="X191" s="2">
        <f t="shared" si="113"/>
        <v>2.2807208300084483</v>
      </c>
      <c r="Y191" s="2">
        <f t="shared" si="115"/>
        <v>190.86259752099605</v>
      </c>
    </row>
    <row r="192" spans="16:25" ht="16" x14ac:dyDescent="0.2">
      <c r="P192">
        <v>129</v>
      </c>
      <c r="Q192" t="s">
        <v>114</v>
      </c>
      <c r="R192" t="s">
        <v>195</v>
      </c>
      <c r="S192" t="s">
        <v>7</v>
      </c>
      <c r="T192" s="3">
        <v>20.992134094238281</v>
      </c>
      <c r="V192" s="14" t="s">
        <v>103</v>
      </c>
      <c r="W192" s="3">
        <f t="shared" si="114"/>
        <v>29.487375259399414</v>
      </c>
      <c r="X192" s="2">
        <f t="shared" si="113"/>
        <v>2.1166482973513343</v>
      </c>
      <c r="Y192" s="2">
        <f t="shared" si="115"/>
        <v>130.81221435633063</v>
      </c>
    </row>
    <row r="193" spans="16:25" ht="16" x14ac:dyDescent="0.2">
      <c r="P193">
        <v>153</v>
      </c>
      <c r="Q193" t="s">
        <v>118</v>
      </c>
      <c r="R193" t="s">
        <v>203</v>
      </c>
      <c r="S193" t="s">
        <v>7</v>
      </c>
      <c r="T193" s="3">
        <v>19.137598037719727</v>
      </c>
      <c r="V193" s="14" t="s">
        <v>103</v>
      </c>
      <c r="W193" s="3">
        <f t="shared" si="114"/>
        <v>29.204830169677734</v>
      </c>
      <c r="X193" s="2">
        <f t="shared" si="113"/>
        <v>2.1982639100847119</v>
      </c>
      <c r="Y193" s="2">
        <f t="shared" si="115"/>
        <v>157.85702366420367</v>
      </c>
    </row>
    <row r="194" spans="16:25" ht="16" x14ac:dyDescent="0.2">
      <c r="P194">
        <v>176</v>
      </c>
      <c r="Q194" t="s">
        <v>206</v>
      </c>
      <c r="R194" t="s">
        <v>203</v>
      </c>
      <c r="S194" t="s">
        <v>7</v>
      </c>
      <c r="T194" s="3">
        <v>18.75269889831543</v>
      </c>
      <c r="V194" s="14" t="s">
        <v>103</v>
      </c>
      <c r="W194" s="3">
        <f t="shared" si="114"/>
        <v>29.662220001220703</v>
      </c>
      <c r="X194" s="2">
        <f t="shared" si="113"/>
        <v>2.0661428691699051</v>
      </c>
      <c r="Y194" s="2">
        <f t="shared" si="115"/>
        <v>116.45090531099797</v>
      </c>
    </row>
    <row r="195" spans="16:25" ht="16" x14ac:dyDescent="0.2">
      <c r="P195">
        <v>177</v>
      </c>
      <c r="Q195" t="s">
        <v>125</v>
      </c>
      <c r="R195" t="s">
        <v>203</v>
      </c>
      <c r="S195" t="s">
        <v>7</v>
      </c>
      <c r="T195" s="3">
        <v>19.82023811340332</v>
      </c>
      <c r="V195" s="14" t="s">
        <v>104</v>
      </c>
      <c r="W195" s="3">
        <f t="shared" si="114"/>
        <v>28.211868286132812</v>
      </c>
      <c r="X195" s="2">
        <f t="shared" si="113"/>
        <v>2.4850896079803535</v>
      </c>
      <c r="Y195" s="2">
        <f t="shared" si="115"/>
        <v>305.5551500119746</v>
      </c>
    </row>
    <row r="196" spans="16:25" ht="16" x14ac:dyDescent="0.2">
      <c r="P196">
        <v>201</v>
      </c>
      <c r="Q196" t="s">
        <v>129</v>
      </c>
      <c r="R196" t="s">
        <v>211</v>
      </c>
      <c r="S196" t="s">
        <v>7</v>
      </c>
      <c r="T196" s="3">
        <v>19.168779373168945</v>
      </c>
      <c r="V196" s="14" t="s">
        <v>104</v>
      </c>
      <c r="W196" s="3">
        <f t="shared" si="114"/>
        <v>28.134626388549805</v>
      </c>
      <c r="X196" s="2">
        <f t="shared" si="113"/>
        <v>2.5074016035847926</v>
      </c>
      <c r="Y196" s="2">
        <f t="shared" si="115"/>
        <v>321.66336699245232</v>
      </c>
    </row>
    <row r="197" spans="16:25" ht="16" x14ac:dyDescent="0.2">
      <c r="P197">
        <v>224</v>
      </c>
      <c r="Q197" t="s">
        <v>213</v>
      </c>
      <c r="R197" t="s">
        <v>211</v>
      </c>
      <c r="S197" t="s">
        <v>7</v>
      </c>
      <c r="T197" s="3">
        <v>18.733510971069336</v>
      </c>
      <c r="V197" s="14" t="s">
        <v>104</v>
      </c>
      <c r="W197" s="3">
        <f t="shared" si="114"/>
        <v>28.023221969604492</v>
      </c>
      <c r="X197" s="2">
        <f t="shared" si="113"/>
        <v>2.5395817413546045</v>
      </c>
      <c r="Y197" s="2">
        <f t="shared" si="115"/>
        <v>346.40307722158957</v>
      </c>
    </row>
    <row r="198" spans="16:25" ht="16" x14ac:dyDescent="0.2">
      <c r="P198">
        <v>225</v>
      </c>
      <c r="Q198" t="s">
        <v>133</v>
      </c>
      <c r="R198" t="s">
        <v>211</v>
      </c>
      <c r="S198" t="s">
        <v>7</v>
      </c>
      <c r="T198" s="3">
        <v>19.29594612121582</v>
      </c>
      <c r="V198" s="14" t="s">
        <v>173</v>
      </c>
      <c r="W198" s="3">
        <f t="shared" si="114"/>
        <v>30.148591995239258</v>
      </c>
      <c r="X198" s="2">
        <f t="shared" si="113"/>
        <v>1.9256500779227419</v>
      </c>
      <c r="Y198" s="2">
        <f t="shared" si="115"/>
        <v>84.2655535234138</v>
      </c>
    </row>
    <row r="199" spans="16:25" ht="16" x14ac:dyDescent="0.2">
      <c r="P199">
        <v>249</v>
      </c>
      <c r="Q199" t="s">
        <v>137</v>
      </c>
      <c r="R199" t="s">
        <v>216</v>
      </c>
      <c r="S199" t="s">
        <v>7</v>
      </c>
      <c r="T199" s="3">
        <v>19.638263702392578</v>
      </c>
      <c r="V199" s="14" t="s">
        <v>173</v>
      </c>
      <c r="W199" s="3">
        <f t="shared" si="114"/>
        <v>28.118524551391602</v>
      </c>
      <c r="X199" s="2">
        <f t="shared" si="113"/>
        <v>2.5120527596430851</v>
      </c>
      <c r="Y199" s="2">
        <f t="shared" si="115"/>
        <v>325.12679254908625</v>
      </c>
    </row>
    <row r="200" spans="16:25" ht="16" x14ac:dyDescent="0.2">
      <c r="P200">
        <v>272</v>
      </c>
      <c r="Q200" t="s">
        <v>218</v>
      </c>
      <c r="R200" t="s">
        <v>216</v>
      </c>
      <c r="S200" t="s">
        <v>7</v>
      </c>
      <c r="T200" s="3">
        <v>19.360767364501953</v>
      </c>
      <c r="V200" s="14" t="s">
        <v>173</v>
      </c>
      <c r="W200" s="3">
        <f t="shared" si="114"/>
        <v>28.881206512451172</v>
      </c>
      <c r="X200" s="2">
        <f t="shared" si="113"/>
        <v>2.2917454252141383</v>
      </c>
      <c r="Y200" s="2">
        <f t="shared" si="115"/>
        <v>195.76967741964623</v>
      </c>
    </row>
    <row r="201" spans="16:25" ht="16" x14ac:dyDescent="0.2">
      <c r="P201">
        <v>273</v>
      </c>
      <c r="Q201" t="s">
        <v>141</v>
      </c>
      <c r="R201" t="s">
        <v>216</v>
      </c>
      <c r="S201" t="s">
        <v>7</v>
      </c>
      <c r="T201" s="3">
        <v>19.714469909667969</v>
      </c>
      <c r="V201" s="14" t="s">
        <v>174</v>
      </c>
      <c r="W201" s="3">
        <f t="shared" si="114"/>
        <v>28.995304107666016</v>
      </c>
      <c r="X201" s="2">
        <f t="shared" si="113"/>
        <v>2.2587873399965286</v>
      </c>
      <c r="Y201" s="2">
        <f t="shared" si="115"/>
        <v>181.46268809180975</v>
      </c>
    </row>
    <row r="202" spans="16:25" ht="16" x14ac:dyDescent="0.2">
      <c r="P202">
        <v>297</v>
      </c>
      <c r="Q202" t="s">
        <v>145</v>
      </c>
      <c r="R202" t="s">
        <v>221</v>
      </c>
      <c r="S202" t="s">
        <v>7</v>
      </c>
      <c r="T202" s="3">
        <v>19.027101516723633</v>
      </c>
      <c r="V202" s="14" t="s">
        <v>174</v>
      </c>
      <c r="W202" s="3">
        <f t="shared" si="114"/>
        <v>28.683670043945312</v>
      </c>
      <c r="X202" s="2">
        <f t="shared" si="113"/>
        <v>2.3488055565021186</v>
      </c>
      <c r="Y202" s="2">
        <f t="shared" si="115"/>
        <v>223.25724256777025</v>
      </c>
    </row>
    <row r="203" spans="16:25" ht="16" x14ac:dyDescent="0.2">
      <c r="P203">
        <v>320</v>
      </c>
      <c r="Q203" t="s">
        <v>223</v>
      </c>
      <c r="R203" t="s">
        <v>221</v>
      </c>
      <c r="S203" t="s">
        <v>7</v>
      </c>
      <c r="T203" s="3">
        <v>19.080581665039062</v>
      </c>
      <c r="V203" s="14" t="s">
        <v>174</v>
      </c>
      <c r="W203" s="3">
        <f t="shared" si="114"/>
        <v>29.01936149597168</v>
      </c>
      <c r="X203" s="2">
        <f t="shared" si="113"/>
        <v>2.2518381536232468</v>
      </c>
      <c r="Y203" s="2">
        <f t="shared" si="115"/>
        <v>178.58219374002766</v>
      </c>
    </row>
    <row r="204" spans="16:25" ht="16" x14ac:dyDescent="0.2">
      <c r="P204">
        <v>321</v>
      </c>
      <c r="Q204" t="s">
        <v>149</v>
      </c>
      <c r="R204" t="s">
        <v>221</v>
      </c>
      <c r="S204" t="s">
        <v>7</v>
      </c>
      <c r="T204" s="3">
        <v>19.536535263061523</v>
      </c>
      <c r="V204" s="14" t="s">
        <v>175</v>
      </c>
      <c r="W204" s="3">
        <f t="shared" si="114"/>
        <v>28.872369766235352</v>
      </c>
      <c r="X204" s="2">
        <f t="shared" si="113"/>
        <v>2.2942979964079395</v>
      </c>
      <c r="Y204" s="2">
        <f t="shared" si="115"/>
        <v>196.92370420342752</v>
      </c>
    </row>
    <row r="205" spans="16:25" ht="16" x14ac:dyDescent="0.2">
      <c r="P205">
        <v>345</v>
      </c>
      <c r="Q205" t="s">
        <v>153</v>
      </c>
      <c r="R205" t="s">
        <v>226</v>
      </c>
      <c r="S205" t="s">
        <v>7</v>
      </c>
      <c r="T205" s="3">
        <v>18.601478576660156</v>
      </c>
      <c r="V205" s="14" t="s">
        <v>175</v>
      </c>
      <c r="W205" s="3">
        <f t="shared" si="114"/>
        <v>28.524435043334961</v>
      </c>
      <c r="X205" s="2">
        <f t="shared" si="113"/>
        <v>2.394801974830306</v>
      </c>
      <c r="Y205" s="2">
        <f t="shared" si="115"/>
        <v>248.20011296737661</v>
      </c>
    </row>
    <row r="206" spans="16:25" ht="16" x14ac:dyDescent="0.2">
      <c r="P206">
        <v>368</v>
      </c>
      <c r="Q206" t="s">
        <v>228</v>
      </c>
      <c r="R206" t="s">
        <v>226</v>
      </c>
      <c r="S206" t="s">
        <v>7</v>
      </c>
      <c r="T206" s="3">
        <v>18.529947280883789</v>
      </c>
      <c r="V206" s="14" t="s">
        <v>175</v>
      </c>
      <c r="W206" s="3">
        <f t="shared" si="114"/>
        <v>28.257057189941406</v>
      </c>
      <c r="X206" s="2">
        <f t="shared" si="113"/>
        <v>2.4720363991041312</v>
      </c>
      <c r="Y206" s="2">
        <f t="shared" si="115"/>
        <v>296.50798884887155</v>
      </c>
    </row>
    <row r="207" spans="16:25" ht="16" x14ac:dyDescent="0.2">
      <c r="P207">
        <v>369</v>
      </c>
      <c r="Q207" t="s">
        <v>157</v>
      </c>
      <c r="R207" t="s">
        <v>226</v>
      </c>
      <c r="S207" t="s">
        <v>7</v>
      </c>
      <c r="T207" s="3">
        <v>19.087789535522461</v>
      </c>
      <c r="V207" s="14" t="s">
        <v>176</v>
      </c>
      <c r="W207" s="3">
        <f t="shared" si="114"/>
        <v>27.966812133789062</v>
      </c>
      <c r="X207" s="2">
        <f t="shared" si="113"/>
        <v>2.5558762142785567</v>
      </c>
      <c r="Y207" s="2">
        <f t="shared" si="115"/>
        <v>359.64681143725511</v>
      </c>
    </row>
    <row r="208" spans="16:25" ht="16" x14ac:dyDescent="0.2">
      <c r="P208">
        <v>10</v>
      </c>
      <c r="Q208" t="s">
        <v>11</v>
      </c>
      <c r="R208" t="s">
        <v>182</v>
      </c>
      <c r="S208" t="s">
        <v>7</v>
      </c>
      <c r="T208" s="3">
        <v>19.995309829711914</v>
      </c>
      <c r="V208" s="14" t="s">
        <v>176</v>
      </c>
      <c r="W208" s="3">
        <f t="shared" si="114"/>
        <v>28.159757614135742</v>
      </c>
      <c r="X208" s="2">
        <f t="shared" si="113"/>
        <v>2.5001422299501015</v>
      </c>
      <c r="Y208" s="2">
        <f t="shared" si="115"/>
        <v>316.33134648349363</v>
      </c>
    </row>
    <row r="209" spans="16:25" ht="16" x14ac:dyDescent="0.2">
      <c r="P209">
        <v>11</v>
      </c>
      <c r="Q209" t="s">
        <v>12</v>
      </c>
      <c r="R209" t="s">
        <v>182</v>
      </c>
      <c r="S209" t="s">
        <v>7</v>
      </c>
      <c r="T209" s="3">
        <v>19.977005004882812</v>
      </c>
      <c r="V209" s="14" t="s">
        <v>176</v>
      </c>
      <c r="W209" s="3">
        <f t="shared" si="114"/>
        <v>27.722221374511719</v>
      </c>
      <c r="X209" s="2">
        <f t="shared" si="113"/>
        <v>2.626528387731673</v>
      </c>
      <c r="Y209" s="2">
        <f t="shared" si="115"/>
        <v>423.18317025151157</v>
      </c>
    </row>
    <row r="210" spans="16:25" ht="16" x14ac:dyDescent="0.2">
      <c r="P210">
        <v>34</v>
      </c>
      <c r="Q210" t="s">
        <v>184</v>
      </c>
      <c r="R210" t="s">
        <v>182</v>
      </c>
      <c r="S210" t="s">
        <v>7</v>
      </c>
      <c r="T210" s="3">
        <v>20.092782974243164</v>
      </c>
      <c r="V210" s="14" t="s">
        <v>177</v>
      </c>
      <c r="W210" s="3">
        <f t="shared" ref="W210:W221" si="116">T98</f>
        <v>29.325399398803711</v>
      </c>
      <c r="X210" s="2">
        <f t="shared" si="113"/>
        <v>2.1634364369843979</v>
      </c>
      <c r="Y210" s="2">
        <f t="shared" si="115"/>
        <v>145.69224550442485</v>
      </c>
    </row>
    <row r="211" spans="16:25" ht="16" x14ac:dyDescent="0.2">
      <c r="P211">
        <v>58</v>
      </c>
      <c r="Q211" t="s">
        <v>19</v>
      </c>
      <c r="R211" t="s">
        <v>188</v>
      </c>
      <c r="S211" t="s">
        <v>7</v>
      </c>
      <c r="T211" s="3">
        <v>18.31886100769043</v>
      </c>
      <c r="V211" s="14" t="s">
        <v>177</v>
      </c>
      <c r="W211" s="3">
        <f t="shared" si="116"/>
        <v>29.467384338378906</v>
      </c>
      <c r="X211" s="2">
        <f t="shared" si="113"/>
        <v>2.1224228491929553</v>
      </c>
      <c r="Y211" s="2">
        <f t="shared" si="115"/>
        <v>132.56316032949226</v>
      </c>
    </row>
    <row r="212" spans="16:25" ht="16" x14ac:dyDescent="0.2">
      <c r="P212">
        <v>59</v>
      </c>
      <c r="Q212" t="s">
        <v>20</v>
      </c>
      <c r="R212" t="s">
        <v>188</v>
      </c>
      <c r="S212" t="s">
        <v>7</v>
      </c>
      <c r="T212" s="3">
        <v>17.779708862304688</v>
      </c>
      <c r="V212" s="14" t="s">
        <v>177</v>
      </c>
      <c r="W212" s="3">
        <f t="shared" si="116"/>
        <v>29.155490875244141</v>
      </c>
      <c r="X212" s="2">
        <f t="shared" si="113"/>
        <v>2.2125159954810529</v>
      </c>
      <c r="Y212" s="2">
        <f t="shared" si="115"/>
        <v>163.12329879922311</v>
      </c>
    </row>
    <row r="213" spans="16:25" ht="16" x14ac:dyDescent="0.2">
      <c r="P213">
        <v>82</v>
      </c>
      <c r="Q213" t="s">
        <v>191</v>
      </c>
      <c r="R213" t="s">
        <v>188</v>
      </c>
      <c r="S213" t="s">
        <v>7</v>
      </c>
      <c r="T213" s="3">
        <v>18.34007453918457</v>
      </c>
      <c r="V213" s="14" t="s">
        <v>178</v>
      </c>
      <c r="W213" s="3">
        <f t="shared" si="116"/>
        <v>28.080743789672852</v>
      </c>
      <c r="X213" s="2">
        <f t="shared" si="113"/>
        <v>2.5229660620835803</v>
      </c>
      <c r="Y213" s="2">
        <f t="shared" si="115"/>
        <v>333.40035819409985</v>
      </c>
    </row>
    <row r="214" spans="16:25" ht="16" x14ac:dyDescent="0.2">
      <c r="P214">
        <v>106</v>
      </c>
      <c r="Q214" t="s">
        <v>108</v>
      </c>
      <c r="R214" t="s">
        <v>196</v>
      </c>
      <c r="S214" t="s">
        <v>7</v>
      </c>
      <c r="T214" s="3">
        <v>18.138589859008789</v>
      </c>
      <c r="V214" s="14" t="s">
        <v>178</v>
      </c>
      <c r="W214" s="3">
        <f t="shared" si="116"/>
        <v>29.158935546875</v>
      </c>
      <c r="X214" s="2">
        <f t="shared" si="113"/>
        <v>2.211520972045697</v>
      </c>
      <c r="Y214" s="2">
        <f t="shared" si="115"/>
        <v>162.74999055845703</v>
      </c>
    </row>
    <row r="215" spans="16:25" ht="16" x14ac:dyDescent="0.2">
      <c r="P215">
        <v>107</v>
      </c>
      <c r="Q215" t="s">
        <v>28</v>
      </c>
      <c r="R215" t="s">
        <v>196</v>
      </c>
      <c r="S215" t="s">
        <v>7</v>
      </c>
      <c r="T215" s="3">
        <v>17.723800659179688</v>
      </c>
      <c r="V215" s="14" t="s">
        <v>178</v>
      </c>
      <c r="W215" s="3">
        <f t="shared" si="116"/>
        <v>28.343437194824219</v>
      </c>
      <c r="X215" s="2">
        <f t="shared" si="113"/>
        <v>2.4470847815291541</v>
      </c>
      <c r="Y215" s="2">
        <f t="shared" si="115"/>
        <v>279.95277808269327</v>
      </c>
    </row>
    <row r="216" spans="16:25" ht="16" x14ac:dyDescent="0.2">
      <c r="P216">
        <v>130</v>
      </c>
      <c r="Q216" t="s">
        <v>199</v>
      </c>
      <c r="R216" t="s">
        <v>196</v>
      </c>
      <c r="S216" t="s">
        <v>7</v>
      </c>
      <c r="T216" s="3">
        <v>18.318307876586914</v>
      </c>
      <c r="V216" s="14" t="s">
        <v>179</v>
      </c>
      <c r="W216" s="3">
        <f t="shared" si="116"/>
        <v>27.983753204345703</v>
      </c>
      <c r="X216" s="2">
        <f t="shared" si="113"/>
        <v>2.5509826383356811</v>
      </c>
      <c r="Y216" s="2">
        <f t="shared" si="115"/>
        <v>355.61710188326163</v>
      </c>
    </row>
    <row r="217" spans="16:25" ht="16" x14ac:dyDescent="0.2">
      <c r="P217">
        <v>154</v>
      </c>
      <c r="Q217" t="s">
        <v>119</v>
      </c>
      <c r="R217" t="s">
        <v>204</v>
      </c>
      <c r="S217" t="s">
        <v>7</v>
      </c>
      <c r="T217" s="3">
        <v>18.711782455444336</v>
      </c>
      <c r="V217" s="14" t="s">
        <v>179</v>
      </c>
      <c r="W217" s="3">
        <f t="shared" si="116"/>
        <v>29.036647796630859</v>
      </c>
      <c r="X217" s="2">
        <f t="shared" si="113"/>
        <v>2.2468448549551225</v>
      </c>
      <c r="Y217" s="2">
        <f t="shared" si="115"/>
        <v>176.5407043426807</v>
      </c>
    </row>
    <row r="218" spans="16:25" ht="16" x14ac:dyDescent="0.2">
      <c r="P218">
        <v>155</v>
      </c>
      <c r="Q218" t="s">
        <v>78</v>
      </c>
      <c r="R218" t="s">
        <v>204</v>
      </c>
      <c r="S218" t="s">
        <v>7</v>
      </c>
      <c r="T218" s="3">
        <v>18.984292984008789</v>
      </c>
      <c r="V218" s="14" t="s">
        <v>179</v>
      </c>
      <c r="W218" s="3">
        <f t="shared" si="116"/>
        <v>28.641883850097656</v>
      </c>
      <c r="X218" s="2">
        <f t="shared" si="113"/>
        <v>2.3608758629372142</v>
      </c>
      <c r="Y218" s="2">
        <f t="shared" si="115"/>
        <v>229.54924196137475</v>
      </c>
    </row>
    <row r="219" spans="16:25" ht="16" x14ac:dyDescent="0.2">
      <c r="P219">
        <v>178</v>
      </c>
      <c r="Q219" t="s">
        <v>207</v>
      </c>
      <c r="R219" t="s">
        <v>204</v>
      </c>
      <c r="S219" t="s">
        <v>7</v>
      </c>
      <c r="T219" s="3">
        <v>19.301855087280273</v>
      </c>
      <c r="V219" s="14" t="s">
        <v>180</v>
      </c>
      <c r="W219" s="3">
        <f t="shared" si="116"/>
        <v>28.743719100952148</v>
      </c>
      <c r="X219" s="2">
        <f t="shared" si="113"/>
        <v>2.33145986280593</v>
      </c>
      <c r="Y219" s="2">
        <f t="shared" si="115"/>
        <v>214.51608523796338</v>
      </c>
    </row>
    <row r="220" spans="16:25" ht="16" x14ac:dyDescent="0.2">
      <c r="T220" s="3"/>
      <c r="V220" s="14" t="s">
        <v>180</v>
      </c>
      <c r="W220" s="3">
        <f t="shared" si="116"/>
        <v>29.678234100341797</v>
      </c>
      <c r="X220" s="2">
        <f t="shared" si="113"/>
        <v>2.0615170570086372</v>
      </c>
      <c r="Y220" s="2">
        <f t="shared" si="115"/>
        <v>115.21713107117677</v>
      </c>
    </row>
    <row r="221" spans="16:25" ht="16" x14ac:dyDescent="0.2">
      <c r="T221" s="3"/>
      <c r="V221" s="14" t="s">
        <v>180</v>
      </c>
      <c r="W221" s="3">
        <f t="shared" si="116"/>
        <v>28.877811431884766</v>
      </c>
      <c r="X221" s="2">
        <f t="shared" si="113"/>
        <v>2.2927261238381327</v>
      </c>
      <c r="Y221" s="2">
        <f t="shared" si="115"/>
        <v>196.21225266770298</v>
      </c>
    </row>
    <row r="256" spans="20:25" x14ac:dyDescent="0.2">
      <c r="T256" s="3"/>
      <c r="V256" s="15"/>
      <c r="W256" s="3"/>
      <c r="X256" s="2"/>
      <c r="Y256" s="2"/>
    </row>
    <row r="257" spans="20:25" x14ac:dyDescent="0.2">
      <c r="T257" s="3"/>
      <c r="V257" s="15"/>
      <c r="W257" s="3"/>
      <c r="X257" s="2"/>
      <c r="Y257" s="2"/>
    </row>
    <row r="258" spans="20:25" x14ac:dyDescent="0.2">
      <c r="T258" s="3"/>
      <c r="V258" s="15"/>
      <c r="W258" s="3"/>
      <c r="X258" s="2"/>
      <c r="Y258" s="2"/>
    </row>
    <row r="259" spans="20:25" x14ac:dyDescent="0.2">
      <c r="T259" s="3"/>
      <c r="V259" s="15"/>
      <c r="W259" s="3"/>
      <c r="X259" s="2"/>
      <c r="Y259" s="2"/>
    </row>
    <row r="260" spans="20:25" x14ac:dyDescent="0.2">
      <c r="T260" s="3"/>
      <c r="V260" s="15"/>
      <c r="W260" s="3"/>
      <c r="X260" s="2"/>
      <c r="Y260" s="2"/>
    </row>
    <row r="261" spans="20:25" x14ac:dyDescent="0.2">
      <c r="T261" s="3"/>
      <c r="V261" s="15"/>
      <c r="W261" s="3"/>
      <c r="X261" s="2"/>
      <c r="Y261" s="2"/>
    </row>
    <row r="262" spans="20:25" x14ac:dyDescent="0.2">
      <c r="T262" s="3"/>
      <c r="V262" s="15"/>
      <c r="W262" s="3"/>
      <c r="X262" s="2"/>
      <c r="Y262" s="2"/>
    </row>
    <row r="263" spans="20:25" x14ac:dyDescent="0.2">
      <c r="T263" s="3"/>
      <c r="V263" s="15"/>
      <c r="W263" s="3"/>
      <c r="X263" s="2"/>
      <c r="Y263" s="2"/>
    </row>
    <row r="264" spans="20:25" x14ac:dyDescent="0.2">
      <c r="T264" s="3"/>
      <c r="V264" s="15"/>
      <c r="W264" s="3"/>
      <c r="X264" s="2"/>
      <c r="Y264" s="2"/>
    </row>
    <row r="265" spans="20:25" x14ac:dyDescent="0.2">
      <c r="T265" s="3"/>
      <c r="V265" s="15"/>
      <c r="W265" s="3"/>
      <c r="X265" s="2"/>
      <c r="Y265" s="2"/>
    </row>
    <row r="266" spans="20:25" x14ac:dyDescent="0.2">
      <c r="T266" s="3"/>
      <c r="V266" s="15"/>
      <c r="W266" s="3"/>
      <c r="X266" s="2"/>
      <c r="Y266" s="2"/>
    </row>
    <row r="267" spans="20:25" x14ac:dyDescent="0.2">
      <c r="T267" s="3"/>
      <c r="V267" s="15"/>
      <c r="W267" s="3"/>
      <c r="X267" s="2"/>
      <c r="Y267" s="2"/>
    </row>
    <row r="268" spans="20:25" x14ac:dyDescent="0.2">
      <c r="T268" s="3"/>
      <c r="V268" s="15"/>
      <c r="W268" s="3"/>
      <c r="X268" s="2"/>
      <c r="Y268" s="2"/>
    </row>
    <row r="269" spans="20:25" x14ac:dyDescent="0.2">
      <c r="T269" s="3"/>
      <c r="V269" s="15"/>
      <c r="W269" s="3"/>
      <c r="X269" s="2"/>
      <c r="Y269" s="2"/>
    </row>
    <row r="270" spans="20:25" x14ac:dyDescent="0.2">
      <c r="T270" s="3"/>
      <c r="V270" s="15"/>
      <c r="W270" s="3"/>
      <c r="X270" s="2"/>
      <c r="Y270" s="2"/>
    </row>
    <row r="271" spans="20:25" x14ac:dyDescent="0.2">
      <c r="T271" s="3"/>
      <c r="V271" s="15"/>
      <c r="W271" s="3"/>
      <c r="X271" s="2"/>
      <c r="Y271" s="2"/>
    </row>
    <row r="272" spans="20:25" x14ac:dyDescent="0.2">
      <c r="T272" s="3"/>
      <c r="V272" s="15"/>
      <c r="W272" s="3"/>
      <c r="X272" s="2"/>
      <c r="Y272" s="2"/>
    </row>
    <row r="273" spans="20:25" x14ac:dyDescent="0.2">
      <c r="T273" s="3"/>
      <c r="V273" s="15"/>
      <c r="W273" s="3"/>
      <c r="X273" s="2"/>
      <c r="Y273" s="2"/>
    </row>
    <row r="274" spans="20:25" x14ac:dyDescent="0.2">
      <c r="T274" s="3"/>
      <c r="V274" s="15"/>
      <c r="W274" s="3"/>
      <c r="X274" s="2"/>
      <c r="Y274" s="2"/>
    </row>
    <row r="275" spans="20:25" x14ac:dyDescent="0.2">
      <c r="T275" s="3"/>
      <c r="V275" s="15"/>
      <c r="W275" s="3"/>
      <c r="X275" s="2"/>
      <c r="Y275" s="2"/>
    </row>
    <row r="276" spans="20:25" x14ac:dyDescent="0.2">
      <c r="T276" s="3"/>
      <c r="V276" s="15"/>
      <c r="W276" s="3"/>
      <c r="X276" s="2"/>
      <c r="Y276" s="2"/>
    </row>
    <row r="277" spans="20:25" x14ac:dyDescent="0.2">
      <c r="T277" s="3"/>
      <c r="V277" s="15"/>
      <c r="W277" s="3"/>
      <c r="X277" s="2"/>
      <c r="Y277" s="2"/>
    </row>
    <row r="278" spans="20:25" x14ac:dyDescent="0.2">
      <c r="T278" s="3"/>
      <c r="V278" s="15"/>
      <c r="W278" s="3"/>
      <c r="X278" s="2"/>
      <c r="Y278" s="2"/>
    </row>
    <row r="279" spans="20:25" x14ac:dyDescent="0.2">
      <c r="T279" s="3"/>
      <c r="V279" s="15"/>
      <c r="W279" s="3"/>
      <c r="X279" s="2"/>
      <c r="Y279" s="2"/>
    </row>
    <row r="280" spans="20:25" x14ac:dyDescent="0.2">
      <c r="T280" s="3"/>
      <c r="V280" s="15"/>
      <c r="W280" s="3"/>
      <c r="X280" s="2"/>
      <c r="Y280" s="2"/>
    </row>
    <row r="281" spans="20:25" x14ac:dyDescent="0.2">
      <c r="T281" s="3"/>
      <c r="V281" s="15"/>
      <c r="W281" s="3"/>
      <c r="X281" s="2"/>
      <c r="Y281" s="2"/>
    </row>
    <row r="282" spans="20:25" x14ac:dyDescent="0.2">
      <c r="T282" s="3"/>
      <c r="V282" s="15"/>
      <c r="W282" s="3"/>
      <c r="X282" s="2"/>
      <c r="Y282" s="2"/>
    </row>
    <row r="283" spans="20:25" x14ac:dyDescent="0.2">
      <c r="T283" s="3"/>
      <c r="V283" s="15"/>
      <c r="W283" s="3"/>
      <c r="X283" s="2"/>
      <c r="Y283" s="2"/>
    </row>
    <row r="284" spans="20:25" x14ac:dyDescent="0.2">
      <c r="T284" s="3"/>
      <c r="V284" s="15"/>
      <c r="W284" s="3"/>
      <c r="X284" s="2"/>
      <c r="Y284" s="2"/>
    </row>
    <row r="285" spans="20:25" x14ac:dyDescent="0.2">
      <c r="T285" s="3"/>
      <c r="V285" s="15"/>
      <c r="W285" s="3"/>
      <c r="X285" s="2"/>
      <c r="Y285" s="2"/>
    </row>
    <row r="286" spans="20:25" x14ac:dyDescent="0.2">
      <c r="T286" s="3"/>
      <c r="V286" s="15"/>
      <c r="W286" s="3"/>
      <c r="X286" s="2"/>
      <c r="Y286" s="2"/>
    </row>
    <row r="287" spans="20:25" x14ac:dyDescent="0.2">
      <c r="T287" s="3"/>
      <c r="V287" s="15"/>
      <c r="W287" s="3"/>
      <c r="X287" s="2"/>
      <c r="Y287" s="2"/>
    </row>
    <row r="288" spans="20:25" x14ac:dyDescent="0.2">
      <c r="T288" s="3"/>
      <c r="V288" s="15"/>
      <c r="W288" s="3"/>
      <c r="X288" s="2"/>
      <c r="Y288" s="2"/>
    </row>
    <row r="289" spans="20:25" x14ac:dyDescent="0.2">
      <c r="T289" s="3"/>
      <c r="V289" s="15"/>
      <c r="W289" s="3"/>
      <c r="X289" s="2"/>
      <c r="Y289" s="2"/>
    </row>
    <row r="290" spans="20:25" x14ac:dyDescent="0.2">
      <c r="V290" s="15"/>
      <c r="W290" s="3"/>
      <c r="X290" s="2"/>
      <c r="Y290" s="2"/>
    </row>
    <row r="291" spans="20:25" x14ac:dyDescent="0.2">
      <c r="V291" s="15"/>
      <c r="W291" s="3"/>
      <c r="X291" s="2"/>
      <c r="Y291" s="2"/>
    </row>
  </sheetData>
  <sortState xmlns:xlrd2="http://schemas.microsoft.com/office/spreadsheetml/2017/richdata2" ref="A2:E101">
    <sortCondition ref="D2:D101"/>
    <sortCondition ref="C2:C101" customList="E8,E7,E6,E5,E4,E3,E2,E1,OVCAR3 Medium,OVCAR3 2uM,Caov-3"/>
  </sortState>
  <mergeCells count="1">
    <mergeCell ref="I28:N30"/>
  </mergeCells>
  <phoneticPr fontId="2" type="noConversion"/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Chappell, Vesna (NIH/NIEHS) [C]</dc:creator>
  <cp:lastModifiedBy>Rickard, Brittany Patricia</cp:lastModifiedBy>
  <cp:lastPrinted>2022-12-15T16:31:12Z</cp:lastPrinted>
  <dcterms:created xsi:type="dcterms:W3CDTF">2022-10-28T14:25:47Z</dcterms:created>
  <dcterms:modified xsi:type="dcterms:W3CDTF">2025-06-30T20:04:04Z</dcterms:modified>
</cp:coreProperties>
</file>