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8.xml" ContentType="application/vnd.openxmlformats-officedocument.drawingml.chart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worksheets/sheet4.xml" ContentType="application/vnd.openxmlformats-officedocument.spreadsheetml.worksheet+xml"/>
  <Override PartName="/xl/charts/chart12.xml" ContentType="application/vnd.openxmlformats-officedocument.drawingml.char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harts/chart9.xml" ContentType="application/vnd.openxmlformats-officedocument.drawingml.chart+xml"/>
  <Default Extension="rels" ContentType="application/vnd.openxmlformats-package.relationships+xml"/>
  <Default Extension="jpeg" ContentType="image/jpeg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780" windowWidth="23220" windowHeight="14280" tabRatio="500" activeTab="1"/>
  </bookViews>
  <sheets>
    <sheet name="Raw Data" sheetId="1" r:id="rId1"/>
    <sheet name="Analysis" sheetId="2" r:id="rId2"/>
    <sheet name="Nono Comparisons" sheetId="8" r:id="rId3"/>
    <sheet name="RNA yield correlation" sheetId="9" r:id="rId4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5" i="2"/>
  <c r="D58"/>
  <c r="D4"/>
  <c r="D47"/>
  <c r="D5"/>
  <c r="D48"/>
  <c r="D6"/>
  <c r="D49"/>
  <c r="D7"/>
  <c r="D50"/>
  <c r="D8"/>
  <c r="D51"/>
  <c r="D9"/>
  <c r="D52"/>
  <c r="D10"/>
  <c r="D53"/>
  <c r="D11"/>
  <c r="D54"/>
  <c r="D12"/>
  <c r="D55"/>
  <c r="D13"/>
  <c r="D56"/>
  <c r="D14"/>
  <c r="D57"/>
  <c r="G90"/>
  <c r="G58"/>
  <c r="G57"/>
  <c r="G56"/>
  <c r="G55"/>
  <c r="G54"/>
  <c r="G53"/>
  <c r="G52"/>
  <c r="G51"/>
  <c r="G50"/>
  <c r="G49"/>
  <c r="G48"/>
  <c r="G47"/>
  <c r="E47"/>
  <c r="E58"/>
  <c r="E57"/>
  <c r="E56"/>
  <c r="E55"/>
  <c r="E54"/>
  <c r="E53"/>
  <c r="E52"/>
  <c r="E51"/>
  <c r="E50"/>
  <c r="E49"/>
  <c r="E48"/>
  <c r="H45"/>
  <c r="H48"/>
  <c r="H49"/>
  <c r="H50"/>
  <c r="H51"/>
  <c r="H52"/>
  <c r="H53"/>
  <c r="H54"/>
  <c r="H55"/>
  <c r="H56"/>
  <c r="H57"/>
  <c r="H58"/>
  <c r="H47"/>
  <c r="I64"/>
  <c r="H64"/>
  <c r="E64"/>
  <c r="D64"/>
  <c r="F64"/>
  <c r="I63"/>
  <c r="H63"/>
  <c r="E63"/>
  <c r="D63"/>
  <c r="F63"/>
  <c r="I62"/>
  <c r="H62"/>
  <c r="E62"/>
  <c r="D62"/>
  <c r="F62"/>
  <c r="H61"/>
  <c r="E61"/>
  <c r="D61"/>
  <c r="F61"/>
  <c r="F58"/>
  <c r="F57"/>
  <c r="F56"/>
  <c r="F55"/>
  <c r="F54"/>
  <c r="F53"/>
  <c r="F52"/>
  <c r="F51"/>
  <c r="F50"/>
  <c r="F49"/>
  <c r="F48"/>
  <c r="F47"/>
  <c r="E19"/>
  <c r="D19"/>
  <c r="F19"/>
  <c r="E20"/>
  <c r="D20"/>
  <c r="F20"/>
  <c r="E21"/>
  <c r="D21"/>
  <c r="F21"/>
  <c r="E18"/>
  <c r="D18"/>
  <c r="F18"/>
  <c r="H2"/>
  <c r="H5"/>
  <c r="H6"/>
  <c r="H7"/>
  <c r="H8"/>
  <c r="H9"/>
  <c r="H10"/>
  <c r="H11"/>
  <c r="H12"/>
  <c r="H13"/>
  <c r="H14"/>
  <c r="H15"/>
  <c r="H4"/>
  <c r="G13"/>
  <c r="G15"/>
  <c r="G14"/>
  <c r="G12"/>
  <c r="G11"/>
  <c r="G10"/>
  <c r="G9"/>
  <c r="G8"/>
  <c r="G7"/>
  <c r="G6"/>
  <c r="G5"/>
  <c r="G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4"/>
  <c r="F4"/>
  <c r="I21"/>
  <c r="I20"/>
  <c r="I19"/>
  <c r="H21"/>
  <c r="H20"/>
  <c r="H19"/>
  <c r="H18"/>
  <c r="C16" i="8"/>
  <c r="F16" i="9"/>
  <c r="F17"/>
  <c r="F18"/>
  <c r="F19"/>
  <c r="F22"/>
  <c r="F23"/>
  <c r="F24"/>
  <c r="F14"/>
  <c r="E14"/>
  <c r="C16"/>
  <c r="D16"/>
  <c r="E16"/>
  <c r="C17"/>
  <c r="D17"/>
  <c r="E17"/>
  <c r="C18"/>
  <c r="D18"/>
  <c r="E18"/>
  <c r="C19"/>
  <c r="D19"/>
  <c r="E19"/>
  <c r="C22"/>
  <c r="D22"/>
  <c r="E22"/>
  <c r="C23"/>
  <c r="D23"/>
  <c r="E23"/>
  <c r="C24"/>
  <c r="D24"/>
  <c r="E24"/>
  <c r="B24"/>
  <c r="B23"/>
  <c r="B22"/>
  <c r="B19"/>
  <c r="B18"/>
  <c r="B17"/>
  <c r="B16"/>
</calcChain>
</file>

<file path=xl/sharedStrings.xml><?xml version="1.0" encoding="utf-8"?>
<sst xmlns="http://schemas.openxmlformats.org/spreadsheetml/2006/main" count="333" uniqueCount="129">
  <si>
    <t>vol pipetted for cDNA</t>
    <phoneticPr fontId="5" type="noConversion"/>
  </si>
  <si>
    <t>correl nono:vol</t>
    <phoneticPr fontId="5" type="noConversion"/>
  </si>
  <si>
    <t>avg RWPE1</t>
    <phoneticPr fontId="5" type="noConversion"/>
  </si>
  <si>
    <t>Nono</t>
    <phoneticPr fontId="5" type="noConversion"/>
  </si>
  <si>
    <t xml:space="preserve">correlation between two genes on plate: </t>
    <phoneticPr fontId="5" type="noConversion"/>
  </si>
  <si>
    <t>Actb</t>
    <phoneticPr fontId="5" type="noConversion"/>
  </si>
  <si>
    <t>9/20/12 - qPCR #22: gene1 = Nono, gene 2 = Actb</t>
    <phoneticPr fontId="5" type="noConversion"/>
  </si>
  <si>
    <t>correlation</t>
    <phoneticPr fontId="5" type="noConversion"/>
  </si>
  <si>
    <t>Correlation of Nono from different runs</t>
    <phoneticPr fontId="5" type="noConversion"/>
  </si>
  <si>
    <t>Avg</t>
    <phoneticPr fontId="5" type="noConversion"/>
  </si>
  <si>
    <t>fold change</t>
    <phoneticPr fontId="5" type="noConversion"/>
  </si>
  <si>
    <t>avg</t>
    <phoneticPr fontId="5" type="noConversion"/>
  </si>
  <si>
    <t>FC</t>
    <phoneticPr fontId="5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</si>
  <si>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</si>
  <si>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</si>
  <si>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</si>
  <si>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</si>
  <si>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</si>
  <si>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</si>
  <si>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</si>
  <si>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</si>
  <si>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</si>
  <si>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</si>
  <si>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</si>
  <si>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</si>
  <si>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</si>
  <si>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</si>
  <si>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</si>
  <si>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</si>
  <si>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</si>
  <si>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</si>
  <si>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</si>
  <si>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</si>
  <si>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</si>
  <si>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</si>
  <si>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</si>
  <si>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</si>
  <si>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</si>
  <si>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</si>
  <si>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</si>
  <si>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</si>
  <si>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</si>
  <si>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</si>
  <si>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</si>
  <si>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</si>
  <si>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</si>
  <si>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</si>
  <si>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</si>
  <si>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</si>
  <si>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</si>
  <si>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</si>
  <si>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</si>
  <si>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</si>
  <si>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</si>
  <si>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</si>
  <si>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</si>
  <si>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</si>
  <si>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</si>
  <si>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</si>
  <si>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</si>
  <si>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</si>
  <si>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</si>
  <si>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</si>
  <si>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</si>
  <si>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</si>
  <si>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</si>
  <si>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</si>
  <si>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</si>
  <si>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</si>
  <si>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</si>
  <si>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</si>
  <si>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</si>
  <si>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</si>
  <si>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</si>
  <si>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</si>
  <si>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</si>
  <si>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</si>
  <si>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</si>
  <si>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</si>
  <si>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</si>
  <si>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</si>
  <si>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</si>
  <si>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</si>
  <si>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</si>
  <si>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</si>
  <si>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</si>
  <si>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</si>
  <si>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N/A</t>
  </si>
  <si>
    <t>H2O</t>
    <phoneticPr fontId="5" type="noConversion"/>
  </si>
  <si>
    <t>gene 1</t>
    <phoneticPr fontId="5" type="noConversion"/>
  </si>
  <si>
    <t xml:space="preserve">H2O </t>
    <phoneticPr fontId="5" type="noConversion"/>
  </si>
  <si>
    <t>gene 2</t>
    <phoneticPr fontId="5" type="noConversion"/>
  </si>
  <si>
    <t>RT</t>
    <phoneticPr fontId="5" type="noConversion"/>
  </si>
  <si>
    <t>gene 1</t>
    <phoneticPr fontId="5" type="noConversion"/>
  </si>
  <si>
    <t>noRT</t>
    <phoneticPr fontId="5" type="noConversion"/>
  </si>
  <si>
    <t>noRT</t>
    <phoneticPr fontId="5" type="noConversion"/>
  </si>
  <si>
    <t>RWPE1</t>
    <phoneticPr fontId="5" type="noConversion"/>
  </si>
  <si>
    <t>CTPE</t>
    <phoneticPr fontId="5" type="noConversion"/>
  </si>
  <si>
    <t>CAsE-PE</t>
    <phoneticPr fontId="5" type="noConversion"/>
  </si>
  <si>
    <t>B26</t>
    <phoneticPr fontId="5" type="noConversion"/>
  </si>
  <si>
    <t>Gene 1</t>
    <phoneticPr fontId="5" type="noConversion"/>
  </si>
  <si>
    <t>average</t>
    <phoneticPr fontId="5" type="noConversion"/>
  </si>
  <si>
    <t>stdev</t>
    <phoneticPr fontId="5" type="noConversion"/>
  </si>
  <si>
    <t>noRT-avg</t>
    <phoneticPr fontId="5" type="noConversion"/>
  </si>
  <si>
    <t>Well</t>
    <phoneticPr fontId="5" type="noConversion"/>
  </si>
  <si>
    <t>CT</t>
    <phoneticPr fontId="5" type="noConversion"/>
  </si>
  <si>
    <t>Tm</t>
    <phoneticPr fontId="5" type="noConversion"/>
  </si>
  <si>
    <t>sample type</t>
    <phoneticPr fontId="5" type="noConversion"/>
  </si>
  <si>
    <t>gene ID</t>
    <phoneticPr fontId="5" type="noConversion"/>
  </si>
  <si>
    <t>CV</t>
    <phoneticPr fontId="5" type="noConversion"/>
  </si>
  <si>
    <t>RWPE1</t>
  </si>
  <si>
    <t>RWPE1</t>
    <phoneticPr fontId="5" type="noConversion"/>
  </si>
  <si>
    <t>CTPE</t>
  </si>
  <si>
    <t>CTPE</t>
    <phoneticPr fontId="5" type="noConversion"/>
  </si>
  <si>
    <t>CAsE-PE</t>
  </si>
  <si>
    <t>CAsE-PE</t>
    <phoneticPr fontId="5" type="noConversion"/>
  </si>
  <si>
    <t>B26</t>
  </si>
  <si>
    <t>B26</t>
    <phoneticPr fontId="5" type="noConversion"/>
  </si>
  <si>
    <t>pval (to RWPE1)</t>
    <phoneticPr fontId="5" type="noConversion"/>
  </si>
  <si>
    <t>Gene 2</t>
    <phoneticPr fontId="5" type="noConversion"/>
  </si>
  <si>
    <t>yield (ng/µL)</t>
    <phoneticPr fontId="5" type="noConversion"/>
  </si>
  <si>
    <t>260/280</t>
    <phoneticPr fontId="5" type="noConversion"/>
  </si>
  <si>
    <t>260/230</t>
    <phoneticPr fontId="5" type="noConversion"/>
  </si>
  <si>
    <t>Nono (9/20/12)</t>
    <phoneticPr fontId="5" type="noConversion"/>
  </si>
  <si>
    <t>avg</t>
    <phoneticPr fontId="5" type="noConversion"/>
  </si>
  <si>
    <t>ttest</t>
    <phoneticPr fontId="5" type="noConversion"/>
  </si>
  <si>
    <t>CTPE</t>
    <phoneticPr fontId="5" type="noConversion"/>
  </si>
  <si>
    <t>B26</t>
    <phoneticPr fontId="5" type="noConversion"/>
  </si>
  <si>
    <t>correl yield:nono</t>
    <phoneticPr fontId="5" type="noConversion"/>
  </si>
</sst>
</file>

<file path=xl/styles.xml><?xml version="1.0" encoding="utf-8"?>
<styleSheet xmlns="http://schemas.openxmlformats.org/spreadsheetml/2006/main">
  <numFmts count="21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#.00"/>
    <numFmt numFmtId="169" formatCode="0.00"/>
    <numFmt numFmtId="170" formatCode="###0.00;\-###0.00"/>
    <numFmt numFmtId="171" formatCode="0.00%"/>
    <numFmt numFmtId="172" formatCode="0.000"/>
    <numFmt numFmtId="173" formatCode="0.00"/>
    <numFmt numFmtId="175" formatCode="0"/>
    <numFmt numFmtId="176" formatCode="0.00000000"/>
    <numFmt numFmtId="181" formatCode="0.0000"/>
    <numFmt numFmtId="182" formatCode="0.000"/>
    <numFmt numFmtId="183" formatCode="0.0000000"/>
    <numFmt numFmtId="184" formatCode="0.00"/>
    <numFmt numFmtId="185" formatCode="0.0000"/>
  </numFmts>
  <fonts count="8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0">
    <xf numFmtId="0" fontId="0" fillId="0" borderId="0" xfId="0"/>
    <xf numFmtId="170" fontId="0" fillId="0" borderId="0" xfId="0" applyNumberFormat="1" applyAlignment="1" applyProtection="1">
      <alignment vertical="top"/>
    </xf>
    <xf numFmtId="0" fontId="0" fillId="0" borderId="0" xfId="0" applyAlignment="1">
      <alignment horizontal="center"/>
    </xf>
    <xf numFmtId="0" fontId="4" fillId="0" borderId="0" xfId="0" applyFont="1"/>
    <xf numFmtId="172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49" fontId="0" fillId="2" borderId="0" xfId="0" applyNumberFormat="1" applyFill="1" applyAlignment="1" applyProtection="1">
      <alignment vertical="top"/>
    </xf>
    <xf numFmtId="170" fontId="0" fillId="2" borderId="0" xfId="0" applyNumberFormat="1" applyFill="1" applyAlignment="1" applyProtection="1">
      <alignment vertical="top"/>
    </xf>
    <xf numFmtId="0" fontId="0" fillId="2" borderId="0" xfId="0" applyFill="1"/>
    <xf numFmtId="168" fontId="0" fillId="2" borderId="0" xfId="0" applyNumberFormat="1" applyFill="1" applyAlignment="1" applyProtection="1">
      <alignment vertical="top"/>
    </xf>
    <xf numFmtId="49" fontId="0" fillId="3" borderId="0" xfId="0" applyNumberFormat="1" applyFill="1" applyAlignment="1" applyProtection="1">
      <alignment vertical="top"/>
    </xf>
    <xf numFmtId="170" fontId="0" fillId="3" borderId="0" xfId="0" applyNumberFormat="1" applyFill="1" applyAlignment="1" applyProtection="1">
      <alignment vertical="top"/>
    </xf>
    <xf numFmtId="0" fontId="0" fillId="3" borderId="0" xfId="0" applyFill="1"/>
    <xf numFmtId="168" fontId="0" fillId="3" borderId="0" xfId="0" applyNumberFormat="1" applyFill="1" applyAlignment="1" applyProtection="1">
      <alignment vertical="top"/>
    </xf>
    <xf numFmtId="0" fontId="3" fillId="0" borderId="0" xfId="0" applyFont="1"/>
    <xf numFmtId="0" fontId="3" fillId="0" borderId="1" xfId="0" applyFont="1" applyBorder="1"/>
    <xf numFmtId="49" fontId="0" fillId="3" borderId="1" xfId="0" applyNumberFormat="1" applyFill="1" applyBorder="1" applyAlignment="1" applyProtection="1">
      <alignment vertical="top"/>
    </xf>
    <xf numFmtId="168" fontId="0" fillId="3" borderId="1" xfId="0" applyNumberFormat="1" applyFill="1" applyBorder="1" applyAlignment="1" applyProtection="1">
      <alignment vertical="top"/>
    </xf>
    <xf numFmtId="170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2" xfId="0" applyNumberFormat="1" applyFill="1" applyBorder="1" applyAlignment="1" applyProtection="1">
      <alignment vertical="top"/>
    </xf>
    <xf numFmtId="168" fontId="0" fillId="2" borderId="2" xfId="0" applyNumberFormat="1" applyFill="1" applyBorder="1" applyAlignment="1" applyProtection="1">
      <alignment vertical="top"/>
    </xf>
    <xf numFmtId="170" fontId="0" fillId="2" borderId="2" xfId="0" applyNumberFormat="1" applyFill="1" applyBorder="1" applyAlignment="1" applyProtection="1">
      <alignment vertical="top"/>
    </xf>
    <xf numFmtId="0" fontId="0" fillId="2" borderId="2" xfId="0" applyFill="1" applyBorder="1"/>
    <xf numFmtId="49" fontId="0" fillId="3" borderId="2" xfId="0" applyNumberFormat="1" applyFill="1" applyBorder="1" applyAlignment="1" applyProtection="1">
      <alignment vertical="top"/>
    </xf>
    <xf numFmtId="168" fontId="0" fillId="3" borderId="2" xfId="0" applyNumberFormat="1" applyFill="1" applyBorder="1" applyAlignment="1" applyProtection="1">
      <alignment vertical="top"/>
    </xf>
    <xf numFmtId="170" fontId="0" fillId="3" borderId="2" xfId="0" applyNumberFormat="1" applyFill="1" applyBorder="1" applyAlignment="1" applyProtection="1">
      <alignment vertical="top"/>
    </xf>
    <xf numFmtId="0" fontId="0" fillId="3" borderId="2" xfId="0" applyFill="1" applyBorder="1"/>
    <xf numFmtId="0" fontId="6" fillId="0" borderId="0" xfId="0" applyFont="1"/>
    <xf numFmtId="17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3" fillId="3" borderId="0" xfId="0" applyFont="1" applyFill="1"/>
    <xf numFmtId="0" fontId="0" fillId="3" borderId="0" xfId="0" applyFill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2" xfId="0" applyBorder="1"/>
    <xf numFmtId="169" fontId="0" fillId="0" borderId="2" xfId="0" applyNumberFormat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Border="1"/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0" fontId="7" fillId="3" borderId="0" xfId="0" applyFont="1" applyFill="1"/>
    <xf numFmtId="169" fontId="0" fillId="0" borderId="2" xfId="0" applyNumberForma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5" xfId="0" applyBorder="1"/>
    <xf numFmtId="14" fontId="0" fillId="0" borderId="0" xfId="0" applyNumberFormat="1"/>
    <xf numFmtId="2" fontId="0" fillId="0" borderId="0" xfId="0" applyNumberFormat="1"/>
    <xf numFmtId="0" fontId="1" fillId="0" borderId="0" xfId="0" applyFont="1"/>
    <xf numFmtId="182" fontId="0" fillId="0" borderId="0" xfId="0" applyNumberFormat="1"/>
    <xf numFmtId="2" fontId="0" fillId="0" borderId="0" xfId="0" applyNumberFormat="1" applyAlignment="1">
      <alignment horizontal="center"/>
    </xf>
    <xf numFmtId="175" fontId="0" fillId="0" borderId="0" xfId="0" applyNumberFormat="1" applyAlignment="1">
      <alignment horizontal="center"/>
    </xf>
    <xf numFmtId="173" fontId="0" fillId="0" borderId="0" xfId="0" applyNumberFormat="1" applyAlignment="1">
      <alignment horizontal="center"/>
    </xf>
    <xf numFmtId="182" fontId="0" fillId="0" borderId="0" xfId="0" applyNumberFormat="1" applyAlignment="1">
      <alignment horizontal="center"/>
    </xf>
    <xf numFmtId="181" fontId="1" fillId="0" borderId="8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84" fontId="0" fillId="0" borderId="0" xfId="0" applyNumberFormat="1" applyAlignment="1">
      <alignment horizontal="center"/>
    </xf>
    <xf numFmtId="185" fontId="1" fillId="0" borderId="8" xfId="0" applyNumberFormat="1" applyFont="1" applyBorder="1" applyAlignment="1">
      <alignment horizontal="center"/>
    </xf>
    <xf numFmtId="0" fontId="0" fillId="0" borderId="7" xfId="0" applyBorder="1"/>
  </cellXfs>
  <cellStyles count="5">
    <cellStyle name="Comma [0]_RNA yield correlation" xfId="2"/>
    <cellStyle name="Comma_RNA yield correlation" xfId="1"/>
    <cellStyle name="Currency [0]_RNA yield correlation" xfId="4"/>
    <cellStyle name="Currency_RNA yield correlation" xfId="3"/>
    <cellStyle name="Normal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B</c:v>
          </c:tx>
          <c:spPr>
            <a:ln w="28575">
              <a:noFill/>
            </a:ln>
          </c:spPr>
          <c:yVal>
            <c:numRef>
              <c:f>'Raw Data'!$B$5:$B$16</c:f>
              <c:numCache>
                <c:formatCode>##.00</c:formatCode>
                <c:ptCount val="12"/>
                <c:pt idx="0">
                  <c:v>18.7064529655066</c:v>
                </c:pt>
                <c:pt idx="1">
                  <c:v>18.94521653959551</c:v>
                </c:pt>
                <c:pt idx="2">
                  <c:v>19.11260716911621</c:v>
                </c:pt>
                <c:pt idx="3">
                  <c:v>18.94840687908572</c:v>
                </c:pt>
                <c:pt idx="4">
                  <c:v>18.9776347044676</c:v>
                </c:pt>
                <c:pt idx="5">
                  <c:v>19.26255128829902</c:v>
                </c:pt>
                <c:pt idx="6">
                  <c:v>19.5159373258789</c:v>
                </c:pt>
                <c:pt idx="7">
                  <c:v>19.00110261442222</c:v>
                </c:pt>
                <c:pt idx="8">
                  <c:v>18.72227421749936</c:v>
                </c:pt>
                <c:pt idx="9">
                  <c:v>19.20920305386298</c:v>
                </c:pt>
                <c:pt idx="10">
                  <c:v>19.2331759258391</c:v>
                </c:pt>
                <c:pt idx="11">
                  <c:v>18.67824808285745</c:v>
                </c:pt>
              </c:numCache>
            </c:numRef>
          </c:yVal>
        </c:ser>
        <c:ser>
          <c:idx val="1"/>
          <c:order val="1"/>
          <c:tx>
            <c:v>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Data'!$B$17:$B$28</c:f>
              <c:numCache>
                <c:formatCode>##.00</c:formatCode>
                <c:ptCount val="12"/>
                <c:pt idx="0">
                  <c:v>18.81642867533683</c:v>
                </c:pt>
                <c:pt idx="1">
                  <c:v>19.09839904320223</c:v>
                </c:pt>
                <c:pt idx="2">
                  <c:v>19.13266252233333</c:v>
                </c:pt>
                <c:pt idx="3">
                  <c:v>18.84201528410395</c:v>
                </c:pt>
                <c:pt idx="4">
                  <c:v>18.86675725309077</c:v>
                </c:pt>
                <c:pt idx="5">
                  <c:v>19.37155027786604</c:v>
                </c:pt>
                <c:pt idx="6">
                  <c:v>19.3382880180294</c:v>
                </c:pt>
                <c:pt idx="7">
                  <c:v>18.99981488476922</c:v>
                </c:pt>
                <c:pt idx="8">
                  <c:v>18.74271070889518</c:v>
                </c:pt>
                <c:pt idx="9">
                  <c:v>19.06072184413223</c:v>
                </c:pt>
                <c:pt idx="10">
                  <c:v>19.0990918586654</c:v>
                </c:pt>
                <c:pt idx="11">
                  <c:v>18.59012700979738</c:v>
                </c:pt>
              </c:numCache>
            </c:numRef>
          </c:yVal>
        </c:ser>
        <c:ser>
          <c:idx val="2"/>
          <c:order val="2"/>
          <c:tx>
            <c:v>E</c:v>
          </c:tx>
          <c:spPr>
            <a:ln w="28575">
              <a:noFill/>
            </a:ln>
          </c:spPr>
          <c:yVal>
            <c:numRef>
              <c:f>'Raw Data'!$B$41:$B$52</c:f>
              <c:numCache>
                <c:formatCode>##.00</c:formatCode>
                <c:ptCount val="12"/>
                <c:pt idx="0">
                  <c:v>14.56051284826465</c:v>
                </c:pt>
                <c:pt idx="1">
                  <c:v>15.14547043275551</c:v>
                </c:pt>
                <c:pt idx="2">
                  <c:v>15.68977617683217</c:v>
                </c:pt>
                <c:pt idx="3">
                  <c:v>15.02926652530323</c:v>
                </c:pt>
                <c:pt idx="4">
                  <c:v>14.72898127682412</c:v>
                </c:pt>
                <c:pt idx="5">
                  <c:v>15.3501101370781</c:v>
                </c:pt>
                <c:pt idx="6">
                  <c:v>15.72683398207177</c:v>
                </c:pt>
                <c:pt idx="7">
                  <c:v>15.18191611874351</c:v>
                </c:pt>
                <c:pt idx="8">
                  <c:v>14.55647626505345</c:v>
                </c:pt>
                <c:pt idx="9">
                  <c:v>15.42475083665806</c:v>
                </c:pt>
                <c:pt idx="10">
                  <c:v>15.62062844669142</c:v>
                </c:pt>
                <c:pt idx="11">
                  <c:v>14.94426220508752</c:v>
                </c:pt>
              </c:numCache>
            </c:numRef>
          </c:yVal>
        </c:ser>
        <c:ser>
          <c:idx val="3"/>
          <c:order val="3"/>
          <c:tx>
            <c:v>F</c:v>
          </c:tx>
          <c:spPr>
            <a:ln w="28575">
              <a:noFill/>
            </a:ln>
          </c:spPr>
          <c:yVal>
            <c:numRef>
              <c:f>'Raw Data'!$B$53:$B$64</c:f>
              <c:numCache>
                <c:formatCode>##.00</c:formatCode>
                <c:ptCount val="12"/>
                <c:pt idx="0">
                  <c:v>14.7817054224743</c:v>
                </c:pt>
                <c:pt idx="1">
                  <c:v>15.20545866912459</c:v>
                </c:pt>
                <c:pt idx="2">
                  <c:v>15.8194533365298</c:v>
                </c:pt>
                <c:pt idx="3">
                  <c:v>14.96760898236617</c:v>
                </c:pt>
                <c:pt idx="4">
                  <c:v>14.83835607892985</c:v>
                </c:pt>
                <c:pt idx="5">
                  <c:v>15.42877003938317</c:v>
                </c:pt>
                <c:pt idx="6">
                  <c:v>15.87773428539326</c:v>
                </c:pt>
                <c:pt idx="7">
                  <c:v>15.1265516491608</c:v>
                </c:pt>
                <c:pt idx="8">
                  <c:v>14.50075898343906</c:v>
                </c:pt>
                <c:pt idx="9">
                  <c:v>15.28662082336121</c:v>
                </c:pt>
                <c:pt idx="10">
                  <c:v>15.6905681174175</c:v>
                </c:pt>
                <c:pt idx="11">
                  <c:v>14.92615805436995</c:v>
                </c:pt>
              </c:numCache>
            </c:numRef>
          </c:yVal>
        </c:ser>
        <c:axId val="541006136"/>
        <c:axId val="506240712"/>
      </c:scatterChart>
      <c:valAx>
        <c:axId val="541006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</c:title>
        <c:tickLblPos val="nextTo"/>
        <c:crossAx val="506240712"/>
        <c:crosses val="autoZero"/>
        <c:crossBetween val="midCat"/>
      </c:valAx>
      <c:valAx>
        <c:axId val="506240712"/>
        <c:scaling>
          <c:orientation val="minMax"/>
          <c:min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</c:title>
        <c:numFmt formatCode="0" sourceLinked="0"/>
        <c:tickLblPos val="nextTo"/>
        <c:crossAx val="54100613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549424759405074"/>
                  <c:y val="-0.0354669728783902"/>
                </c:manualLayout>
              </c:layout>
              <c:numFmt formatCode="General" sourceLinked="0"/>
            </c:trendlineLbl>
          </c:trendline>
          <c:xVal>
            <c:numRef>
              <c:f>'Nono Comparisons'!$B$3:$B$14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xVal>
          <c:yVal>
            <c:numRef>
              <c:f>'Nono Comparisons'!$C$3:$C$14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</c:ser>
        <c:axId val="540150504"/>
        <c:axId val="490792552"/>
      </c:scatterChart>
      <c:valAx>
        <c:axId val="540150504"/>
        <c:scaling>
          <c:orientation val="minMax"/>
        </c:scaling>
        <c:axPos val="b"/>
        <c:numFmt formatCode="0.0" sourceLinked="0"/>
        <c:tickLblPos val="nextTo"/>
        <c:crossAx val="490792552"/>
        <c:crosses val="autoZero"/>
        <c:crossBetween val="midCat"/>
      </c:valAx>
      <c:valAx>
        <c:axId val="490792552"/>
        <c:scaling>
          <c:orientation val="minMax"/>
        </c:scaling>
        <c:axPos val="l"/>
        <c:numFmt formatCode="0.0" sourceLinked="0"/>
        <c:tickLblPos val="nextTo"/>
        <c:crossAx val="540150504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RNA yield vs Nono Signal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18681102362205"/>
                  <c:y val="-0.0691294838145232"/>
                </c:manualLayout>
              </c:layout>
              <c:numFmt formatCode="General" sourceLinked="0"/>
            </c:trendlineLbl>
          </c:trendline>
          <c:xVal>
            <c:numRef>
              <c:f>'RNA yield correlation'!$B$2:$B$13</c:f>
              <c:numCache>
                <c:formatCode>General</c:formatCode>
                <c:ptCount val="12"/>
                <c:pt idx="0">
                  <c:v>328.5</c:v>
                </c:pt>
                <c:pt idx="1">
                  <c:v>301.4</c:v>
                </c:pt>
                <c:pt idx="2">
                  <c:v>299.1</c:v>
                </c:pt>
                <c:pt idx="3">
                  <c:v>374.3</c:v>
                </c:pt>
                <c:pt idx="4">
                  <c:v>386.2</c:v>
                </c:pt>
                <c:pt idx="5">
                  <c:v>346.7</c:v>
                </c:pt>
                <c:pt idx="6">
                  <c:v>1161.3</c:v>
                </c:pt>
                <c:pt idx="7">
                  <c:v>1275.4</c:v>
                </c:pt>
                <c:pt idx="8">
                  <c:v>1323.2</c:v>
                </c:pt>
                <c:pt idx="9">
                  <c:v>353.8</c:v>
                </c:pt>
                <c:pt idx="10">
                  <c:v>339.6</c:v>
                </c:pt>
                <c:pt idx="11">
                  <c:v>316.3</c:v>
                </c:pt>
              </c:numCache>
            </c:numRef>
          </c:xVal>
          <c:yVal>
            <c:numRef>
              <c:f>'RNA yield correlation'!$E$2:$E$13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</c:ser>
        <c:axId val="543396440"/>
        <c:axId val="489594664"/>
      </c:scatterChart>
      <c:valAx>
        <c:axId val="543396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RNA yield (ng/µL)</a:t>
                </a:r>
              </a:p>
            </c:rich>
          </c:tx>
          <c:layout/>
        </c:title>
        <c:numFmt formatCode="General" sourceLinked="1"/>
        <c:tickLblPos val="nextTo"/>
        <c:crossAx val="489594664"/>
        <c:crosses val="autoZero"/>
        <c:crossBetween val="midCat"/>
      </c:valAx>
      <c:valAx>
        <c:axId val="4895946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Nono (9/20/12 Ct)</a:t>
                </a:r>
              </a:p>
            </c:rich>
          </c:tx>
          <c:layout/>
        </c:title>
        <c:numFmt formatCode="0.00" sourceLinked="1"/>
        <c:tickLblPos val="nextTo"/>
        <c:crossAx val="543396440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Vol RNA pipetted vs Nono Signal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65238188976378"/>
                  <c:y val="-0.0289432050160397"/>
                </c:manualLayout>
              </c:layout>
              <c:numFmt formatCode="General" sourceLinked="0"/>
            </c:trendlineLbl>
          </c:trendline>
          <c:xVal>
            <c:numRef>
              <c:f>'RNA yield correlation'!$F$2:$F$13</c:f>
              <c:numCache>
                <c:formatCode>0.00</c:formatCode>
                <c:ptCount val="12"/>
                <c:pt idx="0">
                  <c:v>2.28310502283105</c:v>
                </c:pt>
                <c:pt idx="1">
                  <c:v>2.488387524883875</c:v>
                </c:pt>
                <c:pt idx="2">
                  <c:v>2.50752256770311</c:v>
                </c:pt>
                <c:pt idx="3">
                  <c:v>2.003740315255143</c:v>
                </c:pt>
                <c:pt idx="4">
                  <c:v>1.941998964267219</c:v>
                </c:pt>
                <c:pt idx="5">
                  <c:v>2.163253533314105</c:v>
                </c:pt>
                <c:pt idx="6">
                  <c:v>0.645827951433738</c:v>
                </c:pt>
                <c:pt idx="7">
                  <c:v>0.588050807589776</c:v>
                </c:pt>
                <c:pt idx="8">
                  <c:v>0.566807738814994</c:v>
                </c:pt>
                <c:pt idx="9">
                  <c:v>2.11984171848502</c:v>
                </c:pt>
                <c:pt idx="10">
                  <c:v>2.208480565371024</c:v>
                </c:pt>
                <c:pt idx="11">
                  <c:v>2.371166613974075</c:v>
                </c:pt>
              </c:numCache>
            </c:numRef>
          </c:xVal>
          <c:yVal>
            <c:numRef>
              <c:f>'RNA yield correlation'!$E$2:$E$13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yVal>
        </c:ser>
        <c:axId val="800616520"/>
        <c:axId val="800293000"/>
      </c:scatterChart>
      <c:valAx>
        <c:axId val="800616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RNA vol (µL)</a:t>
                </a:r>
              </a:p>
            </c:rich>
          </c:tx>
          <c:layout/>
        </c:title>
        <c:numFmt formatCode="0.00" sourceLinked="1"/>
        <c:tickLblPos val="nextTo"/>
        <c:crossAx val="800293000"/>
        <c:crosses val="autoZero"/>
        <c:crossBetween val="midCat"/>
      </c:valAx>
      <c:valAx>
        <c:axId val="80029300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Nono (9/20/12 Ct)</a:t>
                </a:r>
              </a:p>
            </c:rich>
          </c:tx>
          <c:layout/>
        </c:title>
        <c:numFmt formatCode="0.00" sourceLinked="1"/>
        <c:tickLblPos val="nextTo"/>
        <c:crossAx val="800616520"/>
        <c:crosses val="autoZero"/>
        <c:crossBetween val="midCat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B vs C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Data'!$B$5:$B$16</c:f>
              <c:numCache>
                <c:formatCode>##.00</c:formatCode>
                <c:ptCount val="12"/>
                <c:pt idx="0">
                  <c:v>18.7064529655066</c:v>
                </c:pt>
                <c:pt idx="1">
                  <c:v>18.94521653959551</c:v>
                </c:pt>
                <c:pt idx="2">
                  <c:v>19.11260716911621</c:v>
                </c:pt>
                <c:pt idx="3">
                  <c:v>18.94840687908572</c:v>
                </c:pt>
                <c:pt idx="4">
                  <c:v>18.9776347044676</c:v>
                </c:pt>
                <c:pt idx="5">
                  <c:v>19.26255128829902</c:v>
                </c:pt>
                <c:pt idx="6">
                  <c:v>19.5159373258789</c:v>
                </c:pt>
                <c:pt idx="7">
                  <c:v>19.00110261442222</c:v>
                </c:pt>
                <c:pt idx="8">
                  <c:v>18.72227421749936</c:v>
                </c:pt>
                <c:pt idx="9">
                  <c:v>19.20920305386298</c:v>
                </c:pt>
                <c:pt idx="10">
                  <c:v>19.2331759258391</c:v>
                </c:pt>
                <c:pt idx="11">
                  <c:v>18.67824808285745</c:v>
                </c:pt>
              </c:numCache>
            </c:numRef>
          </c:xVal>
          <c:yVal>
            <c:numRef>
              <c:f>'Raw Data'!$B$17:$B$28</c:f>
              <c:numCache>
                <c:formatCode>##.00</c:formatCode>
                <c:ptCount val="12"/>
                <c:pt idx="0">
                  <c:v>18.81642867533683</c:v>
                </c:pt>
                <c:pt idx="1">
                  <c:v>19.09839904320223</c:v>
                </c:pt>
                <c:pt idx="2">
                  <c:v>19.13266252233333</c:v>
                </c:pt>
                <c:pt idx="3">
                  <c:v>18.84201528410395</c:v>
                </c:pt>
                <c:pt idx="4">
                  <c:v>18.86675725309077</c:v>
                </c:pt>
                <c:pt idx="5">
                  <c:v>19.37155027786604</c:v>
                </c:pt>
                <c:pt idx="6">
                  <c:v>19.3382880180294</c:v>
                </c:pt>
                <c:pt idx="7">
                  <c:v>18.99981488476922</c:v>
                </c:pt>
                <c:pt idx="8">
                  <c:v>18.74271070889518</c:v>
                </c:pt>
                <c:pt idx="9">
                  <c:v>19.06072184413223</c:v>
                </c:pt>
                <c:pt idx="10">
                  <c:v>19.0990918586654</c:v>
                </c:pt>
                <c:pt idx="11">
                  <c:v>18.59012700979738</c:v>
                </c:pt>
              </c:numCache>
            </c:numRef>
          </c:yVal>
        </c:ser>
        <c:axId val="540610280"/>
        <c:axId val="540345592"/>
      </c:scatterChart>
      <c:valAx>
        <c:axId val="540610280"/>
        <c:scaling>
          <c:orientation val="minMax"/>
          <c:max val="20.0"/>
          <c:min val="10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</c:title>
        <c:numFmt formatCode="0" sourceLinked="0"/>
        <c:tickLblPos val="nextTo"/>
        <c:crossAx val="540345592"/>
        <c:crosses val="autoZero"/>
        <c:crossBetween val="midCat"/>
      </c:valAx>
      <c:valAx>
        <c:axId val="540345592"/>
        <c:scaling>
          <c:orientation val="minMax"/>
          <c:max val="20.0"/>
          <c:min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</c:title>
        <c:numFmt formatCode="0" sourceLinked="0"/>
        <c:tickLblPos val="nextTo"/>
        <c:crossAx val="540610280"/>
        <c:crosses val="autoZero"/>
        <c:crossBetween val="midCat"/>
        <c:majorUnit val="1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E vs F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Data'!$B$41:$B$52</c:f>
              <c:numCache>
                <c:formatCode>##.00</c:formatCode>
                <c:ptCount val="12"/>
                <c:pt idx="0">
                  <c:v>14.56051284826465</c:v>
                </c:pt>
                <c:pt idx="1">
                  <c:v>15.14547043275551</c:v>
                </c:pt>
                <c:pt idx="2">
                  <c:v>15.68977617683217</c:v>
                </c:pt>
                <c:pt idx="3">
                  <c:v>15.02926652530323</c:v>
                </c:pt>
                <c:pt idx="4">
                  <c:v>14.72898127682412</c:v>
                </c:pt>
                <c:pt idx="5">
                  <c:v>15.3501101370781</c:v>
                </c:pt>
                <c:pt idx="6">
                  <c:v>15.72683398207177</c:v>
                </c:pt>
                <c:pt idx="7">
                  <c:v>15.18191611874351</c:v>
                </c:pt>
                <c:pt idx="8">
                  <c:v>14.55647626505345</c:v>
                </c:pt>
                <c:pt idx="9">
                  <c:v>15.42475083665806</c:v>
                </c:pt>
                <c:pt idx="10">
                  <c:v>15.62062844669142</c:v>
                </c:pt>
                <c:pt idx="11">
                  <c:v>14.94426220508752</c:v>
                </c:pt>
              </c:numCache>
            </c:numRef>
          </c:xVal>
          <c:yVal>
            <c:numRef>
              <c:f>'Raw Data'!$B$53:$B$64</c:f>
              <c:numCache>
                <c:formatCode>##.00</c:formatCode>
                <c:ptCount val="12"/>
                <c:pt idx="0">
                  <c:v>14.7817054224743</c:v>
                </c:pt>
                <c:pt idx="1">
                  <c:v>15.20545866912459</c:v>
                </c:pt>
                <c:pt idx="2">
                  <c:v>15.8194533365298</c:v>
                </c:pt>
                <c:pt idx="3">
                  <c:v>14.96760898236617</c:v>
                </c:pt>
                <c:pt idx="4">
                  <c:v>14.83835607892985</c:v>
                </c:pt>
                <c:pt idx="5">
                  <c:v>15.42877003938317</c:v>
                </c:pt>
                <c:pt idx="6">
                  <c:v>15.87773428539326</c:v>
                </c:pt>
                <c:pt idx="7">
                  <c:v>15.1265516491608</c:v>
                </c:pt>
                <c:pt idx="8">
                  <c:v>14.50075898343906</c:v>
                </c:pt>
                <c:pt idx="9">
                  <c:v>15.28662082336121</c:v>
                </c:pt>
                <c:pt idx="10">
                  <c:v>15.6905681174175</c:v>
                </c:pt>
                <c:pt idx="11">
                  <c:v>14.92615805436995</c:v>
                </c:pt>
              </c:numCache>
            </c:numRef>
          </c:yVal>
        </c:ser>
        <c:axId val="540990936"/>
        <c:axId val="505421224"/>
      </c:scatterChart>
      <c:valAx>
        <c:axId val="540990936"/>
        <c:scaling>
          <c:orientation val="minMax"/>
          <c:max val="20.0"/>
          <c:min val="10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</c:title>
        <c:numFmt formatCode="0" sourceLinked="0"/>
        <c:tickLblPos val="nextTo"/>
        <c:crossAx val="505421224"/>
        <c:crosses val="autoZero"/>
        <c:crossBetween val="midCat"/>
      </c:valAx>
      <c:valAx>
        <c:axId val="505421224"/>
        <c:scaling>
          <c:orientation val="minMax"/>
          <c:max val="20.0"/>
          <c:min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</c:title>
        <c:numFmt formatCode="0" sourceLinked="0"/>
        <c:tickLblPos val="nextTo"/>
        <c:crossAx val="540990936"/>
        <c:crosses val="autoZero"/>
        <c:crossBetween val="midCat"/>
        <c:majorUnit val="1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0.0777645701859924</c:v>
                  </c:pt>
                  <c:pt idx="1">
                    <c:v>0.0784021977485092</c:v>
                  </c:pt>
                  <c:pt idx="2">
                    <c:v>0.0144507816554504</c:v>
                  </c:pt>
                  <c:pt idx="3">
                    <c:v>0.108316387058393</c:v>
                  </c:pt>
                  <c:pt idx="4">
                    <c:v>0.0770739246646533</c:v>
                  </c:pt>
                  <c:pt idx="5">
                    <c:v>0.104992070279217</c:v>
                  </c:pt>
                  <c:pt idx="6">
                    <c:v>0.0141812762553114</c:v>
                  </c:pt>
                  <c:pt idx="7">
                    <c:v>0.125617030254372</c:v>
                  </c:pt>
                  <c:pt idx="8">
                    <c:v>0.0948117531471345</c:v>
                  </c:pt>
                  <c:pt idx="9">
                    <c:v>0.0752302182718328</c:v>
                  </c:pt>
                  <c:pt idx="10">
                    <c:v>0.000910562349235697</c:v>
                  </c:pt>
                  <c:pt idx="11">
                    <c:v>0.0623110083283351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0.0777645701859924</c:v>
                  </c:pt>
                  <c:pt idx="1">
                    <c:v>0.0784021977485092</c:v>
                  </c:pt>
                  <c:pt idx="2">
                    <c:v>0.0144507816554504</c:v>
                  </c:pt>
                  <c:pt idx="3">
                    <c:v>0.108316387058393</c:v>
                  </c:pt>
                  <c:pt idx="4">
                    <c:v>0.0770739246646533</c:v>
                  </c:pt>
                  <c:pt idx="5">
                    <c:v>0.104992070279217</c:v>
                  </c:pt>
                  <c:pt idx="6">
                    <c:v>0.0141812762553114</c:v>
                  </c:pt>
                  <c:pt idx="7">
                    <c:v>0.125617030254372</c:v>
                  </c:pt>
                  <c:pt idx="8">
                    <c:v>0.0948117531471345</c:v>
                  </c:pt>
                  <c:pt idx="9">
                    <c:v>0.0752302182718328</c:v>
                  </c:pt>
                  <c:pt idx="10">
                    <c:v>0.000910562349235697</c:v>
                  </c:pt>
                  <c:pt idx="11">
                    <c:v>0.0623110083283351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  <c:pt idx="3">
                  <c:v>19.02180779139887</c:v>
                </c:pt>
                <c:pt idx="4">
                  <c:v>19.31705078308252</c:v>
                </c:pt>
                <c:pt idx="5">
                  <c:v>19.1349624489976</c:v>
                </c:pt>
                <c:pt idx="6">
                  <c:v>19.12263484572477</c:v>
                </c:pt>
                <c:pt idx="7">
                  <c:v>19.42711267195415</c:v>
                </c:pt>
                <c:pt idx="8">
                  <c:v>19.16613389225225</c:v>
                </c:pt>
                <c:pt idx="9">
                  <c:v>18.89521108159484</c:v>
                </c:pt>
                <c:pt idx="10">
                  <c:v>19.00045874959572</c:v>
                </c:pt>
                <c:pt idx="11">
                  <c:v>18.63418754632742</c:v>
                </c:pt>
              </c:numCache>
            </c:numRef>
          </c:val>
        </c:ser>
        <c:axId val="489237688"/>
        <c:axId val="543596888"/>
      </c:barChart>
      <c:catAx>
        <c:axId val="489237688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43596888"/>
        <c:crosses val="autoZero"/>
        <c:auto val="1"/>
        <c:lblAlgn val="ctr"/>
        <c:lblOffset val="100"/>
      </c:catAx>
      <c:valAx>
        <c:axId val="543596888"/>
        <c:scaling>
          <c:orientation val="minMax"/>
          <c:max val="20.0"/>
          <c:min val="17.5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489237688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18.76144082042172</c:v>
                </c:pt>
                <c:pt idx="1">
                  <c:v>18.92219597877919</c:v>
                </c:pt>
                <c:pt idx="2">
                  <c:v>18.73249246319727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19.02180779139887</c:v>
                </c:pt>
                <c:pt idx="1">
                  <c:v>19.31705078308252</c:v>
                </c:pt>
                <c:pt idx="2">
                  <c:v>19.1349624489976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19.12263484572477</c:v>
                </c:pt>
                <c:pt idx="1">
                  <c:v>19.42711267195415</c:v>
                </c:pt>
                <c:pt idx="2">
                  <c:v>19.16613389225225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18.89521108159484</c:v>
                </c:pt>
                <c:pt idx="1">
                  <c:v>19.00045874959572</c:v>
                </c:pt>
                <c:pt idx="2">
                  <c:v>18.63418754632742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Analysis!$D$18:$D$21</c:f>
              <c:numCache>
                <c:formatCode>0.00</c:formatCode>
                <c:ptCount val="4"/>
                <c:pt idx="0">
                  <c:v>18.80537642079939</c:v>
                </c:pt>
                <c:pt idx="1">
                  <c:v>19.15794034115967</c:v>
                </c:pt>
                <c:pt idx="2">
                  <c:v>19.23862713664372</c:v>
                </c:pt>
                <c:pt idx="3">
                  <c:v>18.84328579250599</c:v>
                </c:pt>
              </c:numCache>
            </c:numRef>
          </c:yVal>
        </c:ser>
        <c:axId val="545845160"/>
        <c:axId val="71273624"/>
      </c:scatterChart>
      <c:valAx>
        <c:axId val="545845160"/>
        <c:scaling>
          <c:orientation val="minMax"/>
        </c:scaling>
        <c:delete val="1"/>
        <c:axPos val="b"/>
        <c:numFmt formatCode="General" sourceLinked="1"/>
        <c:tickLblPos val="nextTo"/>
        <c:crossAx val="71273624"/>
        <c:crosses val="autoZero"/>
        <c:crossBetween val="midCat"/>
      </c:valAx>
      <c:valAx>
        <c:axId val="71273624"/>
        <c:scaling>
          <c:orientation val="minMax"/>
          <c:max val="20.0"/>
          <c:min val="18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458451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1.030922299028561</c:v>
                </c:pt>
                <c:pt idx="1">
                  <c:v>0.922218455215629</c:v>
                </c:pt>
                <c:pt idx="2">
                  <c:v>1.051817173453985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0.86069180015959</c:v>
                </c:pt>
                <c:pt idx="1">
                  <c:v>0.701407925650639</c:v>
                </c:pt>
                <c:pt idx="2">
                  <c:v>0.795764790442222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0.802593610048013</c:v>
                </c:pt>
                <c:pt idx="1">
                  <c:v>0.649888330852612</c:v>
                </c:pt>
                <c:pt idx="2">
                  <c:v>0.778755595087305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0.939630428828398</c:v>
                </c:pt>
                <c:pt idx="1">
                  <c:v>0.873523046051737</c:v>
                </c:pt>
                <c:pt idx="2">
                  <c:v>1.125985988104878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0.000</c:formatCode>
                <c:ptCount val="4"/>
                <c:pt idx="0">
                  <c:v>1.000000000000002</c:v>
                </c:pt>
                <c:pt idx="1">
                  <c:v>0.78319099356581</c:v>
                </c:pt>
                <c:pt idx="2">
                  <c:v>0.740591185682723</c:v>
                </c:pt>
                <c:pt idx="3">
                  <c:v>0.974065456191885</c:v>
                </c:pt>
              </c:numCache>
            </c:numRef>
          </c:yVal>
        </c:ser>
        <c:axId val="800331736"/>
        <c:axId val="544007912"/>
      </c:scatterChart>
      <c:valAx>
        <c:axId val="800331736"/>
        <c:scaling>
          <c:orientation val="minMax"/>
        </c:scaling>
        <c:delete val="1"/>
        <c:axPos val="b"/>
        <c:numFmt formatCode="General" sourceLinked="1"/>
        <c:tickLblPos val="nextTo"/>
        <c:crossAx val="544007912"/>
        <c:crosses val="autoZero"/>
        <c:crossBetween val="midCat"/>
      </c:valAx>
      <c:valAx>
        <c:axId val="544007912"/>
        <c:scaling>
          <c:logBase val="10.0"/>
          <c:orientation val="minMax"/>
          <c:max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8003317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Actb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Analysis!$E$47:$E$58</c:f>
                <c:numCache>
                  <c:formatCode>General</c:formatCode>
                  <c:ptCount val="12"/>
                  <c:pt idx="0">
                    <c:v>0.156406769171618</c:v>
                  </c:pt>
                  <c:pt idx="1">
                    <c:v>0.0773396642602639</c:v>
                  </c:pt>
                  <c:pt idx="2">
                    <c:v>0.0393980676587613</c:v>
                  </c:pt>
                  <c:pt idx="3">
                    <c:v>0.0424180887278931</c:v>
                  </c:pt>
                  <c:pt idx="4">
                    <c:v>0.0556209503271267</c:v>
                  </c:pt>
                  <c:pt idx="5">
                    <c:v>0.0976726690875905</c:v>
                  </c:pt>
                  <c:pt idx="6">
                    <c:v>0.0916955989870092</c:v>
                  </c:pt>
                  <c:pt idx="7">
                    <c:v>0.106702627762125</c:v>
                  </c:pt>
                  <c:pt idx="8">
                    <c:v>0.0494548154440689</c:v>
                  </c:pt>
                  <c:pt idx="9">
                    <c:v>0.043598466722209</c:v>
                  </c:pt>
                  <c:pt idx="10">
                    <c:v>0.0391485918786435</c:v>
                  </c:pt>
                  <c:pt idx="11">
                    <c:v>0.012801567739815</c:v>
                  </c:pt>
                </c:numCache>
              </c:numRef>
            </c:plus>
            <c:minus>
              <c:numRef>
                <c:f>Analysis!$E$47:$E$58</c:f>
                <c:numCache>
                  <c:formatCode>General</c:formatCode>
                  <c:ptCount val="12"/>
                  <c:pt idx="0">
                    <c:v>0.156406769171618</c:v>
                  </c:pt>
                  <c:pt idx="1">
                    <c:v>0.0773396642602639</c:v>
                  </c:pt>
                  <c:pt idx="2">
                    <c:v>0.0393980676587613</c:v>
                  </c:pt>
                  <c:pt idx="3">
                    <c:v>0.0424180887278931</c:v>
                  </c:pt>
                  <c:pt idx="4">
                    <c:v>0.0556209503271267</c:v>
                  </c:pt>
                  <c:pt idx="5">
                    <c:v>0.0976726690875905</c:v>
                  </c:pt>
                  <c:pt idx="6">
                    <c:v>0.0916955989870092</c:v>
                  </c:pt>
                  <c:pt idx="7">
                    <c:v>0.106702627762125</c:v>
                  </c:pt>
                  <c:pt idx="8">
                    <c:v>0.0494548154440689</c:v>
                  </c:pt>
                  <c:pt idx="9">
                    <c:v>0.043598466722209</c:v>
                  </c:pt>
                  <c:pt idx="10">
                    <c:v>0.0391485918786435</c:v>
                  </c:pt>
                  <c:pt idx="11">
                    <c:v>0.012801567739815</c:v>
                  </c:pt>
                </c:numCache>
              </c:numRef>
            </c:minus>
          </c:errBars>
          <c:cat>
            <c:multiLvlStrRef>
              <c:f>Analysis!$B$47:$C$58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Analysis!$D$47:$D$58</c:f>
              <c:numCache>
                <c:formatCode>0.00</c:formatCode>
                <c:ptCount val="12"/>
                <c:pt idx="0">
                  <c:v>14.67110913536948</c:v>
                </c:pt>
                <c:pt idx="1">
                  <c:v>14.78366867787699</c:v>
                </c:pt>
                <c:pt idx="2">
                  <c:v>14.52861762424626</c:v>
                </c:pt>
                <c:pt idx="3">
                  <c:v>15.17546455094005</c:v>
                </c:pt>
                <c:pt idx="4">
                  <c:v>15.38944008823064</c:v>
                </c:pt>
                <c:pt idx="5">
                  <c:v>15.35568583000963</c:v>
                </c:pt>
                <c:pt idx="6">
                  <c:v>15.75461475668099</c:v>
                </c:pt>
                <c:pt idx="7">
                  <c:v>15.80228413373252</c:v>
                </c:pt>
                <c:pt idx="8">
                  <c:v>15.65559828205446</c:v>
                </c:pt>
                <c:pt idx="9">
                  <c:v>14.9984377538347</c:v>
                </c:pt>
                <c:pt idx="10">
                  <c:v>15.15423388395215</c:v>
                </c:pt>
                <c:pt idx="11">
                  <c:v>14.93521012972874</c:v>
                </c:pt>
              </c:numCache>
            </c:numRef>
          </c:val>
        </c:ser>
        <c:axId val="800432904"/>
        <c:axId val="800505096"/>
      </c:barChart>
      <c:catAx>
        <c:axId val="800432904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00505096"/>
        <c:crosses val="autoZero"/>
        <c:auto val="1"/>
        <c:lblAlgn val="ctr"/>
        <c:lblOffset val="100"/>
      </c:catAx>
      <c:valAx>
        <c:axId val="800505096"/>
        <c:scaling>
          <c:orientation val="minMax"/>
          <c:max val="16.0"/>
          <c:min val="14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800432904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Actb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Analysis!$B$47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Analysis!$D$47:$D$49</c:f>
              <c:numCache>
                <c:formatCode>0.00</c:formatCode>
                <c:ptCount val="3"/>
                <c:pt idx="0">
                  <c:v>14.67110913536948</c:v>
                </c:pt>
                <c:pt idx="1">
                  <c:v>14.78366867787699</c:v>
                </c:pt>
                <c:pt idx="2">
                  <c:v>14.52861762424626</c:v>
                </c:pt>
              </c:numCache>
            </c:numRef>
          </c:yVal>
        </c:ser>
        <c:ser>
          <c:idx val="1"/>
          <c:order val="1"/>
          <c:tx>
            <c:strRef>
              <c:f>Analysis!$B$50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Analysis!$D$50:$D$52</c:f>
              <c:numCache>
                <c:formatCode>0.00</c:formatCode>
                <c:ptCount val="3"/>
                <c:pt idx="0">
                  <c:v>15.17546455094005</c:v>
                </c:pt>
                <c:pt idx="1">
                  <c:v>15.38944008823064</c:v>
                </c:pt>
                <c:pt idx="2">
                  <c:v>15.35568583000963</c:v>
                </c:pt>
              </c:numCache>
            </c:numRef>
          </c:yVal>
        </c:ser>
        <c:ser>
          <c:idx val="2"/>
          <c:order val="2"/>
          <c:tx>
            <c:strRef>
              <c:f>Analysis!$B$53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Analysis!$D$53:$D$55</c:f>
              <c:numCache>
                <c:formatCode>0.00</c:formatCode>
                <c:ptCount val="3"/>
                <c:pt idx="0">
                  <c:v>15.75461475668099</c:v>
                </c:pt>
                <c:pt idx="1">
                  <c:v>15.80228413373252</c:v>
                </c:pt>
                <c:pt idx="2">
                  <c:v>15.65559828205446</c:v>
                </c:pt>
              </c:numCache>
            </c:numRef>
          </c:yVal>
        </c:ser>
        <c:ser>
          <c:idx val="3"/>
          <c:order val="3"/>
          <c:tx>
            <c:strRef>
              <c:f>Analysis!$B$56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Analysis!$A$56:$A$58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Analysis!$D$56:$D$58</c:f>
              <c:numCache>
                <c:formatCode>0.00</c:formatCode>
                <c:ptCount val="3"/>
                <c:pt idx="0">
                  <c:v>14.9984377538347</c:v>
                </c:pt>
                <c:pt idx="1">
                  <c:v>15.15423388395215</c:v>
                </c:pt>
                <c:pt idx="2">
                  <c:v>14.93521012972874</c:v>
                </c:pt>
              </c:numCache>
            </c:numRef>
          </c:yVal>
        </c:ser>
        <c:ser>
          <c:idx val="4"/>
          <c:order val="4"/>
          <c:tx>
            <c:strRef>
              <c:f>Analysis!$B$60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Analysis!$A$61:$A$64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Analysis!$D$61:$D$64</c:f>
              <c:numCache>
                <c:formatCode>0.00</c:formatCode>
                <c:ptCount val="4"/>
                <c:pt idx="0">
                  <c:v>14.66113181249757</c:v>
                </c:pt>
                <c:pt idx="1">
                  <c:v>15.30686348972677</c:v>
                </c:pt>
                <c:pt idx="2">
                  <c:v>15.73749905748932</c:v>
                </c:pt>
                <c:pt idx="3">
                  <c:v>15.0292939225052</c:v>
                </c:pt>
              </c:numCache>
            </c:numRef>
          </c:yVal>
        </c:ser>
        <c:axId val="614407272"/>
        <c:axId val="503850856"/>
      </c:scatterChart>
      <c:valAx>
        <c:axId val="614407272"/>
        <c:scaling>
          <c:orientation val="minMax"/>
        </c:scaling>
        <c:delete val="1"/>
        <c:axPos val="b"/>
        <c:numFmt formatCode="General" sourceLinked="1"/>
        <c:tickLblPos val="nextTo"/>
        <c:crossAx val="503850856"/>
        <c:crosses val="autoZero"/>
        <c:crossBetween val="midCat"/>
      </c:valAx>
      <c:valAx>
        <c:axId val="503850856"/>
        <c:scaling>
          <c:orientation val="minMax"/>
          <c:max val="16.0"/>
          <c:min val="14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61440727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Actb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Analysis!$B$47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Analysis!$H$47:$H$49</c:f>
              <c:numCache>
                <c:formatCode>0.00</c:formatCode>
                <c:ptCount val="3"/>
                <c:pt idx="0">
                  <c:v>0.993108105570909</c:v>
                </c:pt>
                <c:pt idx="1">
                  <c:v>0.918570995054858</c:v>
                </c:pt>
                <c:pt idx="2">
                  <c:v>1.096202392284498</c:v>
                </c:pt>
              </c:numCache>
            </c:numRef>
          </c:yVal>
        </c:ser>
        <c:ser>
          <c:idx val="1"/>
          <c:order val="1"/>
          <c:tx>
            <c:strRef>
              <c:f>Analysis!$B$50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Analysis!$H$50:$H$52</c:f>
              <c:numCache>
                <c:formatCode>0.00</c:formatCode>
                <c:ptCount val="3"/>
                <c:pt idx="0">
                  <c:v>0.700116669213925</c:v>
                </c:pt>
                <c:pt idx="1">
                  <c:v>0.603611302024235</c:v>
                </c:pt>
                <c:pt idx="2">
                  <c:v>0.617900301492105</c:v>
                </c:pt>
              </c:numCache>
            </c:numRef>
          </c:yVal>
        </c:ser>
        <c:ser>
          <c:idx val="2"/>
          <c:order val="2"/>
          <c:tx>
            <c:strRef>
              <c:f>Analysis!$B$53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Analysis!$H$53:$H$55</c:f>
              <c:numCache>
                <c:formatCode>0.00</c:formatCode>
                <c:ptCount val="3"/>
                <c:pt idx="0">
                  <c:v>0.468628647873179</c:v>
                </c:pt>
                <c:pt idx="1">
                  <c:v>0.453397291784268</c:v>
                </c:pt>
                <c:pt idx="2">
                  <c:v>0.501921458082231</c:v>
                </c:pt>
              </c:numCache>
            </c:numRef>
          </c:yVal>
        </c:ser>
        <c:ser>
          <c:idx val="3"/>
          <c:order val="3"/>
          <c:tx>
            <c:strRef>
              <c:f>Analysis!$B$56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Analysis!$A$56:$A$58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Analysis!$H$56:$H$58</c:f>
              <c:numCache>
                <c:formatCode>0.00</c:formatCode>
                <c:ptCount val="3"/>
                <c:pt idx="0">
                  <c:v>0.791517996886082</c:v>
                </c:pt>
                <c:pt idx="1">
                  <c:v>0.710495751853603</c:v>
                </c:pt>
                <c:pt idx="2">
                  <c:v>0.826978474393945</c:v>
                </c:pt>
              </c:numCache>
            </c:numRef>
          </c:yVal>
        </c:ser>
        <c:ser>
          <c:idx val="4"/>
          <c:order val="4"/>
          <c:tx>
            <c:strRef>
              <c:f>Analysis!$B$60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Analysis!$A$61:$A$64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Analysis!$H$61:$H$64</c:f>
              <c:numCache>
                <c:formatCode>0.000</c:formatCode>
                <c:ptCount val="4"/>
                <c:pt idx="0">
                  <c:v>0.999999999999999</c:v>
                </c:pt>
                <c:pt idx="1">
                  <c:v>0.639168547698055</c:v>
                </c:pt>
                <c:pt idx="2">
                  <c:v>0.474221426849603</c:v>
                </c:pt>
                <c:pt idx="3">
                  <c:v>0.774768868315771</c:v>
                </c:pt>
              </c:numCache>
            </c:numRef>
          </c:yVal>
        </c:ser>
        <c:axId val="800263144"/>
        <c:axId val="544013080"/>
      </c:scatterChart>
      <c:valAx>
        <c:axId val="800263144"/>
        <c:scaling>
          <c:orientation val="minMax"/>
        </c:scaling>
        <c:delete val="1"/>
        <c:axPos val="b"/>
        <c:numFmt formatCode="General" sourceLinked="1"/>
        <c:tickLblPos val="nextTo"/>
        <c:crossAx val="544013080"/>
        <c:crosses val="autoZero"/>
        <c:crossBetween val="midCat"/>
      </c:valAx>
      <c:valAx>
        <c:axId val="544013080"/>
        <c:scaling>
          <c:logBase val="10.0"/>
          <c:orientation val="minMax"/>
          <c:max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8002631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1</xdr:row>
      <xdr:rowOff>38100</xdr:rowOff>
    </xdr:from>
    <xdr:to>
      <xdr:col>9</xdr:col>
      <xdr:colOff>787400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</xdr:colOff>
      <xdr:row>17</xdr:row>
      <xdr:rowOff>152400</xdr:rowOff>
    </xdr:from>
    <xdr:to>
      <xdr:col>9</xdr:col>
      <xdr:colOff>787400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34</xdr:row>
      <xdr:rowOff>101600</xdr:rowOff>
    </xdr:from>
    <xdr:to>
      <xdr:col>9</xdr:col>
      <xdr:colOff>787400</xdr:colOff>
      <xdr:row>51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0</xdr:row>
      <xdr:rowOff>88900</xdr:rowOff>
    </xdr:from>
    <xdr:to>
      <xdr:col>16</xdr:col>
      <xdr:colOff>266700</xdr:colOff>
      <xdr:row>17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508000</xdr:colOff>
      <xdr:row>41</xdr:row>
      <xdr:rowOff>50800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533400</xdr:colOff>
      <xdr:row>21</xdr:row>
      <xdr:rowOff>88900</xdr:rowOff>
    </xdr:from>
    <xdr:to>
      <xdr:col>13</xdr:col>
      <xdr:colOff>609600</xdr:colOff>
      <xdr:row>41</xdr:row>
      <xdr:rowOff>50800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190500</xdr:colOff>
      <xdr:row>43</xdr:row>
      <xdr:rowOff>203200</xdr:rowOff>
    </xdr:from>
    <xdr:to>
      <xdr:col>16</xdr:col>
      <xdr:colOff>266700</xdr:colOff>
      <xdr:row>60</xdr:row>
      <xdr:rowOff>139700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65</xdr:row>
      <xdr:rowOff>38100</xdr:rowOff>
    </xdr:from>
    <xdr:to>
      <xdr:col>8</xdr:col>
      <xdr:colOff>508000</xdr:colOff>
      <xdr:row>85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533400</xdr:colOff>
      <xdr:row>65</xdr:row>
      <xdr:rowOff>38100</xdr:rowOff>
    </xdr:from>
    <xdr:to>
      <xdr:col>13</xdr:col>
      <xdr:colOff>609600</xdr:colOff>
      <xdr:row>85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19</xdr:row>
      <xdr:rowOff>152400</xdr:rowOff>
    </xdr:from>
    <xdr:to>
      <xdr:col>4</xdr:col>
      <xdr:colOff>812800</xdr:colOff>
      <xdr:row>36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0</xdr:rowOff>
    </xdr:from>
    <xdr:to>
      <xdr:col>5</xdr:col>
      <xdr:colOff>152400</xdr:colOff>
      <xdr:row>41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177800</xdr:colOff>
      <xdr:row>25</xdr:row>
      <xdr:rowOff>0</xdr:rowOff>
    </xdr:from>
    <xdr:to>
      <xdr:col>9</xdr:col>
      <xdr:colOff>381000</xdr:colOff>
      <xdr:row>41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E106"/>
  <sheetViews>
    <sheetView workbookViewId="0">
      <selection activeCell="M23" sqref="M23"/>
    </sheetView>
  </sheetViews>
  <sheetFormatPr baseColWidth="10" defaultRowHeight="13" customHeight="1"/>
  <cols>
    <col min="1" max="1" width="4.140625" bestFit="1" customWidth="1"/>
    <col min="2" max="2" width="5.85546875" bestFit="1" customWidth="1"/>
    <col min="3" max="3" width="6.28515625" bestFit="1" customWidth="1"/>
  </cols>
  <sheetData>
    <row r="1" spans="1:5" ht="18">
      <c r="A1" s="30" t="s">
        <v>6</v>
      </c>
    </row>
    <row r="2" spans="1:5" ht="13" customHeight="1">
      <c r="A2" s="17" t="s">
        <v>104</v>
      </c>
      <c r="B2" s="17" t="s">
        <v>105</v>
      </c>
      <c r="C2" s="17" t="s">
        <v>106</v>
      </c>
      <c r="D2" s="17" t="s">
        <v>107</v>
      </c>
      <c r="E2" s="17" t="s">
        <v>108</v>
      </c>
    </row>
    <row r="3" spans="1:5" ht="13" customHeight="1">
      <c r="A3" s="8" t="s">
        <v>13</v>
      </c>
      <c r="B3" s="8">
        <v>33.119686172916872</v>
      </c>
      <c r="C3" s="9">
        <v>76</v>
      </c>
      <c r="D3" s="10" t="s">
        <v>88</v>
      </c>
      <c r="E3" s="10" t="s">
        <v>89</v>
      </c>
    </row>
    <row r="4" spans="1:5" ht="13" customHeight="1">
      <c r="A4" s="18" t="s">
        <v>14</v>
      </c>
      <c r="B4" s="19" t="s">
        <v>87</v>
      </c>
      <c r="C4" s="20">
        <v>58.5</v>
      </c>
      <c r="D4" s="21" t="s">
        <v>90</v>
      </c>
      <c r="E4" s="21" t="s">
        <v>91</v>
      </c>
    </row>
    <row r="5" spans="1:5" ht="13" customHeight="1">
      <c r="A5" s="8" t="s">
        <v>15</v>
      </c>
      <c r="B5" s="11">
        <v>18.7064529655066</v>
      </c>
      <c r="C5" s="9">
        <v>80.5</v>
      </c>
      <c r="D5" s="10" t="s">
        <v>92</v>
      </c>
      <c r="E5" s="10" t="s">
        <v>93</v>
      </c>
    </row>
    <row r="6" spans="1:5" ht="13" customHeight="1">
      <c r="A6" s="8" t="s">
        <v>16</v>
      </c>
      <c r="B6" s="11">
        <v>18.945216539595506</v>
      </c>
      <c r="C6" s="9">
        <v>80.5</v>
      </c>
      <c r="D6" s="10" t="s">
        <v>92</v>
      </c>
      <c r="E6" s="10" t="s">
        <v>93</v>
      </c>
    </row>
    <row r="7" spans="1:5" ht="13" customHeight="1">
      <c r="A7" s="8" t="s">
        <v>17</v>
      </c>
      <c r="B7" s="11">
        <v>19.112607169116206</v>
      </c>
      <c r="C7" s="9">
        <v>80.5</v>
      </c>
      <c r="D7" s="10" t="s">
        <v>92</v>
      </c>
      <c r="E7" s="10" t="s">
        <v>93</v>
      </c>
    </row>
    <row r="8" spans="1:5" ht="13" customHeight="1">
      <c r="A8" s="8" t="s">
        <v>18</v>
      </c>
      <c r="B8" s="11">
        <v>18.94840687908572</v>
      </c>
      <c r="C8" s="9">
        <v>81</v>
      </c>
      <c r="D8" s="10" t="s">
        <v>92</v>
      </c>
      <c r="E8" s="10" t="s">
        <v>93</v>
      </c>
    </row>
    <row r="9" spans="1:5" ht="13" customHeight="1">
      <c r="A9" s="8" t="s">
        <v>19</v>
      </c>
      <c r="B9" s="11">
        <v>18.977634704467604</v>
      </c>
      <c r="C9" s="9">
        <v>81</v>
      </c>
      <c r="D9" s="10" t="s">
        <v>92</v>
      </c>
      <c r="E9" s="10" t="s">
        <v>93</v>
      </c>
    </row>
    <row r="10" spans="1:5" ht="13" customHeight="1">
      <c r="A10" s="8" t="s">
        <v>20</v>
      </c>
      <c r="B10" s="11">
        <v>19.262551288299015</v>
      </c>
      <c r="C10" s="9">
        <v>81</v>
      </c>
      <c r="D10" s="10" t="s">
        <v>92</v>
      </c>
      <c r="E10" s="10" t="s">
        <v>93</v>
      </c>
    </row>
    <row r="11" spans="1:5" ht="13" customHeight="1">
      <c r="A11" s="8" t="s">
        <v>21</v>
      </c>
      <c r="B11" s="11">
        <v>19.515937325878902</v>
      </c>
      <c r="C11" s="9">
        <v>81</v>
      </c>
      <c r="D11" s="10" t="s">
        <v>92</v>
      </c>
      <c r="E11" s="10" t="s">
        <v>93</v>
      </c>
    </row>
    <row r="12" spans="1:5" ht="13" customHeight="1">
      <c r="A12" s="8" t="s">
        <v>22</v>
      </c>
      <c r="B12" s="11">
        <v>19.001102614422216</v>
      </c>
      <c r="C12" s="9">
        <v>81</v>
      </c>
      <c r="D12" s="10" t="s">
        <v>92</v>
      </c>
      <c r="E12" s="10" t="s">
        <v>93</v>
      </c>
    </row>
    <row r="13" spans="1:5" ht="13" customHeight="1">
      <c r="A13" s="8" t="s">
        <v>23</v>
      </c>
      <c r="B13" s="11">
        <v>18.722274217499358</v>
      </c>
      <c r="C13" s="9">
        <v>81</v>
      </c>
      <c r="D13" s="10" t="s">
        <v>92</v>
      </c>
      <c r="E13" s="10" t="s">
        <v>93</v>
      </c>
    </row>
    <row r="14" spans="1:5" ht="13" customHeight="1">
      <c r="A14" s="8" t="s">
        <v>24</v>
      </c>
      <c r="B14" s="11">
        <v>19.209203053862982</v>
      </c>
      <c r="C14" s="9">
        <v>81</v>
      </c>
      <c r="D14" s="10" t="s">
        <v>92</v>
      </c>
      <c r="E14" s="10" t="s">
        <v>93</v>
      </c>
    </row>
    <row r="15" spans="1:5" ht="13" customHeight="1">
      <c r="A15" s="8" t="s">
        <v>25</v>
      </c>
      <c r="B15" s="11">
        <v>19.233175925839102</v>
      </c>
      <c r="C15" s="9">
        <v>80.5</v>
      </c>
      <c r="D15" s="10" t="s">
        <v>92</v>
      </c>
      <c r="E15" s="10" t="s">
        <v>93</v>
      </c>
    </row>
    <row r="16" spans="1:5" ht="13" customHeight="1">
      <c r="A16" s="22" t="s">
        <v>26</v>
      </c>
      <c r="B16" s="23">
        <v>18.678248082857454</v>
      </c>
      <c r="C16" s="24">
        <v>80.5</v>
      </c>
      <c r="D16" s="25" t="s">
        <v>92</v>
      </c>
      <c r="E16" s="25" t="s">
        <v>93</v>
      </c>
    </row>
    <row r="17" spans="1:5" ht="13" customHeight="1">
      <c r="A17" s="8" t="s">
        <v>27</v>
      </c>
      <c r="B17" s="11">
        <v>18.816428675336834</v>
      </c>
      <c r="C17" s="9">
        <v>80.5</v>
      </c>
      <c r="D17" s="10" t="s">
        <v>92</v>
      </c>
      <c r="E17" s="10" t="s">
        <v>93</v>
      </c>
    </row>
    <row r="18" spans="1:5" ht="13" customHeight="1">
      <c r="A18" s="8" t="s">
        <v>28</v>
      </c>
      <c r="B18" s="11">
        <v>19.098399043202232</v>
      </c>
      <c r="C18" s="9">
        <v>80.5</v>
      </c>
      <c r="D18" s="10" t="s">
        <v>92</v>
      </c>
      <c r="E18" s="10" t="s">
        <v>93</v>
      </c>
    </row>
    <row r="19" spans="1:5" ht="13" customHeight="1">
      <c r="A19" s="8" t="s">
        <v>29</v>
      </c>
      <c r="B19" s="11">
        <v>19.132662522333327</v>
      </c>
      <c r="C19" s="9">
        <v>80.5</v>
      </c>
      <c r="D19" s="10" t="s">
        <v>92</v>
      </c>
      <c r="E19" s="10" t="s">
        <v>93</v>
      </c>
    </row>
    <row r="20" spans="1:5" ht="13" customHeight="1">
      <c r="A20" s="8" t="s">
        <v>30</v>
      </c>
      <c r="B20" s="11">
        <v>18.842015284103951</v>
      </c>
      <c r="C20" s="9">
        <v>81</v>
      </c>
      <c r="D20" s="10" t="s">
        <v>92</v>
      </c>
      <c r="E20" s="10" t="s">
        <v>93</v>
      </c>
    </row>
    <row r="21" spans="1:5" ht="13" customHeight="1">
      <c r="A21" s="8" t="s">
        <v>31</v>
      </c>
      <c r="B21" s="11">
        <v>18.866757253090775</v>
      </c>
      <c r="C21" s="9">
        <v>81</v>
      </c>
      <c r="D21" s="10" t="s">
        <v>92</v>
      </c>
      <c r="E21" s="10" t="s">
        <v>93</v>
      </c>
    </row>
    <row r="22" spans="1:5" ht="13" customHeight="1">
      <c r="A22" s="8" t="s">
        <v>32</v>
      </c>
      <c r="B22" s="11">
        <v>19.371550277866039</v>
      </c>
      <c r="C22" s="9">
        <v>81</v>
      </c>
      <c r="D22" s="10" t="s">
        <v>92</v>
      </c>
      <c r="E22" s="10" t="s">
        <v>93</v>
      </c>
    </row>
    <row r="23" spans="1:5" ht="13" customHeight="1">
      <c r="A23" s="8" t="s">
        <v>33</v>
      </c>
      <c r="B23" s="11">
        <v>19.338288018029399</v>
      </c>
      <c r="C23" s="9">
        <v>81</v>
      </c>
      <c r="D23" s="10" t="s">
        <v>92</v>
      </c>
      <c r="E23" s="10" t="s">
        <v>93</v>
      </c>
    </row>
    <row r="24" spans="1:5" ht="13" customHeight="1">
      <c r="A24" s="8" t="s">
        <v>34</v>
      </c>
      <c r="B24" s="11">
        <v>18.999814884769222</v>
      </c>
      <c r="C24" s="9">
        <v>81</v>
      </c>
      <c r="D24" s="10" t="s">
        <v>92</v>
      </c>
      <c r="E24" s="10" t="s">
        <v>93</v>
      </c>
    </row>
    <row r="25" spans="1:5" ht="13" customHeight="1">
      <c r="A25" s="8" t="s">
        <v>35</v>
      </c>
      <c r="B25" s="11">
        <v>18.742710708895181</v>
      </c>
      <c r="C25" s="9">
        <v>81</v>
      </c>
      <c r="D25" s="10" t="s">
        <v>92</v>
      </c>
      <c r="E25" s="10" t="s">
        <v>93</v>
      </c>
    </row>
    <row r="26" spans="1:5" ht="13" customHeight="1">
      <c r="A26" s="8" t="s">
        <v>36</v>
      </c>
      <c r="B26" s="11">
        <v>19.060721844132228</v>
      </c>
      <c r="C26" s="9">
        <v>81</v>
      </c>
      <c r="D26" s="10" t="s">
        <v>92</v>
      </c>
      <c r="E26" s="10" t="s">
        <v>93</v>
      </c>
    </row>
    <row r="27" spans="1:5" ht="13" customHeight="1">
      <c r="A27" s="8" t="s">
        <v>37</v>
      </c>
      <c r="B27" s="11">
        <v>19.099091858665403</v>
      </c>
      <c r="C27" s="9">
        <v>80.5</v>
      </c>
      <c r="D27" s="10" t="s">
        <v>92</v>
      </c>
      <c r="E27" s="10" t="s">
        <v>93</v>
      </c>
    </row>
    <row r="28" spans="1:5" ht="13" customHeight="1">
      <c r="A28" s="22" t="s">
        <v>38</v>
      </c>
      <c r="B28" s="23">
        <v>18.590127009797385</v>
      </c>
      <c r="C28" s="24">
        <v>80.5</v>
      </c>
      <c r="D28" s="25" t="s">
        <v>92</v>
      </c>
      <c r="E28" s="25" t="s">
        <v>93</v>
      </c>
    </row>
    <row r="29" spans="1:5" ht="13" customHeight="1">
      <c r="A29" s="8" t="s">
        <v>39</v>
      </c>
      <c r="B29" s="8">
        <v>32.728005619807014</v>
      </c>
      <c r="C29" s="9">
        <v>75.5</v>
      </c>
      <c r="D29" s="10" t="s">
        <v>94</v>
      </c>
      <c r="E29" s="10" t="s">
        <v>93</v>
      </c>
    </row>
    <row r="30" spans="1:5" ht="13" customHeight="1">
      <c r="A30" s="8" t="s">
        <v>40</v>
      </c>
      <c r="B30" s="8">
        <v>32.066147501579501</v>
      </c>
      <c r="C30" s="9">
        <v>76</v>
      </c>
      <c r="D30" s="10" t="s">
        <v>94</v>
      </c>
      <c r="E30" s="10" t="s">
        <v>93</v>
      </c>
    </row>
    <row r="31" spans="1:5" ht="13" customHeight="1">
      <c r="A31" s="8" t="s">
        <v>41</v>
      </c>
      <c r="B31" s="8">
        <v>31.523380963832864</v>
      </c>
      <c r="C31" s="9">
        <v>76</v>
      </c>
      <c r="D31" s="10" t="s">
        <v>94</v>
      </c>
      <c r="E31" s="10" t="s">
        <v>93</v>
      </c>
    </row>
    <row r="32" spans="1:5" ht="13" customHeight="1">
      <c r="A32" s="8" t="s">
        <v>42</v>
      </c>
      <c r="B32" s="8">
        <v>33.302497857545568</v>
      </c>
      <c r="C32" s="9">
        <v>76</v>
      </c>
      <c r="D32" s="10" t="s">
        <v>94</v>
      </c>
      <c r="E32" s="10" t="s">
        <v>93</v>
      </c>
    </row>
    <row r="33" spans="1:5" ht="13" customHeight="1">
      <c r="A33" s="8" t="s">
        <v>43</v>
      </c>
      <c r="B33" s="8">
        <v>32.557105640135589</v>
      </c>
      <c r="C33" s="9">
        <v>76</v>
      </c>
      <c r="D33" s="10" t="s">
        <v>94</v>
      </c>
      <c r="E33" s="10" t="s">
        <v>93</v>
      </c>
    </row>
    <row r="34" spans="1:5" ht="13" customHeight="1">
      <c r="A34" s="8" t="s">
        <v>44</v>
      </c>
      <c r="B34" s="8">
        <v>31.422497672326582</v>
      </c>
      <c r="C34" s="9">
        <v>76.5</v>
      </c>
      <c r="D34" s="10" t="s">
        <v>94</v>
      </c>
      <c r="E34" s="10" t="s">
        <v>93</v>
      </c>
    </row>
    <row r="35" spans="1:5" ht="13" customHeight="1">
      <c r="A35" s="8" t="s">
        <v>45</v>
      </c>
      <c r="B35" s="8">
        <v>31.728235432621275</v>
      </c>
      <c r="C35" s="9">
        <v>76</v>
      </c>
      <c r="D35" s="10" t="s">
        <v>94</v>
      </c>
      <c r="E35" s="10" t="s">
        <v>93</v>
      </c>
    </row>
    <row r="36" spans="1:5" ht="13" customHeight="1">
      <c r="A36" s="8" t="s">
        <v>46</v>
      </c>
      <c r="B36" s="8">
        <v>31.782943761679043</v>
      </c>
      <c r="C36" s="9">
        <v>76.5</v>
      </c>
      <c r="D36" s="10" t="s">
        <v>94</v>
      </c>
      <c r="E36" s="10" t="s">
        <v>93</v>
      </c>
    </row>
    <row r="37" spans="1:5" ht="13" customHeight="1">
      <c r="A37" s="8" t="s">
        <v>47</v>
      </c>
      <c r="B37" s="8">
        <v>32.421294818981046</v>
      </c>
      <c r="C37" s="9">
        <v>75.5</v>
      </c>
      <c r="D37" s="10" t="s">
        <v>94</v>
      </c>
      <c r="E37" s="10" t="s">
        <v>93</v>
      </c>
    </row>
    <row r="38" spans="1:5" ht="13" customHeight="1">
      <c r="A38" s="8" t="s">
        <v>48</v>
      </c>
      <c r="B38" s="8">
        <v>32.356165372394528</v>
      </c>
      <c r="C38" s="9">
        <v>76</v>
      </c>
      <c r="D38" s="10" t="s">
        <v>94</v>
      </c>
      <c r="E38" s="10" t="s">
        <v>93</v>
      </c>
    </row>
    <row r="39" spans="1:5" ht="13" customHeight="1">
      <c r="A39" s="8" t="s">
        <v>49</v>
      </c>
      <c r="B39" s="8">
        <v>31.417565993538673</v>
      </c>
      <c r="C39" s="9">
        <v>76</v>
      </c>
      <c r="D39" s="10" t="s">
        <v>94</v>
      </c>
      <c r="E39" s="10" t="s">
        <v>93</v>
      </c>
    </row>
    <row r="40" spans="1:5" ht="13" customHeight="1">
      <c r="A40" s="22" t="s">
        <v>50</v>
      </c>
      <c r="B40" s="22">
        <v>30.990522009076461</v>
      </c>
      <c r="C40" s="24">
        <v>76</v>
      </c>
      <c r="D40" s="25" t="s">
        <v>94</v>
      </c>
      <c r="E40" s="25" t="s">
        <v>93</v>
      </c>
    </row>
    <row r="41" spans="1:5" ht="13" customHeight="1">
      <c r="A41" s="12" t="s">
        <v>51</v>
      </c>
      <c r="B41" s="15">
        <v>14.560512848264652</v>
      </c>
      <c r="C41" s="13">
        <v>83</v>
      </c>
      <c r="D41" s="14" t="s">
        <v>92</v>
      </c>
      <c r="E41" s="14" t="s">
        <v>91</v>
      </c>
    </row>
    <row r="42" spans="1:5" ht="13" customHeight="1">
      <c r="A42" s="12" t="s">
        <v>52</v>
      </c>
      <c r="B42" s="15">
        <v>15.145470432755507</v>
      </c>
      <c r="C42" s="13">
        <v>83</v>
      </c>
      <c r="D42" s="14" t="s">
        <v>92</v>
      </c>
      <c r="E42" s="14" t="s">
        <v>91</v>
      </c>
    </row>
    <row r="43" spans="1:5" ht="13" customHeight="1">
      <c r="A43" s="12" t="s">
        <v>53</v>
      </c>
      <c r="B43" s="15">
        <v>15.689776176832167</v>
      </c>
      <c r="C43" s="13">
        <v>83</v>
      </c>
      <c r="D43" s="14" t="s">
        <v>92</v>
      </c>
      <c r="E43" s="14" t="s">
        <v>91</v>
      </c>
    </row>
    <row r="44" spans="1:5" ht="13" customHeight="1">
      <c r="A44" s="12" t="s">
        <v>54</v>
      </c>
      <c r="B44" s="15">
        <v>15.029266525303234</v>
      </c>
      <c r="C44" s="13">
        <v>83</v>
      </c>
      <c r="D44" s="14" t="s">
        <v>92</v>
      </c>
      <c r="E44" s="14" t="s">
        <v>91</v>
      </c>
    </row>
    <row r="45" spans="1:5" ht="13" customHeight="1">
      <c r="A45" s="12" t="s">
        <v>55</v>
      </c>
      <c r="B45" s="15">
        <v>14.728981276824124</v>
      </c>
      <c r="C45" s="13">
        <v>83</v>
      </c>
      <c r="D45" s="14" t="s">
        <v>92</v>
      </c>
      <c r="E45" s="14" t="s">
        <v>91</v>
      </c>
    </row>
    <row r="46" spans="1:5" ht="13" customHeight="1">
      <c r="A46" s="12" t="s">
        <v>56</v>
      </c>
      <c r="B46" s="15">
        <v>15.350110137078103</v>
      </c>
      <c r="C46" s="13">
        <v>83</v>
      </c>
      <c r="D46" s="14" t="s">
        <v>92</v>
      </c>
      <c r="E46" s="14" t="s">
        <v>91</v>
      </c>
    </row>
    <row r="47" spans="1:5" ht="13" customHeight="1">
      <c r="A47" s="12" t="s">
        <v>57</v>
      </c>
      <c r="B47" s="15">
        <v>15.726833982071772</v>
      </c>
      <c r="C47" s="13">
        <v>83</v>
      </c>
      <c r="D47" s="14" t="s">
        <v>92</v>
      </c>
      <c r="E47" s="14" t="s">
        <v>91</v>
      </c>
    </row>
    <row r="48" spans="1:5" ht="13" customHeight="1">
      <c r="A48" s="12" t="s">
        <v>58</v>
      </c>
      <c r="B48" s="15">
        <v>15.18191611874351</v>
      </c>
      <c r="C48" s="13">
        <v>83</v>
      </c>
      <c r="D48" s="14" t="s">
        <v>92</v>
      </c>
      <c r="E48" s="14" t="s">
        <v>91</v>
      </c>
    </row>
    <row r="49" spans="1:5" ht="13" customHeight="1">
      <c r="A49" s="12" t="s">
        <v>59</v>
      </c>
      <c r="B49" s="15">
        <v>14.556476265053446</v>
      </c>
      <c r="C49" s="13">
        <v>83</v>
      </c>
      <c r="D49" s="14" t="s">
        <v>92</v>
      </c>
      <c r="E49" s="14" t="s">
        <v>91</v>
      </c>
    </row>
    <row r="50" spans="1:5" ht="13" customHeight="1">
      <c r="A50" s="12" t="s">
        <v>60</v>
      </c>
      <c r="B50" s="15">
        <v>15.424750836658058</v>
      </c>
      <c r="C50" s="13">
        <v>83</v>
      </c>
      <c r="D50" s="14" t="s">
        <v>92</v>
      </c>
      <c r="E50" s="14" t="s">
        <v>91</v>
      </c>
    </row>
    <row r="51" spans="1:5" ht="13" customHeight="1">
      <c r="A51" s="12" t="s">
        <v>61</v>
      </c>
      <c r="B51" s="15">
        <v>15.620628446691422</v>
      </c>
      <c r="C51" s="13">
        <v>83</v>
      </c>
      <c r="D51" s="14" t="s">
        <v>92</v>
      </c>
      <c r="E51" s="14" t="s">
        <v>91</v>
      </c>
    </row>
    <row r="52" spans="1:5" ht="13" customHeight="1">
      <c r="A52" s="26" t="s">
        <v>62</v>
      </c>
      <c r="B52" s="27">
        <v>14.94426220508752</v>
      </c>
      <c r="C52" s="28">
        <v>83</v>
      </c>
      <c r="D52" s="29" t="s">
        <v>92</v>
      </c>
      <c r="E52" s="29" t="s">
        <v>91</v>
      </c>
    </row>
    <row r="53" spans="1:5" ht="13" customHeight="1">
      <c r="A53" s="12" t="s">
        <v>63</v>
      </c>
      <c r="B53" s="15">
        <v>14.7817054224743</v>
      </c>
      <c r="C53" s="13">
        <v>82.5</v>
      </c>
      <c r="D53" s="14" t="s">
        <v>92</v>
      </c>
      <c r="E53" s="14" t="s">
        <v>91</v>
      </c>
    </row>
    <row r="54" spans="1:5" ht="13" customHeight="1">
      <c r="A54" s="12" t="s">
        <v>64</v>
      </c>
      <c r="B54" s="15">
        <v>15.205458669124587</v>
      </c>
      <c r="C54" s="13">
        <v>83</v>
      </c>
      <c r="D54" s="14" t="s">
        <v>92</v>
      </c>
      <c r="E54" s="14" t="s">
        <v>91</v>
      </c>
    </row>
    <row r="55" spans="1:5" ht="13" customHeight="1">
      <c r="A55" s="12" t="s">
        <v>65</v>
      </c>
      <c r="B55" s="15">
        <v>15.819453336529804</v>
      </c>
      <c r="C55" s="13">
        <v>83</v>
      </c>
      <c r="D55" s="14" t="s">
        <v>92</v>
      </c>
      <c r="E55" s="14" t="s">
        <v>91</v>
      </c>
    </row>
    <row r="56" spans="1:5" ht="13" customHeight="1">
      <c r="A56" s="12" t="s">
        <v>66</v>
      </c>
      <c r="B56" s="15">
        <v>14.967608982366166</v>
      </c>
      <c r="C56" s="13">
        <v>83</v>
      </c>
      <c r="D56" s="14" t="s">
        <v>92</v>
      </c>
      <c r="E56" s="14" t="s">
        <v>91</v>
      </c>
    </row>
    <row r="57" spans="1:5" ht="13" customHeight="1">
      <c r="A57" s="12" t="s">
        <v>67</v>
      </c>
      <c r="B57" s="15">
        <v>14.838356078929854</v>
      </c>
      <c r="C57" s="13">
        <v>83</v>
      </c>
      <c r="D57" s="14" t="s">
        <v>92</v>
      </c>
      <c r="E57" s="14" t="s">
        <v>91</v>
      </c>
    </row>
    <row r="58" spans="1:5" ht="13" customHeight="1">
      <c r="A58" s="12" t="s">
        <v>68</v>
      </c>
      <c r="B58" s="15">
        <v>15.428770039383172</v>
      </c>
      <c r="C58" s="13">
        <v>83</v>
      </c>
      <c r="D58" s="14" t="s">
        <v>92</v>
      </c>
      <c r="E58" s="14" t="s">
        <v>91</v>
      </c>
    </row>
    <row r="59" spans="1:5" ht="13" customHeight="1">
      <c r="A59" s="12" t="s">
        <v>69</v>
      </c>
      <c r="B59" s="15">
        <v>15.877734285393263</v>
      </c>
      <c r="C59" s="13">
        <v>83</v>
      </c>
      <c r="D59" s="14" t="s">
        <v>92</v>
      </c>
      <c r="E59" s="14" t="s">
        <v>91</v>
      </c>
    </row>
    <row r="60" spans="1:5" ht="13" customHeight="1">
      <c r="A60" s="12" t="s">
        <v>70</v>
      </c>
      <c r="B60" s="15">
        <v>15.126551649160797</v>
      </c>
      <c r="C60" s="13">
        <v>83</v>
      </c>
      <c r="D60" s="14" t="s">
        <v>92</v>
      </c>
      <c r="E60" s="14" t="s">
        <v>91</v>
      </c>
    </row>
    <row r="61" spans="1:5" ht="13" customHeight="1">
      <c r="A61" s="12" t="s">
        <v>71</v>
      </c>
      <c r="B61" s="15">
        <v>14.500758983439065</v>
      </c>
      <c r="C61" s="13">
        <v>83</v>
      </c>
      <c r="D61" s="14" t="s">
        <v>92</v>
      </c>
      <c r="E61" s="14" t="s">
        <v>91</v>
      </c>
    </row>
    <row r="62" spans="1:5" ht="13" customHeight="1">
      <c r="A62" s="12" t="s">
        <v>72</v>
      </c>
      <c r="B62" s="15">
        <v>15.286620823361206</v>
      </c>
      <c r="C62" s="13">
        <v>83</v>
      </c>
      <c r="D62" s="14" t="s">
        <v>92</v>
      </c>
      <c r="E62" s="14" t="s">
        <v>91</v>
      </c>
    </row>
    <row r="63" spans="1:5" ht="13" customHeight="1">
      <c r="A63" s="12" t="s">
        <v>73</v>
      </c>
      <c r="B63" s="15">
        <v>15.690568117417504</v>
      </c>
      <c r="C63" s="13">
        <v>83</v>
      </c>
      <c r="D63" s="14" t="s">
        <v>92</v>
      </c>
      <c r="E63" s="14" t="s">
        <v>91</v>
      </c>
    </row>
    <row r="64" spans="1:5" ht="13" customHeight="1">
      <c r="A64" s="26" t="s">
        <v>74</v>
      </c>
      <c r="B64" s="27">
        <v>14.926158054369955</v>
      </c>
      <c r="C64" s="28">
        <v>82.5</v>
      </c>
      <c r="D64" s="29" t="s">
        <v>92</v>
      </c>
      <c r="E64" s="29" t="s">
        <v>91</v>
      </c>
    </row>
    <row r="65" spans="1:5" ht="13" customHeight="1">
      <c r="A65" s="12" t="s">
        <v>75</v>
      </c>
      <c r="B65" s="15">
        <v>32.871198400219278</v>
      </c>
      <c r="C65" s="13">
        <v>77</v>
      </c>
      <c r="D65" s="14" t="s">
        <v>95</v>
      </c>
      <c r="E65" s="14" t="s">
        <v>91</v>
      </c>
    </row>
    <row r="66" spans="1:5" ht="13" customHeight="1">
      <c r="A66" s="12" t="s">
        <v>76</v>
      </c>
      <c r="B66" s="15">
        <v>34.845808712414481</v>
      </c>
      <c r="C66" s="13">
        <v>77</v>
      </c>
      <c r="D66" s="14" t="s">
        <v>95</v>
      </c>
      <c r="E66" s="14" t="s">
        <v>91</v>
      </c>
    </row>
    <row r="67" spans="1:5" ht="13" customHeight="1">
      <c r="A67" s="12" t="s">
        <v>77</v>
      </c>
      <c r="B67" s="15">
        <v>32.929656274710091</v>
      </c>
      <c r="C67" s="13">
        <v>77</v>
      </c>
      <c r="D67" s="14" t="s">
        <v>95</v>
      </c>
      <c r="E67" s="14" t="s">
        <v>91</v>
      </c>
    </row>
    <row r="68" spans="1:5" ht="13" customHeight="1">
      <c r="A68" s="12" t="s">
        <v>78</v>
      </c>
      <c r="B68" s="15">
        <v>32.222176641942156</v>
      </c>
      <c r="C68" s="13">
        <v>77</v>
      </c>
      <c r="D68" s="14" t="s">
        <v>95</v>
      </c>
      <c r="E68" s="14" t="s">
        <v>91</v>
      </c>
    </row>
    <row r="69" spans="1:5" ht="13" customHeight="1">
      <c r="A69" s="12" t="s">
        <v>79</v>
      </c>
      <c r="B69" s="15">
        <v>33.136575406215876</v>
      </c>
      <c r="C69" s="13">
        <v>77</v>
      </c>
      <c r="D69" s="14" t="s">
        <v>95</v>
      </c>
      <c r="E69" s="14" t="s">
        <v>91</v>
      </c>
    </row>
    <row r="70" spans="1:5" ht="13" customHeight="1">
      <c r="A70" s="12" t="s">
        <v>80</v>
      </c>
      <c r="B70" s="15">
        <v>33.691559307461532</v>
      </c>
      <c r="C70" s="13">
        <v>77</v>
      </c>
      <c r="D70" s="14" t="s">
        <v>95</v>
      </c>
      <c r="E70" s="14" t="s">
        <v>91</v>
      </c>
    </row>
    <row r="71" spans="1:5" ht="13" customHeight="1">
      <c r="A71" s="12" t="s">
        <v>81</v>
      </c>
      <c r="B71" s="15">
        <v>36.268442313136141</v>
      </c>
      <c r="C71" s="13">
        <v>78</v>
      </c>
      <c r="D71" s="14" t="s">
        <v>95</v>
      </c>
      <c r="E71" s="14" t="s">
        <v>91</v>
      </c>
    </row>
    <row r="72" spans="1:5" ht="13" customHeight="1">
      <c r="A72" s="12" t="s">
        <v>82</v>
      </c>
      <c r="B72" s="15">
        <v>33.395218978999303</v>
      </c>
      <c r="C72" s="13">
        <v>77</v>
      </c>
      <c r="D72" s="14" t="s">
        <v>95</v>
      </c>
      <c r="E72" s="14" t="s">
        <v>91</v>
      </c>
    </row>
    <row r="73" spans="1:5" ht="13" customHeight="1">
      <c r="A73" s="12" t="s">
        <v>83</v>
      </c>
      <c r="B73" s="12">
        <v>34.225700862808054</v>
      </c>
      <c r="C73" s="13">
        <v>77</v>
      </c>
      <c r="D73" s="14" t="s">
        <v>95</v>
      </c>
      <c r="E73" s="14" t="s">
        <v>91</v>
      </c>
    </row>
    <row r="74" spans="1:5" ht="13" customHeight="1">
      <c r="A74" s="12" t="s">
        <v>84</v>
      </c>
      <c r="B74" s="15">
        <v>32.430367141524009</v>
      </c>
      <c r="C74" s="13">
        <v>77</v>
      </c>
      <c r="D74" s="14" t="s">
        <v>95</v>
      </c>
      <c r="E74" s="14" t="s">
        <v>91</v>
      </c>
    </row>
    <row r="75" spans="1:5" ht="13" customHeight="1">
      <c r="A75" s="12" t="s">
        <v>85</v>
      </c>
      <c r="B75" s="15">
        <v>34.716050039209733</v>
      </c>
      <c r="C75" s="13">
        <v>76.5</v>
      </c>
      <c r="D75" s="14" t="s">
        <v>95</v>
      </c>
      <c r="E75" s="14" t="s">
        <v>91</v>
      </c>
    </row>
    <row r="76" spans="1:5" ht="13" customHeight="1">
      <c r="A76" s="26" t="s">
        <v>86</v>
      </c>
      <c r="B76" s="27" t="s">
        <v>87</v>
      </c>
      <c r="C76" s="28">
        <v>58.5</v>
      </c>
      <c r="D76" s="29" t="s">
        <v>95</v>
      </c>
      <c r="E76" s="29" t="s">
        <v>91</v>
      </c>
    </row>
    <row r="77" spans="1:5" ht="13" customHeight="1">
      <c r="C77" s="1"/>
    </row>
    <row r="78" spans="1:5" ht="13" customHeight="1">
      <c r="C78" s="1"/>
    </row>
    <row r="79" spans="1:5" ht="13" customHeight="1">
      <c r="C79" s="1"/>
    </row>
    <row r="80" spans="1:5" ht="13" customHeight="1">
      <c r="C80" s="1"/>
    </row>
    <row r="81" spans="3:3" ht="13" customHeight="1">
      <c r="C81" s="1"/>
    </row>
    <row r="82" spans="3:3" ht="13" customHeight="1">
      <c r="C82" s="1"/>
    </row>
    <row r="83" spans="3:3" ht="13" customHeight="1">
      <c r="C83" s="1"/>
    </row>
    <row r="84" spans="3:3" ht="13" customHeight="1">
      <c r="C84" s="1"/>
    </row>
    <row r="85" spans="3:3" ht="13" customHeight="1">
      <c r="C85" s="1"/>
    </row>
    <row r="86" spans="3:3" ht="13" customHeight="1">
      <c r="C86" s="1"/>
    </row>
    <row r="87" spans="3:3" ht="13" customHeight="1">
      <c r="C87" s="1"/>
    </row>
    <row r="88" spans="3:3" ht="13" customHeight="1">
      <c r="C88" s="1"/>
    </row>
    <row r="89" spans="3:3" ht="13" customHeight="1">
      <c r="C89" s="1"/>
    </row>
    <row r="90" spans="3:3" ht="13" customHeight="1">
      <c r="C90" s="1"/>
    </row>
    <row r="91" spans="3:3" ht="13" customHeight="1">
      <c r="C91" s="1"/>
    </row>
    <row r="92" spans="3:3" ht="13" customHeight="1">
      <c r="C92" s="1"/>
    </row>
    <row r="93" spans="3:3" ht="13" customHeight="1">
      <c r="C93" s="1"/>
    </row>
    <row r="94" spans="3:3" ht="13" customHeight="1">
      <c r="C94" s="1"/>
    </row>
    <row r="95" spans="3:3" ht="13" customHeight="1">
      <c r="C95" s="1"/>
    </row>
    <row r="96" spans="3:3" ht="13" customHeight="1">
      <c r="C96" s="1"/>
    </row>
    <row r="97" spans="3:3" ht="13" customHeight="1">
      <c r="C97" s="1"/>
    </row>
    <row r="98" spans="3:3" ht="13" customHeight="1">
      <c r="C98" s="1"/>
    </row>
    <row r="99" spans="3:3" ht="13" customHeight="1">
      <c r="C99" s="1"/>
    </row>
    <row r="100" spans="3:3" ht="13" customHeight="1">
      <c r="C100" s="1"/>
    </row>
    <row r="101" spans="3:3" ht="13" customHeight="1">
      <c r="C101" s="1"/>
    </row>
    <row r="102" spans="3:3" ht="13" customHeight="1">
      <c r="C102" s="1"/>
    </row>
    <row r="103" spans="3:3" ht="13" customHeight="1">
      <c r="C103" s="1"/>
    </row>
    <row r="104" spans="3:3" ht="13" customHeight="1">
      <c r="C104" s="1"/>
    </row>
    <row r="105" spans="3:3" ht="13" customHeight="1">
      <c r="C105" s="1"/>
    </row>
    <row r="106" spans="3:3" ht="13" customHeight="1">
      <c r="C106" s="1"/>
    </row>
  </sheetData>
  <phoneticPr fontId="5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90"/>
  <sheetViews>
    <sheetView tabSelected="1" view="pageLayout" workbookViewId="0">
      <selection activeCell="G6" sqref="G6"/>
    </sheetView>
  </sheetViews>
  <sheetFormatPr baseColWidth="10" defaultRowHeight="13"/>
  <cols>
    <col min="1" max="1" width="2.140625" bestFit="1" customWidth="1"/>
    <col min="2" max="2" width="7.140625" bestFit="1" customWidth="1"/>
    <col min="3" max="3" width="2.140625" bestFit="1" customWidth="1"/>
    <col min="4" max="4" width="7.7109375" style="2" bestFit="1" customWidth="1"/>
    <col min="5" max="5" width="5.42578125" style="2" customWidth="1"/>
    <col min="6" max="6" width="6.140625" style="2" bestFit="1" customWidth="1"/>
    <col min="7" max="7" width="8.85546875" style="2" bestFit="1" customWidth="1"/>
    <col min="8" max="8" width="7" style="2" customWidth="1"/>
    <col min="9" max="9" width="7.85546875" bestFit="1" customWidth="1"/>
  </cols>
  <sheetData>
    <row r="1" spans="1:8" ht="25">
      <c r="A1" s="3" t="s">
        <v>100</v>
      </c>
      <c r="C1" s="49" t="s">
        <v>3</v>
      </c>
      <c r="D1" s="34"/>
    </row>
    <row r="2" spans="1:8">
      <c r="A2" s="3"/>
      <c r="C2" s="33"/>
      <c r="D2" s="34"/>
      <c r="G2" s="45" t="s">
        <v>2</v>
      </c>
      <c r="H2" s="46">
        <f>AVERAGE(D4:D6)</f>
        <v>18.805376420799394</v>
      </c>
    </row>
    <row r="3" spans="1:8" ht="27" thickBot="1">
      <c r="A3" s="40"/>
      <c r="B3" s="40"/>
      <c r="C3" s="40"/>
      <c r="D3" s="41" t="s">
        <v>101</v>
      </c>
      <c r="E3" s="41" t="s">
        <v>102</v>
      </c>
      <c r="F3" s="41" t="s">
        <v>109</v>
      </c>
      <c r="G3" s="41" t="s">
        <v>103</v>
      </c>
      <c r="H3" s="42" t="s">
        <v>10</v>
      </c>
    </row>
    <row r="4" spans="1:8">
      <c r="A4">
        <v>1</v>
      </c>
      <c r="B4" t="s">
        <v>111</v>
      </c>
      <c r="C4">
        <v>1</v>
      </c>
      <c r="D4" s="5">
        <f>AVERAGE('Raw Data'!B5,'Raw Data'!B17)</f>
        <v>18.761440820421718</v>
      </c>
      <c r="E4" s="5">
        <f>STDEV('Raw Data'!B5,'Raw Data'!B17)</f>
        <v>7.7764570185992379E-2</v>
      </c>
      <c r="F4" s="31">
        <f>E4/D4</f>
        <v>4.1449146113205814E-3</v>
      </c>
      <c r="G4" s="32">
        <f>D4-'Raw Data'!B29</f>
        <v>-13.966564799385296</v>
      </c>
      <c r="H4" s="6">
        <f t="shared" ref="H4:H15" si="0">POWER(2,($H$2-D4))</f>
        <v>1.0309222990285609</v>
      </c>
    </row>
    <row r="5" spans="1:8">
      <c r="A5">
        <v>1</v>
      </c>
      <c r="B5" t="s">
        <v>111</v>
      </c>
      <c r="C5">
        <v>2</v>
      </c>
      <c r="D5" s="5">
        <f>AVERAGE('Raw Data'!B9,'Raw Data'!B21)</f>
        <v>18.92219597877919</v>
      </c>
      <c r="E5" s="5">
        <f>STDEV('Raw Data'!B9,'Raw Data'!B21)</f>
        <v>7.840219774850922E-2</v>
      </c>
      <c r="F5" s="31">
        <f t="shared" ref="F5:F15" si="1">E5/D5</f>
        <v>4.1433984637108444E-3</v>
      </c>
      <c r="G5" s="32">
        <f>D5-'Raw Data'!B33</f>
        <v>-13.634909661356399</v>
      </c>
      <c r="H5" s="7">
        <f t="shared" si="0"/>
        <v>0.92221845521562884</v>
      </c>
    </row>
    <row r="6" spans="1:8">
      <c r="A6" s="36">
        <v>1</v>
      </c>
      <c r="B6" s="36" t="s">
        <v>111</v>
      </c>
      <c r="C6" s="36">
        <v>3</v>
      </c>
      <c r="D6" s="37">
        <f>AVERAGE('Raw Data'!B13,'Raw Data'!B25)</f>
        <v>18.732492463197268</v>
      </c>
      <c r="E6" s="37">
        <f>STDEV('Raw Data'!B13,'Raw Data'!B25)</f>
        <v>1.4450781655450393E-2</v>
      </c>
      <c r="F6" s="38">
        <f t="shared" si="1"/>
        <v>7.7142866513044519E-4</v>
      </c>
      <c r="G6" s="39">
        <f>D6-'Raw Data'!B37</f>
        <v>-13.688802355783778</v>
      </c>
      <c r="H6" s="37">
        <f t="shared" si="0"/>
        <v>1.051817173453985</v>
      </c>
    </row>
    <row r="7" spans="1:8">
      <c r="A7">
        <v>2</v>
      </c>
      <c r="B7" t="s">
        <v>113</v>
      </c>
      <c r="C7">
        <v>1</v>
      </c>
      <c r="D7" s="5">
        <f>AVERAGE('Raw Data'!B6,'Raw Data'!B18)</f>
        <v>19.021807791398871</v>
      </c>
      <c r="E7" s="5">
        <f>STDEV('Raw Data'!B6,'Raw Data'!B18)</f>
        <v>0.10831638705839257</v>
      </c>
      <c r="F7" s="31">
        <f t="shared" si="1"/>
        <v>5.6943266510857187E-3</v>
      </c>
      <c r="G7" s="32">
        <f>D7-'Raw Data'!B30</f>
        <v>-13.04433971018063</v>
      </c>
      <c r="H7" s="7">
        <f t="shared" si="0"/>
        <v>0.86069180015959013</v>
      </c>
    </row>
    <row r="8" spans="1:8">
      <c r="A8">
        <v>2</v>
      </c>
      <c r="B8" t="s">
        <v>113</v>
      </c>
      <c r="C8">
        <v>2</v>
      </c>
      <c r="D8" s="5">
        <f>AVERAGE('Raw Data'!B10,'Raw Data'!B22)</f>
        <v>19.317050783082529</v>
      </c>
      <c r="E8" s="5">
        <f>STDEV('Raw Data'!B10,'Raw Data'!B22)</f>
        <v>7.7073924664653334E-2</v>
      </c>
      <c r="F8" s="31">
        <f t="shared" si="1"/>
        <v>3.9899426434263493E-3</v>
      </c>
      <c r="G8" s="32">
        <f>D8-'Raw Data'!B34</f>
        <v>-12.105446889244053</v>
      </c>
      <c r="H8" s="7">
        <f t="shared" si="0"/>
        <v>0.70140792565063892</v>
      </c>
    </row>
    <row r="9" spans="1:8">
      <c r="A9" s="36">
        <v>2</v>
      </c>
      <c r="B9" s="36" t="s">
        <v>113</v>
      </c>
      <c r="C9" s="36">
        <v>3</v>
      </c>
      <c r="D9" s="37">
        <f>AVERAGE('Raw Data'!B14,'Raw Data'!B26)</f>
        <v>19.134962448997605</v>
      </c>
      <c r="E9" s="37">
        <f>STDEV('Raw Data'!B14,'Raw Data'!B26)</f>
        <v>0.10499207027921716</v>
      </c>
      <c r="F9" s="38">
        <f t="shared" si="1"/>
        <v>5.4869232463383918E-3</v>
      </c>
      <c r="G9" s="39">
        <f>D9-'Raw Data'!B38</f>
        <v>-13.221202923396923</v>
      </c>
      <c r="H9" s="37">
        <f t="shared" si="0"/>
        <v>0.79576479044222204</v>
      </c>
    </row>
    <row r="10" spans="1:8">
      <c r="A10">
        <v>3</v>
      </c>
      <c r="B10" t="s">
        <v>115</v>
      </c>
      <c r="C10">
        <v>1</v>
      </c>
      <c r="D10" s="5">
        <f>AVERAGE('Raw Data'!B7,'Raw Data'!B19)</f>
        <v>19.122634845724768</v>
      </c>
      <c r="E10" s="5">
        <f>STDEV('Raw Data'!B7,'Raw Data'!B19)</f>
        <v>1.4181276255311442E-2</v>
      </c>
      <c r="F10" s="31">
        <f t="shared" si="1"/>
        <v>7.4159635268473154E-4</v>
      </c>
      <c r="G10" s="32">
        <f>D10-'Raw Data'!B31</f>
        <v>-12.400746118108096</v>
      </c>
      <c r="H10" s="7">
        <f t="shared" si="0"/>
        <v>0.802593610048013</v>
      </c>
    </row>
    <row r="11" spans="1:8">
      <c r="A11">
        <v>3</v>
      </c>
      <c r="B11" t="s">
        <v>115</v>
      </c>
      <c r="C11">
        <v>2</v>
      </c>
      <c r="D11" s="5">
        <f>AVERAGE('Raw Data'!B11,'Raw Data'!B23)</f>
        <v>19.427112671954148</v>
      </c>
      <c r="E11" s="5">
        <f>STDEV('Raw Data'!B11,'Raw Data'!B23)</f>
        <v>0.1256170302543719</v>
      </c>
      <c r="F11" s="31">
        <f t="shared" si="1"/>
        <v>6.4660679317373954E-3</v>
      </c>
      <c r="G11" s="32">
        <f>D11-'Raw Data'!B35</f>
        <v>-12.301122760667127</v>
      </c>
      <c r="H11" s="7">
        <f t="shared" si="0"/>
        <v>0.64988833085261244</v>
      </c>
    </row>
    <row r="12" spans="1:8">
      <c r="A12" s="36">
        <v>3</v>
      </c>
      <c r="B12" s="36" t="s">
        <v>115</v>
      </c>
      <c r="C12" s="36">
        <v>3</v>
      </c>
      <c r="D12" s="37">
        <f>AVERAGE('Raw Data'!B15,'Raw Data'!B27)</f>
        <v>19.166133892252255</v>
      </c>
      <c r="E12" s="37">
        <f>STDEV('Raw Data'!B15,'Raw Data'!B27)</f>
        <v>9.4811753147134525E-2</v>
      </c>
      <c r="F12" s="38">
        <f t="shared" si="1"/>
        <v>4.9468376710788487E-3</v>
      </c>
      <c r="G12" s="39">
        <f>D12-'Raw Data'!B39</f>
        <v>-12.251432101286419</v>
      </c>
      <c r="H12" s="37">
        <f t="shared" si="0"/>
        <v>0.77875559508730474</v>
      </c>
    </row>
    <row r="13" spans="1:8">
      <c r="A13">
        <v>4</v>
      </c>
      <c r="B13" t="s">
        <v>117</v>
      </c>
      <c r="C13">
        <v>1</v>
      </c>
      <c r="D13" s="5">
        <f>AVERAGE('Raw Data'!B8,'Raw Data'!B20)</f>
        <v>18.895211081594837</v>
      </c>
      <c r="E13" s="5">
        <f>STDEV('Raw Data'!B8,'Raw Data'!B20)</f>
        <v>7.523021827183278E-2</v>
      </c>
      <c r="F13" s="31">
        <f t="shared" si="1"/>
        <v>3.9814436550598738E-3</v>
      </c>
      <c r="G13" s="32">
        <f>D13-'Raw Data'!B32</f>
        <v>-14.40728677595073</v>
      </c>
      <c r="H13" s="7">
        <f t="shared" si="0"/>
        <v>0.93963042882839765</v>
      </c>
    </row>
    <row r="14" spans="1:8">
      <c r="A14">
        <v>4</v>
      </c>
      <c r="B14" t="s">
        <v>117</v>
      </c>
      <c r="C14">
        <v>2</v>
      </c>
      <c r="D14" s="5">
        <f>AVERAGE('Raw Data'!B12,'Raw Data'!B24)</f>
        <v>19.000458749595719</v>
      </c>
      <c r="E14" s="5">
        <f>STDEV('Raw Data'!B12,'Raw Data'!B24)</f>
        <v>9.1056234923569718E-4</v>
      </c>
      <c r="F14" s="31">
        <f t="shared" si="1"/>
        <v>4.7923177078820352E-5</v>
      </c>
      <c r="G14" s="32">
        <f>D14-'Raw Data'!B36</f>
        <v>-12.782485012083324</v>
      </c>
      <c r="H14" s="7">
        <f t="shared" si="0"/>
        <v>0.87352304605173658</v>
      </c>
    </row>
    <row r="15" spans="1:8">
      <c r="A15" s="36">
        <v>4</v>
      </c>
      <c r="B15" s="36" t="s">
        <v>117</v>
      </c>
      <c r="C15" s="36">
        <v>3</v>
      </c>
      <c r="D15" s="37">
        <f>AVERAGE('Raw Data'!B16,'Raw Data'!B28)</f>
        <v>18.634187546327418</v>
      </c>
      <c r="E15" s="37">
        <f>STDEV('Raw Data'!B16,'Raw Data'!B28)</f>
        <v>6.2311008328335096E-2</v>
      </c>
      <c r="F15" s="38">
        <f t="shared" si="1"/>
        <v>3.3439079741695459E-3</v>
      </c>
      <c r="G15" s="39">
        <f>D15-'Raw Data'!B40</f>
        <v>-12.356334462749043</v>
      </c>
      <c r="H15" s="37">
        <f t="shared" si="0"/>
        <v>1.1259859881048784</v>
      </c>
    </row>
    <row r="16" spans="1:8">
      <c r="F16" s="31"/>
    </row>
    <row r="17" spans="1:9" ht="27" thickBot="1">
      <c r="A17" s="40"/>
      <c r="B17" s="43" t="s">
        <v>9</v>
      </c>
      <c r="C17" s="40"/>
      <c r="D17" s="41" t="s">
        <v>11</v>
      </c>
      <c r="E17" s="41" t="s">
        <v>102</v>
      </c>
      <c r="F17" s="41" t="s">
        <v>109</v>
      </c>
      <c r="G17" s="44"/>
      <c r="H17" s="41" t="s">
        <v>12</v>
      </c>
      <c r="I17" s="42" t="s">
        <v>118</v>
      </c>
    </row>
    <row r="18" spans="1:9">
      <c r="A18">
        <v>1</v>
      </c>
      <c r="B18" t="s">
        <v>96</v>
      </c>
      <c r="D18" s="6">
        <f>AVERAGE(D4:D6)</f>
        <v>18.805376420799394</v>
      </c>
      <c r="E18" s="2">
        <f>STDEV(D4:D6)</f>
        <v>0.10219886834689877</v>
      </c>
      <c r="F18" s="35">
        <f>E18/D18</f>
        <v>5.4345558450966877E-3</v>
      </c>
      <c r="H18" s="48">
        <f>GEOMEAN(H4:H6)</f>
        <v>1.0000000000000016</v>
      </c>
    </row>
    <row r="19" spans="1:9">
      <c r="A19">
        <v>2</v>
      </c>
      <c r="B19" t="s">
        <v>97</v>
      </c>
      <c r="D19" s="6">
        <f>AVERAGE(D7:D9)</f>
        <v>19.157940341159669</v>
      </c>
      <c r="E19" s="2">
        <f>STDEV(D7:D9)</f>
        <v>0.1489566839074738</v>
      </c>
      <c r="F19" s="35">
        <f t="shared" ref="F19:F21" si="2">E19/D19</f>
        <v>7.7751930142223808E-3</v>
      </c>
      <c r="H19" s="48">
        <f>GEOMEAN(H7:H9)</f>
        <v>0.78319099356581046</v>
      </c>
      <c r="I19" s="4">
        <f>TTEST(D4:D6,D7:D9,2,2)</f>
        <v>2.7774408252128745E-2</v>
      </c>
    </row>
    <row r="20" spans="1:9">
      <c r="A20">
        <v>3</v>
      </c>
      <c r="B20" t="s">
        <v>98</v>
      </c>
      <c r="D20" s="6">
        <f>AVERAGE(D10:D12)</f>
        <v>19.238627136643725</v>
      </c>
      <c r="E20" s="2">
        <f>STDEV(D10:D12)</f>
        <v>0.16467586200828008</v>
      </c>
      <c r="F20" s="35">
        <f t="shared" si="2"/>
        <v>8.5596472575022106E-3</v>
      </c>
      <c r="H20" s="48">
        <f>GEOMEAN(H10:H12)</f>
        <v>0.7405911856827232</v>
      </c>
      <c r="I20" s="4">
        <f>TTEST(D4:D6,D10:D12,2,2)</f>
        <v>1.7964839688213493E-2</v>
      </c>
    </row>
    <row r="21" spans="1:9">
      <c r="A21">
        <v>4</v>
      </c>
      <c r="B21" t="s">
        <v>99</v>
      </c>
      <c r="D21" s="6">
        <f>AVERAGE(D13:D15)</f>
        <v>18.843285792505991</v>
      </c>
      <c r="E21" s="2">
        <f>STDEV(D13:D15)</f>
        <v>0.18857578137448974</v>
      </c>
      <c r="F21" s="35">
        <f t="shared" si="2"/>
        <v>1.0007584847515643E-2</v>
      </c>
      <c r="H21" s="48">
        <f>GEOMEAN(H13:H15)</f>
        <v>0.974065456191885</v>
      </c>
      <c r="I21" s="4">
        <f>TTEST(D4:D6,D13:D15,2,2)</f>
        <v>0.77477922299205704</v>
      </c>
    </row>
    <row r="43" spans="1:17" ht="14" thickBot="1">
      <c r="A43" s="40"/>
      <c r="B43" s="40"/>
      <c r="C43" s="40"/>
      <c r="D43" s="44"/>
      <c r="E43" s="44"/>
      <c r="F43" s="44"/>
      <c r="G43" s="44"/>
      <c r="H43" s="44"/>
      <c r="I43" s="40"/>
      <c r="J43" s="40"/>
      <c r="K43" s="40"/>
      <c r="L43" s="40"/>
      <c r="M43" s="40"/>
      <c r="N43" s="40"/>
      <c r="O43" s="40"/>
      <c r="P43" s="40"/>
      <c r="Q43" s="40"/>
    </row>
    <row r="44" spans="1:17" ht="25">
      <c r="A44" s="3" t="s">
        <v>119</v>
      </c>
      <c r="C44" s="49" t="s">
        <v>5</v>
      </c>
      <c r="D44" s="34"/>
    </row>
    <row r="45" spans="1:17">
      <c r="A45" s="3"/>
      <c r="C45" s="33"/>
      <c r="D45" s="34"/>
      <c r="G45" s="45" t="s">
        <v>2</v>
      </c>
      <c r="H45" s="46">
        <f>AVERAGE(D47:D49)</f>
        <v>14.661131812497572</v>
      </c>
    </row>
    <row r="46" spans="1:17" ht="27" thickBot="1">
      <c r="A46" s="40"/>
      <c r="B46" s="40"/>
      <c r="C46" s="40"/>
      <c r="D46" s="41" t="s">
        <v>101</v>
      </c>
      <c r="E46" s="41" t="s">
        <v>102</v>
      </c>
      <c r="F46" s="41" t="s">
        <v>109</v>
      </c>
      <c r="G46" s="41" t="s">
        <v>103</v>
      </c>
      <c r="H46" s="42" t="s">
        <v>10</v>
      </c>
    </row>
    <row r="47" spans="1:17">
      <c r="A47">
        <v>1</v>
      </c>
      <c r="B47" t="s">
        <v>111</v>
      </c>
      <c r="C47">
        <v>1</v>
      </c>
      <c r="D47" s="7">
        <f>AVERAGE('Raw Data'!B41,'Raw Data'!B53)</f>
        <v>14.671109135369477</v>
      </c>
      <c r="E47" s="7">
        <f>STDEV('Raw Data'!B41,'Raw Data'!B53)</f>
        <v>0.15640676917161772</v>
      </c>
      <c r="F47" s="31">
        <f>E47/D47</f>
        <v>1.0660868767893517E-2</v>
      </c>
      <c r="G47" s="47">
        <f>D47-'Raw Data'!B65</f>
        <v>-18.200089264849801</v>
      </c>
      <c r="H47" s="7">
        <f>POWER(2,($H$45-D47))</f>
        <v>0.99310810557090867</v>
      </c>
    </row>
    <row r="48" spans="1:17">
      <c r="A48">
        <v>1</v>
      </c>
      <c r="B48" t="s">
        <v>111</v>
      </c>
      <c r="C48">
        <v>2</v>
      </c>
      <c r="D48" s="7">
        <f>AVERAGE('Raw Data'!B45,'Raw Data'!B57)</f>
        <v>14.783668677876989</v>
      </c>
      <c r="E48" s="7">
        <f>STDEV('Raw Data'!B45,'Raw Data'!B57)</f>
        <v>7.7339664260263896E-2</v>
      </c>
      <c r="F48" s="31">
        <f t="shared" ref="F48:F58" si="3">E48/D48</f>
        <v>5.2314256999007819E-3</v>
      </c>
      <c r="G48" s="47">
        <f>D48-'Raw Data'!B69</f>
        <v>-18.352906728338887</v>
      </c>
      <c r="H48" s="7">
        <f t="shared" ref="H48:H58" si="4">POWER(2,($H$45-D48))</f>
        <v>0.9185709950548584</v>
      </c>
    </row>
    <row r="49" spans="1:9">
      <c r="A49" s="36">
        <v>1</v>
      </c>
      <c r="B49" s="36" t="s">
        <v>111</v>
      </c>
      <c r="C49" s="36">
        <v>3</v>
      </c>
      <c r="D49" s="37">
        <f>AVERAGE('Raw Data'!B49,'Raw Data'!B61)</f>
        <v>14.528617624246255</v>
      </c>
      <c r="E49" s="37">
        <f>STDEV('Raw Data'!B49,'Raw Data'!B61)</f>
        <v>3.9398067658761353E-2</v>
      </c>
      <c r="F49" s="38">
        <f t="shared" si="3"/>
        <v>2.7117561131907979E-3</v>
      </c>
      <c r="G49" s="50">
        <f>D49-'Raw Data'!B73</f>
        <v>-19.697083238561799</v>
      </c>
      <c r="H49" s="7">
        <f t="shared" si="4"/>
        <v>1.0962023922844981</v>
      </c>
    </row>
    <row r="50" spans="1:9">
      <c r="A50">
        <v>2</v>
      </c>
      <c r="B50" t="s">
        <v>113</v>
      </c>
      <c r="C50">
        <v>1</v>
      </c>
      <c r="D50" s="7">
        <f>AVERAGE('Raw Data'!B42,'Raw Data'!B54)</f>
        <v>15.175464550940047</v>
      </c>
      <c r="E50" s="7">
        <f>STDEV('Raw Data'!B42,'Raw Data'!B54)</f>
        <v>4.2418088727893086E-2</v>
      </c>
      <c r="F50" s="31">
        <f t="shared" si="3"/>
        <v>2.7951756327133648E-3</v>
      </c>
      <c r="G50" s="47">
        <f>D50-'Raw Data'!B66</f>
        <v>-19.670344161474432</v>
      </c>
      <c r="H50" s="7">
        <f t="shared" si="4"/>
        <v>0.70011666921392524</v>
      </c>
    </row>
    <row r="51" spans="1:9">
      <c r="A51">
        <v>2</v>
      </c>
      <c r="B51" t="s">
        <v>113</v>
      </c>
      <c r="C51">
        <v>2</v>
      </c>
      <c r="D51" s="7">
        <f>AVERAGE('Raw Data'!B46,'Raw Data'!B58)</f>
        <v>15.389440088230637</v>
      </c>
      <c r="E51" s="7">
        <f>STDEV('Raw Data'!B46,'Raw Data'!B58)</f>
        <v>5.5620950327126759E-2</v>
      </c>
      <c r="F51" s="31">
        <f t="shared" si="3"/>
        <v>3.6142283285318434E-3</v>
      </c>
      <c r="G51" s="47">
        <f>D51-'Raw Data'!B70</f>
        <v>-18.302119219230896</v>
      </c>
      <c r="H51" s="7">
        <f t="shared" si="4"/>
        <v>0.60361130202423485</v>
      </c>
    </row>
    <row r="52" spans="1:9">
      <c r="A52" s="36">
        <v>2</v>
      </c>
      <c r="B52" s="36" t="s">
        <v>113</v>
      </c>
      <c r="C52" s="36">
        <v>3</v>
      </c>
      <c r="D52" s="37">
        <f>AVERAGE('Raw Data'!B50,'Raw Data'!B62)</f>
        <v>15.355685830009632</v>
      </c>
      <c r="E52" s="37">
        <f>STDEV('Raw Data'!B50,'Raw Data'!B62)</f>
        <v>9.767266908759055E-2</v>
      </c>
      <c r="F52" s="38">
        <f t="shared" si="3"/>
        <v>6.360684255255389E-3</v>
      </c>
      <c r="G52" s="50">
        <f>D52-'Raw Data'!B74</f>
        <v>-17.074681311514375</v>
      </c>
      <c r="H52" s="7">
        <f t="shared" si="4"/>
        <v>0.61790030149210473</v>
      </c>
    </row>
    <row r="53" spans="1:9">
      <c r="A53">
        <v>3</v>
      </c>
      <c r="B53" t="s">
        <v>115</v>
      </c>
      <c r="C53">
        <v>1</v>
      </c>
      <c r="D53" s="7">
        <f>AVERAGE('Raw Data'!B43,'Raw Data'!B55)</f>
        <v>15.754614756680986</v>
      </c>
      <c r="E53" s="7">
        <f>STDEV('Raw Data'!B43,'Raw Data'!B55)</f>
        <v>9.1695598987009228E-2</v>
      </c>
      <c r="F53" s="31">
        <f t="shared" si="3"/>
        <v>5.8202374607810893E-3</v>
      </c>
      <c r="G53" s="47">
        <f>D53-'Raw Data'!B67</f>
        <v>-17.175041518029104</v>
      </c>
      <c r="H53" s="7">
        <f t="shared" si="4"/>
        <v>0.46862864787317887</v>
      </c>
    </row>
    <row r="54" spans="1:9">
      <c r="A54">
        <v>3</v>
      </c>
      <c r="B54" t="s">
        <v>115</v>
      </c>
      <c r="C54">
        <v>2</v>
      </c>
      <c r="D54" s="7">
        <f>AVERAGE('Raw Data'!B47,'Raw Data'!B59)</f>
        <v>15.802284133732517</v>
      </c>
      <c r="E54" s="7">
        <f>STDEV('Raw Data'!B47,'Raw Data'!B59)</f>
        <v>0.10670262776212532</v>
      </c>
      <c r="F54" s="31">
        <f t="shared" si="3"/>
        <v>6.7523547139841256E-3</v>
      </c>
      <c r="G54" s="47">
        <f>D54-'Raw Data'!B71</f>
        <v>-20.466158179403624</v>
      </c>
      <c r="H54" s="7">
        <f t="shared" si="4"/>
        <v>0.45339729178426763</v>
      </c>
    </row>
    <row r="55" spans="1:9">
      <c r="A55" s="36">
        <v>3</v>
      </c>
      <c r="B55" s="36" t="s">
        <v>115</v>
      </c>
      <c r="C55" s="36">
        <v>3</v>
      </c>
      <c r="D55" s="37">
        <f>AVERAGE('Raw Data'!B51,'Raw Data'!B63)</f>
        <v>15.655598282054463</v>
      </c>
      <c r="E55" s="37">
        <f>STDEV('Raw Data'!B51,'Raw Data'!B63)</f>
        <v>4.9454815444068954E-2</v>
      </c>
      <c r="F55" s="38">
        <f t="shared" si="3"/>
        <v>3.1589221026932907E-3</v>
      </c>
      <c r="G55" s="50">
        <f>D55-'Raw Data'!B75</f>
        <v>-19.060451757155271</v>
      </c>
      <c r="H55" s="7">
        <f t="shared" si="4"/>
        <v>0.50192145808223143</v>
      </c>
    </row>
    <row r="56" spans="1:9">
      <c r="A56">
        <v>4</v>
      </c>
      <c r="B56" t="s">
        <v>117</v>
      </c>
      <c r="C56">
        <v>1</v>
      </c>
      <c r="D56" s="7">
        <f>AVERAGE('Raw Data'!B44,'Raw Data'!B56)</f>
        <v>14.9984377538347</v>
      </c>
      <c r="E56" s="7">
        <f>STDEV('Raw Data'!B44,'Raw Data'!B56)</f>
        <v>4.3598466722209045E-2</v>
      </c>
      <c r="F56" s="31">
        <f t="shared" si="3"/>
        <v>2.9068671976227711E-3</v>
      </c>
      <c r="G56" s="47">
        <f>D56-'Raw Data'!B68</f>
        <v>-17.223738888107455</v>
      </c>
      <c r="H56" s="7">
        <f t="shared" si="4"/>
        <v>0.79151799688608249</v>
      </c>
    </row>
    <row r="57" spans="1:9">
      <c r="A57">
        <v>4</v>
      </c>
      <c r="B57" t="s">
        <v>117</v>
      </c>
      <c r="C57">
        <v>2</v>
      </c>
      <c r="D57" s="7">
        <f>AVERAGE('Raw Data'!B48,'Raw Data'!B60)</f>
        <v>15.154233883952154</v>
      </c>
      <c r="E57" s="7">
        <f>STDEV('Raw Data'!B48,'Raw Data'!B60)</f>
        <v>3.9148591878643467E-2</v>
      </c>
      <c r="F57" s="31">
        <f t="shared" si="3"/>
        <v>2.5833435182824101E-3</v>
      </c>
      <c r="G57" s="47">
        <f>D57-'Raw Data'!B72</f>
        <v>-18.240985095047151</v>
      </c>
      <c r="H57" s="7">
        <f t="shared" si="4"/>
        <v>0.7104957518536027</v>
      </c>
    </row>
    <row r="58" spans="1:9">
      <c r="A58" s="36">
        <v>4</v>
      </c>
      <c r="B58" s="36" t="s">
        <v>117</v>
      </c>
      <c r="C58" s="36">
        <v>3</v>
      </c>
      <c r="D58" s="37">
        <f>AVERAGE('Raw Data'!B52,'Raw Data'!B64)</f>
        <v>14.935210129728738</v>
      </c>
      <c r="E58" s="37">
        <f>STDEV('Raw Data'!B52,'Raw Data'!B64)</f>
        <v>1.2801567739814999E-2</v>
      </c>
      <c r="F58" s="38">
        <f t="shared" si="3"/>
        <v>8.5714011578138464E-4</v>
      </c>
      <c r="G58" s="50" t="e">
        <f>D58-'Raw Data'!B76</f>
        <v>#VALUE!</v>
      </c>
      <c r="H58" s="7">
        <f t="shared" si="4"/>
        <v>0.82697847439394478</v>
      </c>
    </row>
    <row r="59" spans="1:9">
      <c r="F59" s="31"/>
    </row>
    <row r="60" spans="1:9" ht="27" thickBot="1">
      <c r="A60" s="40"/>
      <c r="B60" s="43" t="s">
        <v>9</v>
      </c>
      <c r="C60" s="40"/>
      <c r="D60" s="41" t="s">
        <v>11</v>
      </c>
      <c r="E60" s="41" t="s">
        <v>102</v>
      </c>
      <c r="F60" s="41" t="s">
        <v>109</v>
      </c>
      <c r="G60" s="44"/>
      <c r="H60" s="41" t="s">
        <v>12</v>
      </c>
      <c r="I60" s="42" t="s">
        <v>118</v>
      </c>
    </row>
    <row r="61" spans="1:9">
      <c r="A61">
        <v>1</v>
      </c>
      <c r="B61" t="s">
        <v>96</v>
      </c>
      <c r="D61" s="7">
        <f>AVERAGE(D47:D49)</f>
        <v>14.661131812497572</v>
      </c>
      <c r="E61" s="2">
        <f>STDEV(D47:D49)</f>
        <v>0.12781791822077299</v>
      </c>
      <c r="F61" s="35">
        <f>E61/D61</f>
        <v>8.7181480840256339E-3</v>
      </c>
      <c r="H61" s="48">
        <f>GEOMEAN(H47:H49)</f>
        <v>0.99999999999999911</v>
      </c>
    </row>
    <row r="62" spans="1:9">
      <c r="A62">
        <v>2</v>
      </c>
      <c r="B62" t="s">
        <v>97</v>
      </c>
      <c r="D62" s="7">
        <f>AVERAGE(D50:D52)</f>
        <v>15.306863489726773</v>
      </c>
      <c r="E62" s="2">
        <f>STDEV(D50:D52)</f>
        <v>0.11503955112350783</v>
      </c>
      <c r="F62" s="35">
        <f t="shared" ref="F62:F64" si="5">E62/D62</f>
        <v>7.5155534770867212E-3</v>
      </c>
      <c r="H62" s="48">
        <f>GEOMEAN(H50:H52)</f>
        <v>0.63916854769805476</v>
      </c>
      <c r="I62" s="4">
        <f>TTEST(D47:D49,D50:D52,2,2)</f>
        <v>2.8835311693088854E-3</v>
      </c>
    </row>
    <row r="63" spans="1:9">
      <c r="A63">
        <v>3</v>
      </c>
      <c r="B63" t="s">
        <v>98</v>
      </c>
      <c r="D63" s="7">
        <f>AVERAGE(D53:D55)</f>
        <v>15.737499057489321</v>
      </c>
      <c r="E63" s="2">
        <f>STDEV(D53:D55)</f>
        <v>7.4825765213770143E-2</v>
      </c>
      <c r="F63" s="35">
        <f t="shared" si="5"/>
        <v>4.7546160251022412E-3</v>
      </c>
      <c r="H63" s="48">
        <f>GEOMEAN(H53:H55)</f>
        <v>0.47422142684960344</v>
      </c>
      <c r="I63" s="4">
        <f>TTEST(D47:D49,D53:D55,2,2)</f>
        <v>2.2926537808062205E-4</v>
      </c>
    </row>
    <row r="64" spans="1:9">
      <c r="A64">
        <v>4</v>
      </c>
      <c r="B64" t="s">
        <v>99</v>
      </c>
      <c r="D64" s="7">
        <f>AVERAGE(D56:D58)</f>
        <v>15.029293922505197</v>
      </c>
      <c r="E64" s="2">
        <f>STDEV(D56:D58)</f>
        <v>0.11272501313952581</v>
      </c>
      <c r="F64" s="35">
        <f t="shared" si="5"/>
        <v>7.5003532248929458E-3</v>
      </c>
      <c r="H64" s="48">
        <f>GEOMEAN(H56:H58)</f>
        <v>0.77476886831577074</v>
      </c>
      <c r="I64" s="4">
        <f>TTEST(D47:D49,D56:D58,2,2)</f>
        <v>2.0091373264190103E-2</v>
      </c>
    </row>
    <row r="90" spans="1:7">
      <c r="A90" s="51" t="s">
        <v>4</v>
      </c>
      <c r="B90" s="52"/>
      <c r="C90" s="52"/>
      <c r="D90" s="53"/>
      <c r="E90" s="53"/>
      <c r="F90" s="53"/>
      <c r="G90" s="54">
        <f>CORREL(D4:D15,D47:D58)</f>
        <v>0.85286214713893882</v>
      </c>
    </row>
  </sheetData>
  <sheetCalcPr fullCalcOnLoad="1"/>
  <phoneticPr fontId="5" type="noConversion"/>
  <conditionalFormatting sqref="I19:I21 I62:I64">
    <cfRule type="cellIs" dxfId="1" priority="0" stopIfTrue="1" operator="lessThanOrEqual">
      <formula>0.05</formula>
    </cfRule>
  </conditionalFormatting>
  <pageMargins left="0.75" right="0.75" top="1" bottom="1" header="0.5" footer="0.5"/>
  <pageSetup scale="50" orientation="portrait" horizontalDpi="4294967292" verticalDpi="4294967292"/>
  <headerFooter>
    <oddHeader>&amp;C&amp;"Verdana,Bold"&amp;14qPCR #22_x000D_RWPE1 Endpoint Comparison&amp;R&amp;14 9/20/12</oddHead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6"/>
  <sheetViews>
    <sheetView view="pageLayout" workbookViewId="0">
      <selection activeCell="C3" sqref="C3:C14"/>
    </sheetView>
  </sheetViews>
  <sheetFormatPr baseColWidth="10" defaultRowHeight="13"/>
  <sheetData>
    <row r="1" spans="1:3">
      <c r="A1" s="16" t="s">
        <v>8</v>
      </c>
    </row>
    <row r="2" spans="1:3">
      <c r="B2" s="55">
        <v>39709</v>
      </c>
      <c r="C2" s="55">
        <v>39710</v>
      </c>
    </row>
    <row r="3" spans="1:3">
      <c r="A3" t="s">
        <v>110</v>
      </c>
      <c r="B3" s="56">
        <v>18.217810097372912</v>
      </c>
      <c r="C3" s="56">
        <v>18.761440820421718</v>
      </c>
    </row>
    <row r="4" spans="1:3">
      <c r="A4" t="s">
        <v>110</v>
      </c>
      <c r="B4" s="56">
        <v>18.807262508065744</v>
      </c>
      <c r="C4" s="56">
        <v>18.92219597877919</v>
      </c>
    </row>
    <row r="5" spans="1:3">
      <c r="A5" t="s">
        <v>110</v>
      </c>
      <c r="B5" s="56">
        <v>18.48128509652507</v>
      </c>
      <c r="C5" s="56">
        <v>18.732492463197268</v>
      </c>
    </row>
    <row r="6" spans="1:3">
      <c r="A6" t="s">
        <v>112</v>
      </c>
      <c r="B6" s="56">
        <v>18.790362129136387</v>
      </c>
      <c r="C6" s="56">
        <v>19.021807791398871</v>
      </c>
    </row>
    <row r="7" spans="1:3">
      <c r="A7" t="s">
        <v>112</v>
      </c>
      <c r="B7" s="56">
        <v>19.057852686063896</v>
      </c>
      <c r="C7" s="56">
        <v>19.317050783082529</v>
      </c>
    </row>
    <row r="8" spans="1:3">
      <c r="A8" t="s">
        <v>112</v>
      </c>
      <c r="B8" s="56">
        <v>19.037753026423363</v>
      </c>
      <c r="C8" s="56">
        <v>19.134962448997605</v>
      </c>
    </row>
    <row r="9" spans="1:3">
      <c r="A9" t="s">
        <v>114</v>
      </c>
      <c r="B9" s="56">
        <v>18.9103242850871</v>
      </c>
      <c r="C9" s="56">
        <v>19.122634845724768</v>
      </c>
    </row>
    <row r="10" spans="1:3">
      <c r="A10" t="s">
        <v>114</v>
      </c>
      <c r="B10" s="56">
        <v>19.099949859607896</v>
      </c>
      <c r="C10" s="56">
        <v>19.427112671954148</v>
      </c>
    </row>
    <row r="11" spans="1:3">
      <c r="A11" t="s">
        <v>114</v>
      </c>
      <c r="B11" s="56">
        <v>18.961814350587645</v>
      </c>
      <c r="C11" s="56">
        <v>19.166133892252255</v>
      </c>
    </row>
    <row r="12" spans="1:3">
      <c r="A12" t="s">
        <v>116</v>
      </c>
      <c r="B12" s="56">
        <v>18.593312685043287</v>
      </c>
      <c r="C12" s="56">
        <v>18.895211081594837</v>
      </c>
    </row>
    <row r="13" spans="1:3">
      <c r="A13" t="s">
        <v>116</v>
      </c>
      <c r="B13" s="56">
        <v>18.771909975612139</v>
      </c>
      <c r="C13" s="56">
        <v>19.000458749595719</v>
      </c>
    </row>
    <row r="14" spans="1:3">
      <c r="A14" t="s">
        <v>116</v>
      </c>
      <c r="B14" s="56">
        <v>18.665928392533992</v>
      </c>
      <c r="C14" s="56">
        <v>18.634187546327418</v>
      </c>
    </row>
    <row r="16" spans="1:3">
      <c r="B16" t="s">
        <v>7</v>
      </c>
      <c r="C16" s="56">
        <f>CORREL(B3:B14,C3:C14)</f>
        <v>0.84728501468007567</v>
      </c>
    </row>
  </sheetData>
  <phoneticPr fontId="5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25"/>
  <sheetViews>
    <sheetView zoomScale="65" workbookViewId="0">
      <selection activeCell="E60" sqref="E60"/>
    </sheetView>
  </sheetViews>
  <sheetFormatPr baseColWidth="10" defaultColWidth="12.28515625" defaultRowHeight="13"/>
  <cols>
    <col min="2" max="2" width="10.42578125" bestFit="1" customWidth="1"/>
    <col min="3" max="4" width="7.28515625" bestFit="1" customWidth="1"/>
    <col min="5" max="5" width="12.42578125" bestFit="1" customWidth="1"/>
  </cols>
  <sheetData>
    <row r="1" spans="1:6" s="65" customFormat="1" ht="26">
      <c r="B1" s="66" t="s">
        <v>120</v>
      </c>
      <c r="C1" s="66" t="s">
        <v>121</v>
      </c>
      <c r="D1" s="66" t="s">
        <v>122</v>
      </c>
      <c r="E1" s="66" t="s">
        <v>123</v>
      </c>
      <c r="F1" s="66" t="s">
        <v>0</v>
      </c>
    </row>
    <row r="2" spans="1:6">
      <c r="A2" t="s">
        <v>96</v>
      </c>
      <c r="B2" s="2">
        <v>328.5</v>
      </c>
      <c r="C2" s="2">
        <v>2.02</v>
      </c>
      <c r="D2" s="2">
        <v>1.72</v>
      </c>
      <c r="E2" s="59">
        <v>18.761440820421718</v>
      </c>
      <c r="F2" s="67">
        <v>2.2831050228310499</v>
      </c>
    </row>
    <row r="3" spans="1:6">
      <c r="A3" t="s">
        <v>96</v>
      </c>
      <c r="B3" s="2">
        <v>301.39999999999998</v>
      </c>
      <c r="C3" s="2">
        <v>2.02</v>
      </c>
      <c r="D3" s="2">
        <v>2.09</v>
      </c>
      <c r="E3" s="59">
        <v>18.92219597877919</v>
      </c>
      <c r="F3" s="67">
        <v>2.4883875248838754</v>
      </c>
    </row>
    <row r="4" spans="1:6">
      <c r="A4" s="36" t="s">
        <v>96</v>
      </c>
      <c r="B4" s="2">
        <v>299.10000000000002</v>
      </c>
      <c r="C4" s="2">
        <v>2.02</v>
      </c>
      <c r="D4" s="2">
        <v>1.86</v>
      </c>
      <c r="E4" s="59">
        <v>18.732492463197268</v>
      </c>
      <c r="F4" s="67">
        <v>2.5075225677031092</v>
      </c>
    </row>
    <row r="5" spans="1:6">
      <c r="A5" t="s">
        <v>97</v>
      </c>
      <c r="B5" s="2">
        <v>374.3</v>
      </c>
      <c r="C5" s="2">
        <v>2.0299999999999998</v>
      </c>
      <c r="D5" s="2">
        <v>1.04</v>
      </c>
      <c r="E5" s="59">
        <v>19.021807791398871</v>
      </c>
      <c r="F5" s="67">
        <v>2.003740315255143</v>
      </c>
    </row>
    <row r="6" spans="1:6">
      <c r="A6" t="s">
        <v>97</v>
      </c>
      <c r="B6" s="2">
        <v>386.2</v>
      </c>
      <c r="C6" s="2">
        <v>2.02</v>
      </c>
      <c r="D6" s="2">
        <v>1.58</v>
      </c>
      <c r="E6" s="59">
        <v>19.317050783082529</v>
      </c>
      <c r="F6" s="67">
        <v>1.9419989642672189</v>
      </c>
    </row>
    <row r="7" spans="1:6">
      <c r="A7" s="36" t="s">
        <v>97</v>
      </c>
      <c r="B7" s="2">
        <v>346.7</v>
      </c>
      <c r="C7" s="2">
        <v>2.04</v>
      </c>
      <c r="D7" s="2">
        <v>1.22</v>
      </c>
      <c r="E7" s="59">
        <v>19.134962448997605</v>
      </c>
      <c r="F7" s="67">
        <v>2.1632535333141045</v>
      </c>
    </row>
    <row r="8" spans="1:6">
      <c r="A8" t="s">
        <v>98</v>
      </c>
      <c r="B8" s="2">
        <v>1161.3</v>
      </c>
      <c r="C8" s="2">
        <v>2.0499999999999998</v>
      </c>
      <c r="D8" s="2">
        <v>2.0699999999999998</v>
      </c>
      <c r="E8" s="59">
        <v>19.122634845724768</v>
      </c>
      <c r="F8" s="67">
        <v>0.64582795143373806</v>
      </c>
    </row>
    <row r="9" spans="1:6">
      <c r="A9" t="s">
        <v>98</v>
      </c>
      <c r="B9" s="2">
        <v>1275.4000000000001</v>
      </c>
      <c r="C9" s="2">
        <v>2.0499999999999998</v>
      </c>
      <c r="D9" s="2">
        <v>1.58</v>
      </c>
      <c r="E9" s="59">
        <v>19.427112671954148</v>
      </c>
      <c r="F9" s="67">
        <v>0.58805080758977568</v>
      </c>
    </row>
    <row r="10" spans="1:6">
      <c r="A10" s="36" t="s">
        <v>98</v>
      </c>
      <c r="B10" s="2">
        <v>1323.2</v>
      </c>
      <c r="C10" s="2">
        <v>2.0299999999999998</v>
      </c>
      <c r="D10" s="2">
        <v>2.09</v>
      </c>
      <c r="E10" s="59">
        <v>19.166133892252255</v>
      </c>
      <c r="F10" s="67">
        <v>0.56680773881499402</v>
      </c>
    </row>
    <row r="11" spans="1:6">
      <c r="A11" t="s">
        <v>99</v>
      </c>
      <c r="B11" s="2">
        <v>353.8</v>
      </c>
      <c r="C11" s="2">
        <v>2.0299999999999998</v>
      </c>
      <c r="D11" s="2">
        <v>1.59</v>
      </c>
      <c r="E11" s="59">
        <v>18.895211081594837</v>
      </c>
      <c r="F11" s="67">
        <v>2.11984171848502</v>
      </c>
    </row>
    <row r="12" spans="1:6">
      <c r="A12" t="s">
        <v>99</v>
      </c>
      <c r="B12" s="2">
        <v>339.6</v>
      </c>
      <c r="C12" s="2">
        <v>2.02</v>
      </c>
      <c r="D12" s="2">
        <v>1.84</v>
      </c>
      <c r="E12" s="59">
        <v>19.000458749595719</v>
      </c>
      <c r="F12" s="67">
        <v>2.2084805653710244</v>
      </c>
    </row>
    <row r="13" spans="1:6">
      <c r="A13" s="36" t="s">
        <v>99</v>
      </c>
      <c r="B13" s="2">
        <v>316.3</v>
      </c>
      <c r="C13" s="2">
        <v>2.0299999999999998</v>
      </c>
      <c r="D13" s="2">
        <v>1.35</v>
      </c>
      <c r="E13" s="59">
        <v>18.634187546327418</v>
      </c>
      <c r="F13" s="67">
        <v>2.3711666139740752</v>
      </c>
    </row>
    <row r="14" spans="1:6">
      <c r="B14" s="2"/>
      <c r="C14" s="2"/>
      <c r="D14" s="2"/>
      <c r="E14" s="63">
        <f>CORREL(B2:B13,E2:E13)</f>
        <v>0.61829748952251218</v>
      </c>
      <c r="F14" s="68">
        <f>CORREL(E2:E13,F2:F13)</f>
        <v>-0.69098311432226778</v>
      </c>
    </row>
    <row r="15" spans="1:6">
      <c r="A15" s="57" t="s">
        <v>124</v>
      </c>
      <c r="B15" s="2"/>
      <c r="C15" s="2"/>
      <c r="D15" s="2"/>
      <c r="E15" s="64" t="s">
        <v>128</v>
      </c>
      <c r="F15" s="69" t="s">
        <v>1</v>
      </c>
    </row>
    <row r="16" spans="1:6">
      <c r="A16" t="s">
        <v>96</v>
      </c>
      <c r="B16" s="60">
        <f>AVERAGE(B2:B4)</f>
        <v>309.66666666666669</v>
      </c>
      <c r="C16" s="61">
        <f t="shared" ref="C16:E16" si="0">AVERAGE(C2:C4)</f>
        <v>2.02</v>
      </c>
      <c r="D16" s="61">
        <f t="shared" si="0"/>
        <v>1.89</v>
      </c>
      <c r="E16" s="61">
        <f t="shared" si="0"/>
        <v>18.805376420799394</v>
      </c>
      <c r="F16" s="61">
        <f t="shared" ref="F16" si="1">AVERAGE(F2:F4)</f>
        <v>2.4263383718060116</v>
      </c>
    </row>
    <row r="17" spans="1:6">
      <c r="A17" t="s">
        <v>97</v>
      </c>
      <c r="B17" s="60">
        <f>AVERAGE(B5:B7)</f>
        <v>369.06666666666666</v>
      </c>
      <c r="C17" s="61">
        <f t="shared" ref="C17:E17" si="2">AVERAGE(C5:C7)</f>
        <v>2.0299999999999998</v>
      </c>
      <c r="D17" s="61">
        <f t="shared" si="2"/>
        <v>1.28</v>
      </c>
      <c r="E17" s="61">
        <f t="shared" si="2"/>
        <v>19.157940341159669</v>
      </c>
      <c r="F17" s="61">
        <f t="shared" ref="F17" si="3">AVERAGE(F5:F7)</f>
        <v>2.0363309376121554</v>
      </c>
    </row>
    <row r="18" spans="1:6">
      <c r="A18" t="s">
        <v>98</v>
      </c>
      <c r="B18" s="60">
        <f>AVERAGE(B8:B10)</f>
        <v>1253.3</v>
      </c>
      <c r="C18" s="61">
        <f t="shared" ref="C18:E18" si="4">AVERAGE(C8:C10)</f>
        <v>2.043333333333333</v>
      </c>
      <c r="D18" s="61">
        <f t="shared" si="4"/>
        <v>1.9133333333333333</v>
      </c>
      <c r="E18" s="61">
        <f t="shared" si="4"/>
        <v>19.238627136643725</v>
      </c>
      <c r="F18" s="61">
        <f t="shared" ref="F18" si="5">AVERAGE(F8:F10)</f>
        <v>0.60022883261283588</v>
      </c>
    </row>
    <row r="19" spans="1:6">
      <c r="A19" t="s">
        <v>99</v>
      </c>
      <c r="B19" s="60">
        <f>AVERAGE(B11:B13)</f>
        <v>336.56666666666666</v>
      </c>
      <c r="C19" s="61">
        <f t="shared" ref="C19:E19" si="6">AVERAGE(C11:C13)</f>
        <v>2.0266666666666668</v>
      </c>
      <c r="D19" s="61">
        <f t="shared" si="6"/>
        <v>1.5933333333333335</v>
      </c>
      <c r="E19" s="61">
        <f t="shared" si="6"/>
        <v>18.843285792505991</v>
      </c>
      <c r="F19" s="61">
        <f t="shared" ref="F19" si="7">AVERAGE(F11:F13)</f>
        <v>2.2331629659433734</v>
      </c>
    </row>
    <row r="20" spans="1:6">
      <c r="B20" s="2"/>
      <c r="C20" s="2"/>
      <c r="D20" s="2"/>
      <c r="E20" s="2"/>
      <c r="F20" s="2"/>
    </row>
    <row r="21" spans="1:6">
      <c r="A21" s="57" t="s">
        <v>125</v>
      </c>
      <c r="B21" s="2"/>
      <c r="C21" s="2"/>
      <c r="D21" s="2"/>
      <c r="E21" s="2"/>
      <c r="F21" s="2"/>
    </row>
    <row r="22" spans="1:6">
      <c r="A22" t="s">
        <v>126</v>
      </c>
      <c r="B22" s="62">
        <f>TTEST(B$2:B$4,B5:B7,2,2)</f>
        <v>1.6798488016500426E-2</v>
      </c>
      <c r="C22" s="62">
        <f t="shared" ref="C22:E22" si="8">TTEST(C$2:C$4,C5:C7,2,2)</f>
        <v>0.15830242270864006</v>
      </c>
      <c r="D22" s="62">
        <f t="shared" si="8"/>
        <v>3.3586395225355767E-2</v>
      </c>
      <c r="E22" s="62">
        <f t="shared" si="8"/>
        <v>2.7774408252128745E-2</v>
      </c>
      <c r="F22" s="62">
        <f t="shared" ref="F22" si="9">TTEST(F$2:F$4,F5:F7,2,2)</f>
        <v>1.6124023636871408E-2</v>
      </c>
    </row>
    <row r="23" spans="1:6">
      <c r="A23" t="s">
        <v>98</v>
      </c>
      <c r="B23" s="62">
        <f>TTEST(B$2:B$4,B8:B10,2,2)</f>
        <v>4.2656749556169031E-5</v>
      </c>
      <c r="C23" s="62">
        <f t="shared" ref="C23:E23" si="10">TTEST(C$2:C$4,C8:C10,2,2)</f>
        <v>2.4896163450906762E-2</v>
      </c>
      <c r="D23" s="62">
        <f t="shared" si="10"/>
        <v>0.912138422295655</v>
      </c>
      <c r="E23" s="62">
        <f t="shared" si="10"/>
        <v>1.7964839688213493E-2</v>
      </c>
      <c r="F23" s="62">
        <f t="shared" ref="F23" si="11">TTEST(F$2:F$4,F8:F10,2,2)</f>
        <v>1.7434746837149625E-5</v>
      </c>
    </row>
    <row r="24" spans="1:6">
      <c r="A24" t="s">
        <v>127</v>
      </c>
      <c r="B24" s="62">
        <f>TTEST(B$2:B$4,B11:B13,2,2)</f>
        <v>0.13600862020493762</v>
      </c>
      <c r="C24" s="62">
        <f t="shared" ref="C24:E24" si="12">TTEST(C$2:C$4,C11:C13,2,2)</f>
        <v>0.11611652346475285</v>
      </c>
      <c r="D24" s="62">
        <f t="shared" si="12"/>
        <v>0.17069988970823149</v>
      </c>
      <c r="E24" s="62">
        <f t="shared" si="12"/>
        <v>0.77477922299205704</v>
      </c>
      <c r="F24" s="62">
        <f t="shared" ref="F24" si="13">TTEST(F$2:F$4,F11:F13,2,2)</f>
        <v>0.13351833247596692</v>
      </c>
    </row>
    <row r="25" spans="1:6">
      <c r="B25" s="58"/>
    </row>
  </sheetData>
  <phoneticPr fontId="5" type="noConversion"/>
  <conditionalFormatting sqref="B22:B25 C22:F24">
    <cfRule type="cellIs" dxfId="0" priority="0" stopIfTrue="1" operator="lessThanOrEqual">
      <formula>0.05</formula>
    </cfRule>
  </conditionalFormatting>
  <pageMargins left="0.75" right="0.75" top="1" bottom="1" header="0.5" footer="0.5"/>
  <pageSetup scale="4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Analysis</vt:lpstr>
      <vt:lpstr>Nono Comparisons</vt:lpstr>
      <vt:lpstr>RNA yield correlation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2012-09-25T19:52:07Z</cp:lastPrinted>
  <dcterms:created xsi:type="dcterms:W3CDTF">2012-09-19T20:03:48Z</dcterms:created>
  <dcterms:modified xsi:type="dcterms:W3CDTF">2012-09-25T19:53:10Z</dcterms:modified>
</cp:coreProperties>
</file>