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theme/theme1.xml" ContentType="application/vnd.openxmlformats-officedocument.theme+xml"/>
  <Override PartName="/xl/charts/chart8.xml" ContentType="application/vnd.openxmlformats-officedocument.drawingml.chart+xml"/>
  <Override PartName="/xl/charts/chart1.xml" ContentType="application/vnd.openxmlformats-officedocument.drawingml.chart+xml"/>
  <Override PartName="/xl/charts/chart3.xml" ContentType="application/vnd.openxmlformats-officedocument.drawingml.chart+xml"/>
  <Default Extension="xml" ContentType="application/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charts/chart5.xml" ContentType="application/vnd.openxmlformats-officedocument.drawingml.char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charts/chart7.xml" ContentType="application/vnd.openxmlformats-officedocument.drawingml.chart+xml"/>
  <Override PartName="/xl/charts/chart2.xml" ContentType="application/vnd.openxmlformats-officedocument.drawingml.chart+xml"/>
  <Override PartName="/xl/charts/chart9.xml" ContentType="application/vnd.openxmlformats-officedocument.drawingml.chart+xml"/>
  <Default Extension="rels" ContentType="application/vnd.openxmlformats-package.relationships+xml"/>
  <Default Extension="jpeg" ContentType="image/jpeg"/>
  <Override PartName="/xl/charts/chart4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80" yWindow="780" windowWidth="23220" windowHeight="14280" tabRatio="500" activeTab="1"/>
  </bookViews>
  <sheets>
    <sheet name="Raw Data" sheetId="1" r:id="rId1"/>
    <sheet name="Analysis" sheetId="2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90" i="2"/>
  <c r="G58"/>
  <c r="G57"/>
  <c r="G56"/>
  <c r="G55"/>
  <c r="G54"/>
  <c r="G53"/>
  <c r="G52"/>
  <c r="G51"/>
  <c r="G50"/>
  <c r="G49"/>
  <c r="G48"/>
  <c r="G47"/>
  <c r="E47"/>
  <c r="E58"/>
  <c r="E57"/>
  <c r="E56"/>
  <c r="E55"/>
  <c r="E54"/>
  <c r="E53"/>
  <c r="E52"/>
  <c r="E51"/>
  <c r="E50"/>
  <c r="E49"/>
  <c r="E48"/>
  <c r="H48"/>
  <c r="H49"/>
  <c r="H50"/>
  <c r="H51"/>
  <c r="H52"/>
  <c r="H53"/>
  <c r="H54"/>
  <c r="H55"/>
  <c r="H56"/>
  <c r="H57"/>
  <c r="H58"/>
  <c r="H47"/>
  <c r="D58"/>
  <c r="D57"/>
  <c r="D56"/>
  <c r="D55"/>
  <c r="D54"/>
  <c r="D53"/>
  <c r="D52"/>
  <c r="D51"/>
  <c r="D50"/>
  <c r="D49"/>
  <c r="D48"/>
  <c r="D47"/>
  <c r="I64"/>
  <c r="H64"/>
  <c r="E64"/>
  <c r="D64"/>
  <c r="F64"/>
  <c r="I63"/>
  <c r="H63"/>
  <c r="E63"/>
  <c r="D63"/>
  <c r="F63"/>
  <c r="I62"/>
  <c r="H62"/>
  <c r="E62"/>
  <c r="D62"/>
  <c r="F62"/>
  <c r="H61"/>
  <c r="E61"/>
  <c r="D61"/>
  <c r="F61"/>
  <c r="F58"/>
  <c r="F57"/>
  <c r="F56"/>
  <c r="F55"/>
  <c r="F54"/>
  <c r="F53"/>
  <c r="F52"/>
  <c r="F51"/>
  <c r="F50"/>
  <c r="F49"/>
  <c r="F48"/>
  <c r="F47"/>
  <c r="H45"/>
  <c r="D7"/>
  <c r="D8"/>
  <c r="D9"/>
  <c r="E19"/>
  <c r="D19"/>
  <c r="F19"/>
  <c r="D10"/>
  <c r="D11"/>
  <c r="D12"/>
  <c r="E20"/>
  <c r="D20"/>
  <c r="F20"/>
  <c r="D13"/>
  <c r="D14"/>
  <c r="D15"/>
  <c r="E21"/>
  <c r="D21"/>
  <c r="F21"/>
  <c r="D4"/>
  <c r="D5"/>
  <c r="D6"/>
  <c r="E18"/>
  <c r="D18"/>
  <c r="F18"/>
  <c r="H2"/>
  <c r="H5"/>
  <c r="H6"/>
  <c r="H7"/>
  <c r="H8"/>
  <c r="H9"/>
  <c r="H10"/>
  <c r="H11"/>
  <c r="H12"/>
  <c r="H13"/>
  <c r="H14"/>
  <c r="H15"/>
  <c r="H4"/>
  <c r="G13"/>
  <c r="G15"/>
  <c r="G14"/>
  <c r="G12"/>
  <c r="G11"/>
  <c r="G10"/>
  <c r="G9"/>
  <c r="G8"/>
  <c r="G7"/>
  <c r="G6"/>
  <c r="G5"/>
  <c r="G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4"/>
  <c r="F4"/>
  <c r="I21"/>
  <c r="I20"/>
  <c r="I19"/>
  <c r="H21"/>
  <c r="H20"/>
  <c r="H19"/>
  <c r="H18"/>
</calcChain>
</file>

<file path=xl/sharedStrings.xml><?xml version="1.0" encoding="utf-8"?>
<sst xmlns="http://schemas.openxmlformats.org/spreadsheetml/2006/main" count="303" uniqueCount="112">
  <si>
    <t>avg RWPE1</t>
    <phoneticPr fontId="3" type="noConversion"/>
  </si>
  <si>
    <t>Gapdh</t>
    <phoneticPr fontId="3" type="noConversion"/>
  </si>
  <si>
    <t>Nono</t>
    <phoneticPr fontId="3" type="noConversion"/>
  </si>
  <si>
    <t xml:space="preserve">correlation between two genes on plate: </t>
    <phoneticPr fontId="3" type="noConversion"/>
  </si>
  <si>
    <t>Avg</t>
    <phoneticPr fontId="3" type="noConversion"/>
  </si>
  <si>
    <t>fold change</t>
    <phoneticPr fontId="3" type="noConversion"/>
  </si>
  <si>
    <t>avg</t>
    <phoneticPr fontId="3" type="noConversion"/>
  </si>
  <si>
    <t>FC</t>
    <phoneticPr fontId="3" type="noConversion"/>
  </si>
  <si>
    <t>A05</t>
  </si>
  <si>
    <t>A06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</si>
  <si>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</si>
  <si>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</si>
  <si>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</si>
  <si>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</si>
  <si>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</si>
  <si>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</si>
  <si>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</si>
  <si>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</si>
  <si>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</si>
  <si>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</si>
  <si>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</si>
  <si>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</si>
  <si>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</si>
  <si>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</si>
  <si>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</si>
  <si>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</si>
  <si>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</si>
  <si>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</si>
  <si>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</si>
  <si>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</si>
  <si>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</si>
  <si>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</si>
  <si>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</si>
  <si>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</si>
  <si>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</si>
  <si>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</si>
  <si>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</si>
  <si>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</si>
  <si>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</si>
  <si>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</si>
  <si>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</si>
  <si>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</si>
  <si>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</si>
  <si>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</si>
  <si>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</si>
  <si>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</si>
  <si>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</si>
  <si>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</si>
  <si>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</si>
  <si>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</si>
  <si>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</si>
  <si>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</si>
  <si>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</si>
  <si>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</si>
  <si>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</si>
  <si>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</si>
  <si>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</si>
  <si>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</si>
  <si>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</si>
  <si>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</si>
  <si>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</si>
  <si>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</si>
  <si>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</si>
  <si>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</si>
  <si>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</si>
  <si>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</si>
  <si>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</si>
  <si>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</si>
  <si>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</si>
  <si>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</si>
  <si>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</si>
  <si>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</si>
  <si>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</si>
  <si>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</si>
  <si>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</si>
  <si>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</si>
  <si>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</si>
  <si>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</si>
  <si>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</si>
  <si>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</si>
  <si>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</si>
  <si>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</si>
  <si>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N/A</t>
  </si>
  <si>
    <t>H2O</t>
    <phoneticPr fontId="3" type="noConversion"/>
  </si>
  <si>
    <t>gene 1</t>
    <phoneticPr fontId="3" type="noConversion"/>
  </si>
  <si>
    <t xml:space="preserve">H2O </t>
    <phoneticPr fontId="3" type="noConversion"/>
  </si>
  <si>
    <t>gene 2</t>
    <phoneticPr fontId="3" type="noConversion"/>
  </si>
  <si>
    <t>RT</t>
    <phoneticPr fontId="3" type="noConversion"/>
  </si>
  <si>
    <t>gene 1</t>
    <phoneticPr fontId="3" type="noConversion"/>
  </si>
  <si>
    <t>noRT</t>
    <phoneticPr fontId="3" type="noConversion"/>
  </si>
  <si>
    <t>noRT</t>
    <phoneticPr fontId="3" type="noConversion"/>
  </si>
  <si>
    <t>RWPE1</t>
    <phoneticPr fontId="3" type="noConversion"/>
  </si>
  <si>
    <t>CTPE</t>
    <phoneticPr fontId="3" type="noConversion"/>
  </si>
  <si>
    <t>CAsE-PE</t>
    <phoneticPr fontId="3" type="noConversion"/>
  </si>
  <si>
    <t>B26</t>
    <phoneticPr fontId="3" type="noConversion"/>
  </si>
  <si>
    <t>Gene 1</t>
    <phoneticPr fontId="3" type="noConversion"/>
  </si>
  <si>
    <t>average</t>
    <phoneticPr fontId="3" type="noConversion"/>
  </si>
  <si>
    <t>stdev</t>
    <phoneticPr fontId="3" type="noConversion"/>
  </si>
  <si>
    <t>noRT-avg</t>
    <phoneticPr fontId="3" type="noConversion"/>
  </si>
  <si>
    <t>Well</t>
    <phoneticPr fontId="3" type="noConversion"/>
  </si>
  <si>
    <t>CT</t>
    <phoneticPr fontId="3" type="noConversion"/>
  </si>
  <si>
    <t>Tm</t>
    <phoneticPr fontId="3" type="noConversion"/>
  </si>
  <si>
    <t>sample type</t>
    <phoneticPr fontId="3" type="noConversion"/>
  </si>
  <si>
    <t>gene ID</t>
    <phoneticPr fontId="3" type="noConversion"/>
  </si>
  <si>
    <t>9/19/12 - qPCR #21: gene1 = Gapdh, gene 2 = Nono</t>
    <phoneticPr fontId="3" type="noConversion"/>
  </si>
  <si>
    <t>CV</t>
    <phoneticPr fontId="3" type="noConversion"/>
  </si>
  <si>
    <t>RWPE1</t>
    <phoneticPr fontId="3" type="noConversion"/>
  </si>
  <si>
    <t>CTPE</t>
    <phoneticPr fontId="3" type="noConversion"/>
  </si>
  <si>
    <t>CAsE-PE</t>
    <phoneticPr fontId="3" type="noConversion"/>
  </si>
  <si>
    <t>B26</t>
    <phoneticPr fontId="3" type="noConversion"/>
  </si>
  <si>
    <t>pval (to RWPE1)</t>
    <phoneticPr fontId="3" type="noConversion"/>
  </si>
  <si>
    <t>Gene 2</t>
    <phoneticPr fontId="3" type="noConversion"/>
  </si>
</sst>
</file>

<file path=xl/styles.xml><?xml version="1.0" encoding="utf-8"?>
<styleSheet xmlns="http://schemas.openxmlformats.org/spreadsheetml/2006/main">
  <numFmts count="9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##.00"/>
    <numFmt numFmtId="169" formatCode="0.00"/>
    <numFmt numFmtId="170" formatCode="###0.00;\-###0.00"/>
    <numFmt numFmtId="171" formatCode="0.00%"/>
    <numFmt numFmtId="172" formatCode="0.000"/>
  </numFmts>
  <fonts count="6">
    <font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b/>
      <sz val="14"/>
      <name val="Verdana"/>
    </font>
    <font>
      <b/>
      <sz val="20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70" fontId="0" fillId="0" borderId="0" xfId="0" applyNumberFormat="1" applyAlignment="1" applyProtection="1">
      <alignment vertical="top"/>
    </xf>
    <xf numFmtId="0" fontId="0" fillId="0" borderId="0" xfId="0" applyAlignment="1">
      <alignment horizontal="center"/>
    </xf>
    <xf numFmtId="0" fontId="2" fillId="0" borderId="0" xfId="0" applyFont="1"/>
    <xf numFmtId="172" fontId="0" fillId="0" borderId="0" xfId="0" applyNumberFormat="1"/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49" fontId="0" fillId="2" borderId="0" xfId="0" applyNumberFormat="1" applyFill="1" applyAlignment="1" applyProtection="1">
      <alignment vertical="top"/>
    </xf>
    <xf numFmtId="170" fontId="0" fillId="2" borderId="0" xfId="0" applyNumberFormat="1" applyFill="1" applyAlignment="1" applyProtection="1">
      <alignment vertical="top"/>
    </xf>
    <xf numFmtId="0" fontId="0" fillId="2" borderId="0" xfId="0" applyFill="1"/>
    <xf numFmtId="168" fontId="0" fillId="2" borderId="0" xfId="0" applyNumberFormat="1" applyFill="1" applyAlignment="1" applyProtection="1">
      <alignment vertical="top"/>
    </xf>
    <xf numFmtId="49" fontId="0" fillId="3" borderId="0" xfId="0" applyNumberFormat="1" applyFill="1" applyAlignment="1" applyProtection="1">
      <alignment vertical="top"/>
    </xf>
    <xf numFmtId="170" fontId="0" fillId="3" borderId="0" xfId="0" applyNumberFormat="1" applyFill="1" applyAlignment="1" applyProtection="1">
      <alignment vertical="top"/>
    </xf>
    <xf numFmtId="0" fontId="0" fillId="3" borderId="0" xfId="0" applyFill="1"/>
    <xf numFmtId="168" fontId="0" fillId="3" borderId="0" xfId="0" applyNumberFormat="1" applyFill="1" applyAlignment="1" applyProtection="1">
      <alignment vertical="top"/>
    </xf>
    <xf numFmtId="0" fontId="1" fillId="0" borderId="1" xfId="0" applyFont="1" applyBorder="1"/>
    <xf numFmtId="49" fontId="0" fillId="3" borderId="1" xfId="0" applyNumberFormat="1" applyFill="1" applyBorder="1" applyAlignment="1" applyProtection="1">
      <alignment vertical="top"/>
    </xf>
    <xf numFmtId="168" fontId="0" fillId="3" borderId="1" xfId="0" applyNumberFormat="1" applyFill="1" applyBorder="1" applyAlignment="1" applyProtection="1">
      <alignment vertical="top"/>
    </xf>
    <xf numFmtId="170" fontId="0" fillId="3" borderId="1" xfId="0" applyNumberFormat="1" applyFill="1" applyBorder="1" applyAlignment="1" applyProtection="1">
      <alignment vertical="top"/>
    </xf>
    <xf numFmtId="0" fontId="0" fillId="3" borderId="1" xfId="0" applyFill="1" applyBorder="1"/>
    <xf numFmtId="49" fontId="0" fillId="2" borderId="2" xfId="0" applyNumberFormat="1" applyFill="1" applyBorder="1" applyAlignment="1" applyProtection="1">
      <alignment vertical="top"/>
    </xf>
    <xf numFmtId="168" fontId="0" fillId="2" borderId="2" xfId="0" applyNumberFormat="1" applyFill="1" applyBorder="1" applyAlignment="1" applyProtection="1">
      <alignment vertical="top"/>
    </xf>
    <xf numFmtId="170" fontId="0" fillId="2" borderId="2" xfId="0" applyNumberFormat="1" applyFill="1" applyBorder="1" applyAlignment="1" applyProtection="1">
      <alignment vertical="top"/>
    </xf>
    <xf numFmtId="0" fontId="0" fillId="2" borderId="2" xfId="0" applyFill="1" applyBorder="1"/>
    <xf numFmtId="49" fontId="0" fillId="3" borderId="2" xfId="0" applyNumberFormat="1" applyFill="1" applyBorder="1" applyAlignment="1" applyProtection="1">
      <alignment vertical="top"/>
    </xf>
    <xf numFmtId="168" fontId="0" fillId="3" borderId="2" xfId="0" applyNumberFormat="1" applyFill="1" applyBorder="1" applyAlignment="1" applyProtection="1">
      <alignment vertical="top"/>
    </xf>
    <xf numFmtId="170" fontId="0" fillId="3" borderId="2" xfId="0" applyNumberFormat="1" applyFill="1" applyBorder="1" applyAlignment="1" applyProtection="1">
      <alignment vertical="top"/>
    </xf>
    <xf numFmtId="0" fontId="0" fillId="3" borderId="2" xfId="0" applyFill="1" applyBorder="1"/>
    <xf numFmtId="0" fontId="4" fillId="0" borderId="0" xfId="0" applyFont="1"/>
    <xf numFmtId="171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0" fontId="1" fillId="3" borderId="0" xfId="0" applyFont="1" applyFill="1"/>
    <xf numFmtId="0" fontId="0" fillId="3" borderId="0" xfId="0" applyFill="1" applyAlignment="1">
      <alignment horizontal="center"/>
    </xf>
    <xf numFmtId="171" fontId="0" fillId="0" borderId="0" xfId="0" applyNumberFormat="1" applyAlignment="1">
      <alignment horizontal="center"/>
    </xf>
    <xf numFmtId="0" fontId="0" fillId="0" borderId="2" xfId="0" applyBorder="1"/>
    <xf numFmtId="169" fontId="0" fillId="0" borderId="2" xfId="0" applyNumberFormat="1" applyBorder="1" applyAlignment="1">
      <alignment horizontal="center"/>
    </xf>
    <xf numFmtId="171" fontId="0" fillId="0" borderId="2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Border="1"/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9" fontId="0" fillId="0" borderId="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72" fontId="0" fillId="0" borderId="0" xfId="0" applyNumberFormat="1" applyAlignment="1">
      <alignment horizontal="center"/>
    </xf>
    <xf numFmtId="0" fontId="5" fillId="3" borderId="0" xfId="0" applyFont="1" applyFill="1"/>
    <xf numFmtId="169" fontId="0" fillId="0" borderId="2" xfId="0" applyNumberForma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5" xfId="0" applyBorder="1"/>
  </cellXfs>
  <cellStyles count="1">
    <cellStyle name="Normal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9"/>
  <colors>
    <mruColors>
      <color rgb="FFB3A1C5"/>
      <color rgb="FFA8C476"/>
      <color rgb="FF6096C5"/>
      <color rgb="FFCF6461"/>
      <color rgb="FFFF66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Data Point by Plate Position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B</c:v>
          </c:tx>
          <c:spPr>
            <a:ln w="28575">
              <a:noFill/>
            </a:ln>
          </c:spPr>
          <c:yVal>
            <c:numRef>
              <c:f>'Raw Data'!$B$5:$B$16</c:f>
              <c:numCache>
                <c:formatCode>##.00</c:formatCode>
                <c:ptCount val="12"/>
                <c:pt idx="0">
                  <c:v>21.84569558919206</c:v>
                </c:pt>
                <c:pt idx="1">
                  <c:v>22.47598661494555</c:v>
                </c:pt>
                <c:pt idx="2">
                  <c:v>22.78038918663355</c:v>
                </c:pt>
                <c:pt idx="3">
                  <c:v>23.06122505041571</c:v>
                </c:pt>
                <c:pt idx="4">
                  <c:v>22.40444234899701</c:v>
                </c:pt>
                <c:pt idx="5">
                  <c:v>23.44605813494192</c:v>
                </c:pt>
                <c:pt idx="6">
                  <c:v>23.6047260261502</c:v>
                </c:pt>
                <c:pt idx="7">
                  <c:v>22.93980199166291</c:v>
                </c:pt>
                <c:pt idx="8">
                  <c:v>22.29597150481775</c:v>
                </c:pt>
                <c:pt idx="9">
                  <c:v>22.9803477845234</c:v>
                </c:pt>
                <c:pt idx="10">
                  <c:v>23.06857004420471</c:v>
                </c:pt>
                <c:pt idx="11">
                  <c:v>22.60458894208753</c:v>
                </c:pt>
              </c:numCache>
            </c:numRef>
          </c:yVal>
        </c:ser>
        <c:ser>
          <c:idx val="1"/>
          <c:order val="1"/>
          <c:tx>
            <c:v>C</c:v>
          </c:tx>
          <c:spPr>
            <a:ln w="28575">
              <a:noFill/>
            </a:ln>
          </c:spPr>
          <c:marker>
            <c:symbol val="plus"/>
            <c:size val="7"/>
          </c:marker>
          <c:yVal>
            <c:numRef>
              <c:f>'Raw Data'!$B$17:$B$28</c:f>
              <c:numCache>
                <c:formatCode>##.00</c:formatCode>
                <c:ptCount val="12"/>
                <c:pt idx="0">
                  <c:v>21.7841663499589</c:v>
                </c:pt>
                <c:pt idx="1">
                  <c:v>22.36955727413735</c:v>
                </c:pt>
                <c:pt idx="2">
                  <c:v>21.71123232245961</c:v>
                </c:pt>
                <c:pt idx="3">
                  <c:v>22.89930176053777</c:v>
                </c:pt>
                <c:pt idx="4">
                  <c:v>22.30767713030713</c:v>
                </c:pt>
                <c:pt idx="5">
                  <c:v>22.8796494473944</c:v>
                </c:pt>
                <c:pt idx="6">
                  <c:v>23.18130272518253</c:v>
                </c:pt>
                <c:pt idx="7">
                  <c:v>23.03256307846892</c:v>
                </c:pt>
                <c:pt idx="8">
                  <c:v>22.04043875370964</c:v>
                </c:pt>
                <c:pt idx="9">
                  <c:v>22.51498195710881</c:v>
                </c:pt>
                <c:pt idx="10">
                  <c:v>22.90387987745018</c:v>
                </c:pt>
                <c:pt idx="11">
                  <c:v>22.25956524982717</c:v>
                </c:pt>
              </c:numCache>
            </c:numRef>
          </c:yVal>
        </c:ser>
        <c:ser>
          <c:idx val="2"/>
          <c:order val="2"/>
          <c:tx>
            <c:v>E</c:v>
          </c:tx>
          <c:spPr>
            <a:ln w="28575">
              <a:noFill/>
            </a:ln>
          </c:spPr>
          <c:yVal>
            <c:numRef>
              <c:f>'Raw Data'!$B$41:$B$52</c:f>
              <c:numCache>
                <c:formatCode>##.00</c:formatCode>
                <c:ptCount val="12"/>
                <c:pt idx="0">
                  <c:v>18.11795283394128</c:v>
                </c:pt>
                <c:pt idx="1">
                  <c:v>18.6900560546783</c:v>
                </c:pt>
                <c:pt idx="2">
                  <c:v>18.86632008919519</c:v>
                </c:pt>
                <c:pt idx="3">
                  <c:v>18.56795945126519</c:v>
                </c:pt>
                <c:pt idx="4">
                  <c:v>18.79048049728483</c:v>
                </c:pt>
                <c:pt idx="5">
                  <c:v>19.07972878112952</c:v>
                </c:pt>
                <c:pt idx="6">
                  <c:v>19.01716659929168</c:v>
                </c:pt>
                <c:pt idx="7">
                  <c:v>18.79563920242764</c:v>
                </c:pt>
                <c:pt idx="8">
                  <c:v>18.58110693835448</c:v>
                </c:pt>
                <c:pt idx="9">
                  <c:v>19.07784630139606</c:v>
                </c:pt>
                <c:pt idx="10">
                  <c:v>18.93820318954171</c:v>
                </c:pt>
                <c:pt idx="11">
                  <c:v>18.64969223357418</c:v>
                </c:pt>
              </c:numCache>
            </c:numRef>
          </c:yVal>
        </c:ser>
        <c:ser>
          <c:idx val="3"/>
          <c:order val="3"/>
          <c:tx>
            <c:v>F</c:v>
          </c:tx>
          <c:spPr>
            <a:ln w="28575">
              <a:noFill/>
            </a:ln>
          </c:spPr>
          <c:yVal>
            <c:numRef>
              <c:f>'Raw Data'!$B$53:$B$64</c:f>
              <c:numCache>
                <c:formatCode>##.00</c:formatCode>
                <c:ptCount val="12"/>
                <c:pt idx="0">
                  <c:v>18.31766736080453</c:v>
                </c:pt>
                <c:pt idx="1">
                  <c:v>18.89066820359448</c:v>
                </c:pt>
                <c:pt idx="2">
                  <c:v>18.954328480979</c:v>
                </c:pt>
                <c:pt idx="3">
                  <c:v>18.61866591882139</c:v>
                </c:pt>
                <c:pt idx="4">
                  <c:v>18.82404451884666</c:v>
                </c:pt>
                <c:pt idx="5">
                  <c:v>19.03597659099827</c:v>
                </c:pt>
                <c:pt idx="6">
                  <c:v>19.18273311992411</c:v>
                </c:pt>
                <c:pt idx="7">
                  <c:v>18.74818074879663</c:v>
                </c:pt>
                <c:pt idx="8">
                  <c:v>18.38146325469566</c:v>
                </c:pt>
                <c:pt idx="9">
                  <c:v>18.99765975145067</c:v>
                </c:pt>
                <c:pt idx="10">
                  <c:v>18.98542551163358</c:v>
                </c:pt>
                <c:pt idx="11">
                  <c:v>18.6821645514938</c:v>
                </c:pt>
              </c:numCache>
            </c:numRef>
          </c:yVal>
        </c:ser>
        <c:axId val="517031896"/>
        <c:axId val="517042792"/>
      </c:scatterChart>
      <c:valAx>
        <c:axId val="5170318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Well Position</a:t>
                </a:r>
              </a:p>
            </c:rich>
          </c:tx>
        </c:title>
        <c:tickLblPos val="nextTo"/>
        <c:crossAx val="517042792"/>
        <c:crosses val="autoZero"/>
        <c:crossBetween val="midCat"/>
      </c:valAx>
      <c:valAx>
        <c:axId val="517042792"/>
        <c:scaling>
          <c:orientation val="minMax"/>
          <c:min val="15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 Value</a:t>
                </a:r>
              </a:p>
            </c:rich>
          </c:tx>
        </c:title>
        <c:numFmt formatCode="0" sourceLinked="0"/>
        <c:tickLblPos val="nextTo"/>
        <c:crossAx val="51703189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B vs C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808856080489939"/>
                  <c:y val="-0.0701126421697288"/>
                </c:manualLayout>
              </c:layout>
              <c:numFmt formatCode="General" sourceLinked="0"/>
            </c:trendlineLbl>
          </c:trendline>
          <c:xVal>
            <c:numRef>
              <c:f>'Raw Data'!$B$5:$B$16</c:f>
              <c:numCache>
                <c:formatCode>##.00</c:formatCode>
                <c:ptCount val="12"/>
                <c:pt idx="0">
                  <c:v>21.84569558919206</c:v>
                </c:pt>
                <c:pt idx="1">
                  <c:v>22.47598661494555</c:v>
                </c:pt>
                <c:pt idx="2">
                  <c:v>22.78038918663355</c:v>
                </c:pt>
                <c:pt idx="3">
                  <c:v>23.06122505041571</c:v>
                </c:pt>
                <c:pt idx="4">
                  <c:v>22.40444234899701</c:v>
                </c:pt>
                <c:pt idx="5">
                  <c:v>23.44605813494192</c:v>
                </c:pt>
                <c:pt idx="6">
                  <c:v>23.6047260261502</c:v>
                </c:pt>
                <c:pt idx="7">
                  <c:v>22.93980199166291</c:v>
                </c:pt>
                <c:pt idx="8">
                  <c:v>22.29597150481775</c:v>
                </c:pt>
                <c:pt idx="9">
                  <c:v>22.9803477845234</c:v>
                </c:pt>
                <c:pt idx="10">
                  <c:v>23.06857004420471</c:v>
                </c:pt>
                <c:pt idx="11">
                  <c:v>22.60458894208753</c:v>
                </c:pt>
              </c:numCache>
            </c:numRef>
          </c:xVal>
          <c:yVal>
            <c:numRef>
              <c:f>'Raw Data'!$B$17:$B$28</c:f>
              <c:numCache>
                <c:formatCode>##.00</c:formatCode>
                <c:ptCount val="12"/>
                <c:pt idx="0">
                  <c:v>21.7841663499589</c:v>
                </c:pt>
                <c:pt idx="1">
                  <c:v>22.36955727413735</c:v>
                </c:pt>
                <c:pt idx="2">
                  <c:v>21.71123232245961</c:v>
                </c:pt>
                <c:pt idx="3">
                  <c:v>22.89930176053777</c:v>
                </c:pt>
                <c:pt idx="4">
                  <c:v>22.30767713030713</c:v>
                </c:pt>
                <c:pt idx="5">
                  <c:v>22.8796494473944</c:v>
                </c:pt>
                <c:pt idx="6">
                  <c:v>23.18130272518253</c:v>
                </c:pt>
                <c:pt idx="7">
                  <c:v>23.03256307846892</c:v>
                </c:pt>
                <c:pt idx="8">
                  <c:v>22.04043875370964</c:v>
                </c:pt>
                <c:pt idx="9">
                  <c:v>22.51498195710881</c:v>
                </c:pt>
                <c:pt idx="10">
                  <c:v>22.90387987745018</c:v>
                </c:pt>
                <c:pt idx="11">
                  <c:v>22.25956524982717</c:v>
                </c:pt>
              </c:numCache>
            </c:numRef>
          </c:yVal>
        </c:ser>
        <c:axId val="543564808"/>
        <c:axId val="800874296"/>
      </c:scatterChart>
      <c:valAx>
        <c:axId val="543564808"/>
        <c:scaling>
          <c:orientation val="minMax"/>
          <c:max val="25.0"/>
          <c:min val="20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B</a:t>
                </a:r>
              </a:p>
            </c:rich>
          </c:tx>
        </c:title>
        <c:numFmt formatCode="0" sourceLinked="0"/>
        <c:tickLblPos val="nextTo"/>
        <c:crossAx val="800874296"/>
        <c:crosses val="autoZero"/>
        <c:crossBetween val="midCat"/>
      </c:valAx>
      <c:valAx>
        <c:axId val="800874296"/>
        <c:scaling>
          <c:orientation val="minMax"/>
          <c:max val="25.0"/>
          <c:min val="2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C</a:t>
                </a:r>
              </a:p>
            </c:rich>
          </c:tx>
        </c:title>
        <c:numFmt formatCode="0" sourceLinked="0"/>
        <c:tickLblPos val="nextTo"/>
        <c:crossAx val="543564808"/>
        <c:crosses val="autoZero"/>
        <c:crossBetween val="midCat"/>
        <c:majorUnit val="1.0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E vs F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0808856080489939"/>
                  <c:y val="-0.0701126421697288"/>
                </c:manualLayout>
              </c:layout>
              <c:numFmt formatCode="General" sourceLinked="0"/>
            </c:trendlineLbl>
          </c:trendline>
          <c:xVal>
            <c:numRef>
              <c:f>'Raw Data'!$B$41:$B$52</c:f>
              <c:numCache>
                <c:formatCode>##.00</c:formatCode>
                <c:ptCount val="12"/>
                <c:pt idx="0">
                  <c:v>18.11795283394128</c:v>
                </c:pt>
                <c:pt idx="1">
                  <c:v>18.6900560546783</c:v>
                </c:pt>
                <c:pt idx="2">
                  <c:v>18.86632008919519</c:v>
                </c:pt>
                <c:pt idx="3">
                  <c:v>18.56795945126519</c:v>
                </c:pt>
                <c:pt idx="4">
                  <c:v>18.79048049728483</c:v>
                </c:pt>
                <c:pt idx="5">
                  <c:v>19.07972878112952</c:v>
                </c:pt>
                <c:pt idx="6">
                  <c:v>19.01716659929168</c:v>
                </c:pt>
                <c:pt idx="7">
                  <c:v>18.79563920242764</c:v>
                </c:pt>
                <c:pt idx="8">
                  <c:v>18.58110693835448</c:v>
                </c:pt>
                <c:pt idx="9">
                  <c:v>19.07784630139606</c:v>
                </c:pt>
                <c:pt idx="10">
                  <c:v>18.93820318954171</c:v>
                </c:pt>
                <c:pt idx="11">
                  <c:v>18.64969223357418</c:v>
                </c:pt>
              </c:numCache>
            </c:numRef>
          </c:xVal>
          <c:yVal>
            <c:numRef>
              <c:f>'Raw Data'!$B$53:$B$64</c:f>
              <c:numCache>
                <c:formatCode>##.00</c:formatCode>
                <c:ptCount val="12"/>
                <c:pt idx="0">
                  <c:v>18.31766736080453</c:v>
                </c:pt>
                <c:pt idx="1">
                  <c:v>18.89066820359448</c:v>
                </c:pt>
                <c:pt idx="2">
                  <c:v>18.954328480979</c:v>
                </c:pt>
                <c:pt idx="3">
                  <c:v>18.61866591882139</c:v>
                </c:pt>
                <c:pt idx="4">
                  <c:v>18.82404451884666</c:v>
                </c:pt>
                <c:pt idx="5">
                  <c:v>19.03597659099827</c:v>
                </c:pt>
                <c:pt idx="6">
                  <c:v>19.18273311992411</c:v>
                </c:pt>
                <c:pt idx="7">
                  <c:v>18.74818074879663</c:v>
                </c:pt>
                <c:pt idx="8">
                  <c:v>18.38146325469566</c:v>
                </c:pt>
                <c:pt idx="9">
                  <c:v>18.99765975145067</c:v>
                </c:pt>
                <c:pt idx="10">
                  <c:v>18.98542551163358</c:v>
                </c:pt>
                <c:pt idx="11">
                  <c:v>18.6821645514938</c:v>
                </c:pt>
              </c:numCache>
            </c:numRef>
          </c:yVal>
        </c:ser>
        <c:axId val="676293352"/>
        <c:axId val="489025064"/>
      </c:scatterChart>
      <c:valAx>
        <c:axId val="676293352"/>
        <c:scaling>
          <c:orientation val="minMax"/>
          <c:max val="20.0"/>
          <c:min val="15.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E</a:t>
                </a:r>
              </a:p>
            </c:rich>
          </c:tx>
        </c:title>
        <c:numFmt formatCode="0" sourceLinked="0"/>
        <c:tickLblPos val="nextTo"/>
        <c:crossAx val="489025064"/>
        <c:crosses val="autoZero"/>
        <c:crossBetween val="midCat"/>
      </c:valAx>
      <c:valAx>
        <c:axId val="489025064"/>
        <c:scaling>
          <c:orientation val="minMax"/>
          <c:max val="20.0"/>
          <c:min val="15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Row F</a:t>
                </a:r>
              </a:p>
            </c:rich>
          </c:tx>
        </c:title>
        <c:numFmt formatCode="0" sourceLinked="0"/>
        <c:tickLblPos val="nextTo"/>
        <c:crossAx val="676293352"/>
        <c:crosses val="autoZero"/>
        <c:crossBetween val="midCat"/>
        <c:majorUnit val="1.0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Gapdh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errBars>
            <c:errBarType val="both"/>
            <c:errValType val="cust"/>
            <c:noEndCap val="1"/>
            <c:plus>
              <c:numRef>
                <c:f>Analysis!$E$4:$E$15</c:f>
                <c:numCache>
                  <c:formatCode>General</c:formatCode>
                  <c:ptCount val="12"/>
                  <c:pt idx="0">
                    <c:v>0.0435077423003179</c:v>
                  </c:pt>
                  <c:pt idx="1">
                    <c:v>0.0684233423172688</c:v>
                  </c:pt>
                  <c:pt idx="2">
                    <c:v>0.180688941124667</c:v>
                  </c:pt>
                  <c:pt idx="3">
                    <c:v>0.0752569086011516</c:v>
                  </c:pt>
                  <c:pt idx="4">
                    <c:v>0.400511423887978</c:v>
                  </c:pt>
                  <c:pt idx="5">
                    <c:v>0.329063332297312</c:v>
                  </c:pt>
                  <c:pt idx="6">
                    <c:v>0.756008068809594</c:v>
                  </c:pt>
                  <c:pt idx="7">
                    <c:v>0.299405487426509</c:v>
                  </c:pt>
                  <c:pt idx="8">
                    <c:v>0.116453533706634</c:v>
                  </c:pt>
                  <c:pt idx="9">
                    <c:v>0.114497056304912</c:v>
                  </c:pt>
                  <c:pt idx="10">
                    <c:v>0.0655919935109455</c:v>
                  </c:pt>
                  <c:pt idx="11">
                    <c:v>0.24396859246747</c:v>
                  </c:pt>
                </c:numCache>
              </c:numRef>
            </c:plus>
            <c:minus>
              <c:numRef>
                <c:f>Analysis!$E$4:$E$15</c:f>
                <c:numCache>
                  <c:formatCode>General</c:formatCode>
                  <c:ptCount val="12"/>
                  <c:pt idx="0">
                    <c:v>0.0435077423003179</c:v>
                  </c:pt>
                  <c:pt idx="1">
                    <c:v>0.0684233423172688</c:v>
                  </c:pt>
                  <c:pt idx="2">
                    <c:v>0.180688941124667</c:v>
                  </c:pt>
                  <c:pt idx="3">
                    <c:v>0.0752569086011516</c:v>
                  </c:pt>
                  <c:pt idx="4">
                    <c:v>0.400511423887978</c:v>
                  </c:pt>
                  <c:pt idx="5">
                    <c:v>0.329063332297312</c:v>
                  </c:pt>
                  <c:pt idx="6">
                    <c:v>0.756008068809594</c:v>
                  </c:pt>
                  <c:pt idx="7">
                    <c:v>0.299405487426509</c:v>
                  </c:pt>
                  <c:pt idx="8">
                    <c:v>0.116453533706634</c:v>
                  </c:pt>
                  <c:pt idx="9">
                    <c:v>0.114497056304912</c:v>
                  </c:pt>
                  <c:pt idx="10">
                    <c:v>0.0655919935109455</c:v>
                  </c:pt>
                  <c:pt idx="11">
                    <c:v>0.24396859246747</c:v>
                  </c:pt>
                </c:numCache>
              </c:numRef>
            </c:minus>
          </c:errBars>
          <c:cat>
            <c:multiLvlStrRef>
              <c:f>Analysis!$B$4:$C$15</c:f>
              <c:multiLvlStrCache>
                <c:ptCount val="1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</c:lvl>
                <c:lvl>
                  <c:pt idx="0">
                    <c:v>RWPE1</c:v>
                  </c:pt>
                  <c:pt idx="1">
                    <c:v>RWPE1</c:v>
                  </c:pt>
                  <c:pt idx="2">
                    <c:v>RWPE1</c:v>
                  </c:pt>
                  <c:pt idx="3">
                    <c:v>CTPE</c:v>
                  </c:pt>
                  <c:pt idx="4">
                    <c:v>CTPE</c:v>
                  </c:pt>
                  <c:pt idx="5">
                    <c:v>CTPE</c:v>
                  </c:pt>
                  <c:pt idx="6">
                    <c:v>CAsE-PE</c:v>
                  </c:pt>
                  <c:pt idx="7">
                    <c:v>CAsE-PE</c:v>
                  </c:pt>
                  <c:pt idx="8">
                    <c:v>CAsE-PE</c:v>
                  </c:pt>
                  <c:pt idx="9">
                    <c:v>B26</c:v>
                  </c:pt>
                  <c:pt idx="10">
                    <c:v>B26</c:v>
                  </c:pt>
                  <c:pt idx="11">
                    <c:v>B26</c:v>
                  </c:pt>
                </c:lvl>
              </c:multiLvlStrCache>
            </c:multiLvlStrRef>
          </c:cat>
          <c:val>
            <c:numRef>
              <c:f>Analysis!$D$4:$D$15</c:f>
              <c:numCache>
                <c:formatCode>0.00</c:formatCode>
                <c:ptCount val="12"/>
                <c:pt idx="0">
                  <c:v>21.81493096957548</c:v>
                </c:pt>
                <c:pt idx="1">
                  <c:v>22.35605973965207</c:v>
                </c:pt>
                <c:pt idx="2">
                  <c:v>22.16820512926369</c:v>
                </c:pt>
                <c:pt idx="3">
                  <c:v>22.42277194454145</c:v>
                </c:pt>
                <c:pt idx="4">
                  <c:v>23.16285379116816</c:v>
                </c:pt>
                <c:pt idx="5">
                  <c:v>22.74766487081611</c:v>
                </c:pt>
                <c:pt idx="6">
                  <c:v>22.24581075454658</c:v>
                </c:pt>
                <c:pt idx="7">
                  <c:v>23.39301437566637</c:v>
                </c:pt>
                <c:pt idx="8">
                  <c:v>22.98622496082744</c:v>
                </c:pt>
                <c:pt idx="9">
                  <c:v>22.98026340547674</c:v>
                </c:pt>
                <c:pt idx="10">
                  <c:v>22.98618253506592</c:v>
                </c:pt>
                <c:pt idx="11">
                  <c:v>22.43207709595735</c:v>
                </c:pt>
              </c:numCache>
            </c:numRef>
          </c:val>
        </c:ser>
        <c:axId val="491634568"/>
        <c:axId val="505421224"/>
      </c:barChart>
      <c:catAx>
        <c:axId val="491634568"/>
        <c:scaling>
          <c:orientation val="minMax"/>
        </c:scaling>
        <c:axPos val="b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05421224"/>
        <c:crosses val="autoZero"/>
        <c:auto val="1"/>
        <c:lblAlgn val="ctr"/>
        <c:lblOffset val="100"/>
      </c:catAx>
      <c:valAx>
        <c:axId val="50542122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491634568"/>
        <c:crosses val="autoZero"/>
        <c:crossBetween val="between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Gapdh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Analysis!$D$4:$D$6</c:f>
              <c:numCache>
                <c:formatCode>0.00</c:formatCode>
                <c:ptCount val="3"/>
                <c:pt idx="0">
                  <c:v>21.81493096957548</c:v>
                </c:pt>
                <c:pt idx="1">
                  <c:v>22.35605973965207</c:v>
                </c:pt>
                <c:pt idx="2">
                  <c:v>22.16820512926369</c:v>
                </c:pt>
              </c:numCache>
            </c:numRef>
          </c:yVal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Analysis!$D$7:$D$9</c:f>
              <c:numCache>
                <c:formatCode>0.00</c:formatCode>
                <c:ptCount val="3"/>
                <c:pt idx="0">
                  <c:v>22.42277194454145</c:v>
                </c:pt>
                <c:pt idx="1">
                  <c:v>23.16285379116816</c:v>
                </c:pt>
                <c:pt idx="2">
                  <c:v>22.74766487081611</c:v>
                </c:pt>
              </c:numCache>
            </c:numRef>
          </c:yVal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Analysis!$D$10:$D$12</c:f>
              <c:numCache>
                <c:formatCode>0.00</c:formatCode>
                <c:ptCount val="3"/>
                <c:pt idx="0">
                  <c:v>22.24581075454658</c:v>
                </c:pt>
                <c:pt idx="1">
                  <c:v>23.39301437566637</c:v>
                </c:pt>
                <c:pt idx="2">
                  <c:v>22.98622496082744</c:v>
                </c:pt>
              </c:numCache>
            </c:numRef>
          </c:yVal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Analysis!$D$13:$D$15</c:f>
              <c:numCache>
                <c:formatCode>0.00</c:formatCode>
                <c:ptCount val="3"/>
                <c:pt idx="0">
                  <c:v>22.98026340547674</c:v>
                </c:pt>
                <c:pt idx="1">
                  <c:v>22.98618253506592</c:v>
                </c:pt>
                <c:pt idx="2">
                  <c:v>22.43207709595735</c:v>
                </c:pt>
              </c:numCache>
            </c:numRef>
          </c:yVal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Analysis!$D$18:$D$21</c:f>
              <c:numCache>
                <c:formatCode>0.00</c:formatCode>
                <c:ptCount val="4"/>
                <c:pt idx="0">
                  <c:v>22.11306527949708</c:v>
                </c:pt>
                <c:pt idx="1">
                  <c:v>22.77776353550857</c:v>
                </c:pt>
                <c:pt idx="2">
                  <c:v>22.87501669701346</c:v>
                </c:pt>
                <c:pt idx="3">
                  <c:v>22.79950767883334</c:v>
                </c:pt>
              </c:numCache>
            </c:numRef>
          </c:yVal>
        </c:ser>
        <c:axId val="517096424"/>
        <c:axId val="517101656"/>
      </c:scatterChart>
      <c:valAx>
        <c:axId val="517096424"/>
        <c:scaling>
          <c:orientation val="minMax"/>
        </c:scaling>
        <c:delete val="1"/>
        <c:axPos val="b"/>
        <c:numFmt formatCode="General" sourceLinked="1"/>
        <c:tickLblPos val="nextTo"/>
        <c:crossAx val="517101656"/>
        <c:crosses val="autoZero"/>
        <c:crossBetween val="midCat"/>
      </c:valAx>
      <c:valAx>
        <c:axId val="517101656"/>
        <c:scaling>
          <c:orientation val="minMax"/>
          <c:min val="2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51709642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Gapdh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Analysis!$H$4:$H$6</c:f>
              <c:numCache>
                <c:formatCode>0.00</c:formatCode>
                <c:ptCount val="3"/>
                <c:pt idx="0">
                  <c:v>1.229553329091452</c:v>
                </c:pt>
                <c:pt idx="1">
                  <c:v>0.844989629105578</c:v>
                </c:pt>
                <c:pt idx="2">
                  <c:v>0.96250113711547</c:v>
                </c:pt>
              </c:numCache>
            </c:numRef>
          </c:yVal>
        </c:ser>
        <c:ser>
          <c:idx val="1"/>
          <c:order val="1"/>
          <c:tx>
            <c:strRef>
              <c:f>Analysis!$B$7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Analysis!$A$7:$A$9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Analysis!$H$7:$H$9</c:f>
              <c:numCache>
                <c:formatCode>0.00</c:formatCode>
                <c:ptCount val="3"/>
                <c:pt idx="0">
                  <c:v>0.806805785765841</c:v>
                </c:pt>
                <c:pt idx="1">
                  <c:v>0.483038969181459</c:v>
                </c:pt>
                <c:pt idx="2">
                  <c:v>0.644119560275571</c:v>
                </c:pt>
              </c:numCache>
            </c:numRef>
          </c:yVal>
        </c:ser>
        <c:ser>
          <c:idx val="2"/>
          <c:order val="2"/>
          <c:tx>
            <c:strRef>
              <c:f>Analysis!$B$10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Analysis!$A$10:$A$12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Analysis!$H$10:$H$12</c:f>
              <c:numCache>
                <c:formatCode>0.00</c:formatCode>
                <c:ptCount val="3"/>
                <c:pt idx="0">
                  <c:v>0.912094065927143</c:v>
                </c:pt>
                <c:pt idx="1">
                  <c:v>0.411810038619735</c:v>
                </c:pt>
                <c:pt idx="2">
                  <c:v>0.545949842345659</c:v>
                </c:pt>
              </c:numCache>
            </c:numRef>
          </c:yVal>
        </c:ser>
        <c:ser>
          <c:idx val="3"/>
          <c:order val="3"/>
          <c:tx>
            <c:strRef>
              <c:f>Analysis!$B$13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Analysis!$A$13:$A$15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Analysis!$H$13:$H$15</c:f>
              <c:numCache>
                <c:formatCode>0.00</c:formatCode>
                <c:ptCount val="3"/>
                <c:pt idx="0">
                  <c:v>0.548210503121307</c:v>
                </c:pt>
                <c:pt idx="1">
                  <c:v>0.545965897490879</c:v>
                </c:pt>
                <c:pt idx="2">
                  <c:v>0.80161876367705</c:v>
                </c:pt>
              </c:numCache>
            </c:numRef>
          </c:yVal>
        </c:ser>
        <c:ser>
          <c:idx val="4"/>
          <c:order val="4"/>
          <c:tx>
            <c:strRef>
              <c:f>Analysis!$B$17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Analysis!$A$18:$A$21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Analysis!$H$18:$H$21</c:f>
              <c:numCache>
                <c:formatCode>0.000</c:formatCode>
                <c:ptCount val="4"/>
                <c:pt idx="0">
                  <c:v>0.999999999999998</c:v>
                </c:pt>
                <c:pt idx="1">
                  <c:v>0.630820628642685</c:v>
                </c:pt>
                <c:pt idx="2">
                  <c:v>0.58969815377045</c:v>
                </c:pt>
                <c:pt idx="3">
                  <c:v>0.621384259085006</c:v>
                </c:pt>
              </c:numCache>
            </c:numRef>
          </c:yVal>
        </c:ser>
        <c:axId val="584172936"/>
        <c:axId val="584178168"/>
      </c:scatterChart>
      <c:valAx>
        <c:axId val="584172936"/>
        <c:scaling>
          <c:orientation val="minMax"/>
        </c:scaling>
        <c:delete val="1"/>
        <c:axPos val="b"/>
        <c:numFmt formatCode="General" sourceLinked="1"/>
        <c:tickLblPos val="nextTo"/>
        <c:crossAx val="584178168"/>
        <c:crosses val="autoZero"/>
        <c:crossBetween val="midCat"/>
      </c:valAx>
      <c:valAx>
        <c:axId val="584178168"/>
        <c:scaling>
          <c:logBase val="10.0"/>
          <c:orientation val="minMax"/>
          <c:max val="1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</c:title>
        <c:numFmt formatCode="0.0" sourceLinked="0"/>
        <c:tickLblPos val="nextTo"/>
        <c:crossAx val="5841729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Pt>
            <c:idx val="0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1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2"/>
            <c:spPr>
              <a:solidFill>
                <a:srgbClr val="6096C5"/>
              </a:solidFill>
              <a:ln>
                <a:solidFill>
                  <a:srgbClr val="6096C5"/>
                </a:solidFill>
              </a:ln>
            </c:spPr>
          </c:dPt>
          <c:dPt>
            <c:idx val="3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4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5"/>
            <c:spPr>
              <a:solidFill>
                <a:srgbClr val="CF6461"/>
              </a:solidFill>
              <a:ln>
                <a:solidFill>
                  <a:srgbClr val="CF6461"/>
                </a:solidFill>
              </a:ln>
            </c:spPr>
          </c:dPt>
          <c:dPt>
            <c:idx val="6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7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8"/>
            <c:spPr>
              <a:solidFill>
                <a:srgbClr val="A8C476"/>
              </a:solidFill>
              <a:ln>
                <a:solidFill>
                  <a:srgbClr val="A8C476"/>
                </a:solidFill>
              </a:ln>
            </c:spPr>
          </c:dPt>
          <c:dPt>
            <c:idx val="9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0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dPt>
            <c:idx val="11"/>
            <c:spPr>
              <a:solidFill>
                <a:srgbClr val="B3A1C5"/>
              </a:solidFill>
              <a:ln>
                <a:solidFill>
                  <a:srgbClr val="B3A1C5"/>
                </a:solidFill>
              </a:ln>
            </c:spPr>
          </c:dPt>
          <c:errBars>
            <c:errBarType val="both"/>
            <c:errValType val="cust"/>
            <c:noEndCap val="1"/>
            <c:plus>
              <c:numRef>
                <c:f>Analysis!$E$47:$E$58</c:f>
                <c:numCache>
                  <c:formatCode>General</c:formatCode>
                  <c:ptCount val="12"/>
                  <c:pt idx="0">
                    <c:v>0.14121949624593</c:v>
                  </c:pt>
                  <c:pt idx="1">
                    <c:v>0.0237333472510513</c:v>
                  </c:pt>
                  <c:pt idx="2">
                    <c:v>0.141169402536799</c:v>
                  </c:pt>
                  <c:pt idx="3">
                    <c:v>0.141854210887089</c:v>
                  </c:pt>
                  <c:pt idx="4">
                    <c:v>0.0309374703346219</c:v>
                  </c:pt>
                  <c:pt idx="5">
                    <c:v>0.0567004532265407</c:v>
                  </c:pt>
                  <c:pt idx="6">
                    <c:v>0.0622313306308524</c:v>
                  </c:pt>
                  <c:pt idx="7">
                    <c:v>0.117073209476844</c:v>
                  </c:pt>
                  <c:pt idx="8">
                    <c:v>0.0333912241755331</c:v>
                  </c:pt>
                  <c:pt idx="9">
                    <c:v>0.0358548870589237</c:v>
                  </c:pt>
                  <c:pt idx="10">
                    <c:v>0.0335581943851712</c:v>
                  </c:pt>
                  <c:pt idx="11">
                    <c:v>0.0229613962004257</c:v>
                  </c:pt>
                </c:numCache>
              </c:numRef>
            </c:plus>
            <c:minus>
              <c:numRef>
                <c:f>Analysis!$E$47:$E$58</c:f>
                <c:numCache>
                  <c:formatCode>General</c:formatCode>
                  <c:ptCount val="12"/>
                  <c:pt idx="0">
                    <c:v>0.14121949624593</c:v>
                  </c:pt>
                  <c:pt idx="1">
                    <c:v>0.0237333472510513</c:v>
                  </c:pt>
                  <c:pt idx="2">
                    <c:v>0.141169402536799</c:v>
                  </c:pt>
                  <c:pt idx="3">
                    <c:v>0.141854210887089</c:v>
                  </c:pt>
                  <c:pt idx="4">
                    <c:v>0.0309374703346219</c:v>
                  </c:pt>
                  <c:pt idx="5">
                    <c:v>0.0567004532265407</c:v>
                  </c:pt>
                  <c:pt idx="6">
                    <c:v>0.0622313306308524</c:v>
                  </c:pt>
                  <c:pt idx="7">
                    <c:v>0.117073209476844</c:v>
                  </c:pt>
                  <c:pt idx="8">
                    <c:v>0.0333912241755331</c:v>
                  </c:pt>
                  <c:pt idx="9">
                    <c:v>0.0358548870589237</c:v>
                  </c:pt>
                  <c:pt idx="10">
                    <c:v>0.0335581943851712</c:v>
                  </c:pt>
                  <c:pt idx="11">
                    <c:v>0.0229613962004257</c:v>
                  </c:pt>
                </c:numCache>
              </c:numRef>
            </c:minus>
          </c:errBars>
          <c:cat>
            <c:multiLvlStrRef>
              <c:f>Analysis!$B$47:$C$58</c:f>
              <c:multiLvlStrCache>
                <c:ptCount val="1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1</c:v>
                  </c:pt>
                  <c:pt idx="4">
                    <c:v>2</c:v>
                  </c:pt>
                  <c:pt idx="5">
                    <c:v>3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</c:lvl>
                <c:lvl>
                  <c:pt idx="0">
                    <c:v>RWPE1</c:v>
                  </c:pt>
                  <c:pt idx="1">
                    <c:v>RWPE1</c:v>
                  </c:pt>
                  <c:pt idx="2">
                    <c:v>RWPE1</c:v>
                  </c:pt>
                  <c:pt idx="3">
                    <c:v>CTPE</c:v>
                  </c:pt>
                  <c:pt idx="4">
                    <c:v>CTPE</c:v>
                  </c:pt>
                  <c:pt idx="5">
                    <c:v>CTPE</c:v>
                  </c:pt>
                  <c:pt idx="6">
                    <c:v>CAsE-PE</c:v>
                  </c:pt>
                  <c:pt idx="7">
                    <c:v>CAsE-PE</c:v>
                  </c:pt>
                  <c:pt idx="8">
                    <c:v>CAsE-PE</c:v>
                  </c:pt>
                  <c:pt idx="9">
                    <c:v>B26</c:v>
                  </c:pt>
                  <c:pt idx="10">
                    <c:v>B26</c:v>
                  </c:pt>
                  <c:pt idx="11">
                    <c:v>B26</c:v>
                  </c:pt>
                </c:lvl>
              </c:multiLvlStrCache>
            </c:multiLvlStrRef>
          </c:cat>
          <c:val>
            <c:numRef>
              <c:f>Analysis!$D$47:$D$58</c:f>
              <c:numCache>
                <c:formatCode>0.00</c:formatCode>
                <c:ptCount val="12"/>
                <c:pt idx="0">
                  <c:v>18.21781009737291</c:v>
                </c:pt>
                <c:pt idx="1">
                  <c:v>18.80726250806574</c:v>
                </c:pt>
                <c:pt idx="2">
                  <c:v>18.48128509652507</c:v>
                </c:pt>
                <c:pt idx="3">
                  <c:v>18.79036212913639</c:v>
                </c:pt>
                <c:pt idx="4">
                  <c:v>19.0578526860639</c:v>
                </c:pt>
                <c:pt idx="5">
                  <c:v>19.03775302642336</c:v>
                </c:pt>
                <c:pt idx="6">
                  <c:v>18.9103242850871</c:v>
                </c:pt>
                <c:pt idx="7">
                  <c:v>19.0999498596079</c:v>
                </c:pt>
                <c:pt idx="8">
                  <c:v>18.96181435058764</c:v>
                </c:pt>
                <c:pt idx="9">
                  <c:v>18.59331268504329</c:v>
                </c:pt>
                <c:pt idx="10">
                  <c:v>18.77190997561214</c:v>
                </c:pt>
                <c:pt idx="11">
                  <c:v>18.66592839253399</c:v>
                </c:pt>
              </c:numCache>
            </c:numRef>
          </c:val>
        </c:ser>
        <c:axId val="488674312"/>
        <c:axId val="543220376"/>
      </c:barChart>
      <c:catAx>
        <c:axId val="488674312"/>
        <c:scaling>
          <c:orientation val="minMax"/>
        </c:scaling>
        <c:axPos val="b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543220376"/>
        <c:crosses val="autoZero"/>
        <c:auto val="1"/>
        <c:lblAlgn val="ctr"/>
        <c:lblOffset val="100"/>
      </c:catAx>
      <c:valAx>
        <c:axId val="543220376"/>
        <c:scaling>
          <c:orientation val="minMax"/>
          <c:max val="20.0"/>
          <c:min val="16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488674312"/>
        <c:crosses val="autoZero"/>
        <c:crossBetween val="between"/>
      </c:valAx>
    </c:plotArea>
    <c:plotVisOnly val="1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Analysis!$B$47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Analysis!$A$47:$A$49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Analysis!$D$47:$D$49</c:f>
              <c:numCache>
                <c:formatCode>0.00</c:formatCode>
                <c:ptCount val="3"/>
                <c:pt idx="0">
                  <c:v>18.21781009737291</c:v>
                </c:pt>
                <c:pt idx="1">
                  <c:v>18.80726250806574</c:v>
                </c:pt>
                <c:pt idx="2">
                  <c:v>18.48128509652507</c:v>
                </c:pt>
              </c:numCache>
            </c:numRef>
          </c:yVal>
        </c:ser>
        <c:ser>
          <c:idx val="1"/>
          <c:order val="1"/>
          <c:tx>
            <c:strRef>
              <c:f>Analysis!$B$50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Analysis!$A$50:$A$52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Analysis!$D$50:$D$52</c:f>
              <c:numCache>
                <c:formatCode>0.00</c:formatCode>
                <c:ptCount val="3"/>
                <c:pt idx="0">
                  <c:v>18.79036212913639</c:v>
                </c:pt>
                <c:pt idx="1">
                  <c:v>19.0578526860639</c:v>
                </c:pt>
                <c:pt idx="2">
                  <c:v>19.03775302642336</c:v>
                </c:pt>
              </c:numCache>
            </c:numRef>
          </c:yVal>
        </c:ser>
        <c:ser>
          <c:idx val="2"/>
          <c:order val="2"/>
          <c:tx>
            <c:strRef>
              <c:f>Analysis!$B$53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Analysis!$A$53:$A$55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Analysis!$D$53:$D$55</c:f>
              <c:numCache>
                <c:formatCode>0.00</c:formatCode>
                <c:ptCount val="3"/>
                <c:pt idx="0">
                  <c:v>18.9103242850871</c:v>
                </c:pt>
                <c:pt idx="1">
                  <c:v>19.0999498596079</c:v>
                </c:pt>
                <c:pt idx="2">
                  <c:v>18.96181435058764</c:v>
                </c:pt>
              </c:numCache>
            </c:numRef>
          </c:yVal>
        </c:ser>
        <c:ser>
          <c:idx val="3"/>
          <c:order val="3"/>
          <c:tx>
            <c:strRef>
              <c:f>Analysis!$B$56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Analysis!$A$56:$A$58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Analysis!$D$56:$D$58</c:f>
              <c:numCache>
                <c:formatCode>0.00</c:formatCode>
                <c:ptCount val="3"/>
                <c:pt idx="0">
                  <c:v>18.59331268504329</c:v>
                </c:pt>
                <c:pt idx="1">
                  <c:v>18.77190997561214</c:v>
                </c:pt>
                <c:pt idx="2">
                  <c:v>18.66592839253399</c:v>
                </c:pt>
              </c:numCache>
            </c:numRef>
          </c:yVal>
        </c:ser>
        <c:ser>
          <c:idx val="4"/>
          <c:order val="4"/>
          <c:tx>
            <c:strRef>
              <c:f>Analysis!$B$60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Analysis!$A$61:$A$64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Analysis!$D$61:$D$64</c:f>
              <c:numCache>
                <c:formatCode>0.00</c:formatCode>
                <c:ptCount val="4"/>
                <c:pt idx="0">
                  <c:v>18.50211923398791</c:v>
                </c:pt>
                <c:pt idx="1">
                  <c:v>18.96198928054121</c:v>
                </c:pt>
                <c:pt idx="2">
                  <c:v>18.99069616509421</c:v>
                </c:pt>
                <c:pt idx="3">
                  <c:v>18.67705035106314</c:v>
                </c:pt>
              </c:numCache>
            </c:numRef>
          </c:yVal>
        </c:ser>
        <c:axId val="800855304"/>
        <c:axId val="800200728"/>
      </c:scatterChart>
      <c:valAx>
        <c:axId val="800855304"/>
        <c:scaling>
          <c:orientation val="minMax"/>
        </c:scaling>
        <c:delete val="1"/>
        <c:axPos val="b"/>
        <c:numFmt formatCode="General" sourceLinked="1"/>
        <c:tickLblPos val="nextTo"/>
        <c:crossAx val="800200728"/>
        <c:crosses val="autoZero"/>
        <c:crossBetween val="midCat"/>
      </c:valAx>
      <c:valAx>
        <c:axId val="800200728"/>
        <c:scaling>
          <c:orientation val="minMax"/>
          <c:max val="20.0"/>
          <c:min val="16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Ct</a:t>
                </a:r>
              </a:p>
            </c:rich>
          </c:tx>
          <c:layout/>
        </c:title>
        <c:numFmt formatCode="0.0" sourceLinked="0"/>
        <c:tickLblPos val="nextTo"/>
        <c:crossAx val="80085530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Nono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Analysis!$B$47</c:f>
              <c:strCache>
                <c:ptCount val="1"/>
                <c:pt idx="0">
                  <c:v>RWPE1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Analysis!$A$4:$A$6</c:f>
              <c:numCache>
                <c:formatCode>General</c:formatCode>
                <c:ptCount val="3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</c:numCache>
            </c:numRef>
          </c:xVal>
          <c:yVal>
            <c:numRef>
              <c:f>Analysis!$H$47:$H$49</c:f>
              <c:numCache>
                <c:formatCode>0.00</c:formatCode>
                <c:ptCount val="3"/>
                <c:pt idx="0">
                  <c:v>1.217826943221609</c:v>
                </c:pt>
                <c:pt idx="1">
                  <c:v>0.809361834813608</c:v>
                </c:pt>
                <c:pt idx="2">
                  <c:v>1.014545900425061</c:v>
                </c:pt>
              </c:numCache>
            </c:numRef>
          </c:yVal>
        </c:ser>
        <c:ser>
          <c:idx val="1"/>
          <c:order val="1"/>
          <c:tx>
            <c:strRef>
              <c:f>Analysis!$B$50</c:f>
              <c:strCache>
                <c:ptCount val="1"/>
                <c:pt idx="0">
                  <c:v>CTPE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Analysis!$A$50:$A$52</c:f>
              <c:numCache>
                <c:formatCode>General</c:formatCode>
                <c:ptCount val="3"/>
                <c:pt idx="0">
                  <c:v>2.0</c:v>
                </c:pt>
                <c:pt idx="1">
                  <c:v>2.0</c:v>
                </c:pt>
                <c:pt idx="2">
                  <c:v>2.0</c:v>
                </c:pt>
              </c:numCache>
            </c:numRef>
          </c:xVal>
          <c:yVal>
            <c:numRef>
              <c:f>Analysis!$H$50:$H$52</c:f>
              <c:numCache>
                <c:formatCode>0.00</c:formatCode>
                <c:ptCount val="3"/>
                <c:pt idx="0">
                  <c:v>0.818898814739239</c:v>
                </c:pt>
                <c:pt idx="1">
                  <c:v>0.680311106792148</c:v>
                </c:pt>
                <c:pt idx="2">
                  <c:v>0.689855548685113</c:v>
                </c:pt>
              </c:numCache>
            </c:numRef>
          </c:yVal>
        </c:ser>
        <c:ser>
          <c:idx val="2"/>
          <c:order val="2"/>
          <c:tx>
            <c:strRef>
              <c:f>Analysis!$B$53</c:f>
              <c:strCache>
                <c:ptCount val="1"/>
                <c:pt idx="0">
                  <c:v>CAsE-PE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Analysis!$A$53:$A$55</c:f>
              <c:numCache>
                <c:formatCode>General</c:formatCode>
                <c:ptCount val="3"/>
                <c:pt idx="0">
                  <c:v>3.0</c:v>
                </c:pt>
                <c:pt idx="1">
                  <c:v>3.0</c:v>
                </c:pt>
                <c:pt idx="2">
                  <c:v>3.0</c:v>
                </c:pt>
              </c:numCache>
            </c:numRef>
          </c:xVal>
          <c:yVal>
            <c:numRef>
              <c:f>Analysis!$H$53:$H$55</c:f>
              <c:numCache>
                <c:formatCode>0.00</c:formatCode>
                <c:ptCount val="3"/>
                <c:pt idx="0">
                  <c:v>0.753560343190315</c:v>
                </c:pt>
                <c:pt idx="1">
                  <c:v>0.660746770854488</c:v>
                </c:pt>
                <c:pt idx="2">
                  <c:v>0.727139908224324</c:v>
                </c:pt>
              </c:numCache>
            </c:numRef>
          </c:yVal>
        </c:ser>
        <c:ser>
          <c:idx val="3"/>
          <c:order val="3"/>
          <c:tx>
            <c:strRef>
              <c:f>Analysis!$B$56</c:f>
              <c:strCache>
                <c:ptCount val="1"/>
                <c:pt idx="0">
                  <c:v>B26</c:v>
                </c:pt>
              </c:strCache>
            </c:strRef>
          </c:tx>
          <c:spPr>
            <a:ln w="28575">
              <a:noFill/>
            </a:ln>
          </c:spPr>
          <c:xVal>
            <c:numRef>
              <c:f>Analysis!$A$56:$A$58</c:f>
              <c:numCache>
                <c:formatCode>General</c:formatCode>
                <c:ptCount val="3"/>
                <c:pt idx="0">
                  <c:v>4.0</c:v>
                </c:pt>
                <c:pt idx="1">
                  <c:v>4.0</c:v>
                </c:pt>
                <c:pt idx="2">
                  <c:v>4.0</c:v>
                </c:pt>
              </c:numCache>
            </c:numRef>
          </c:xVal>
          <c:yVal>
            <c:numRef>
              <c:f>Analysis!$H$56:$H$58</c:f>
              <c:numCache>
                <c:formatCode>0.00</c:formatCode>
                <c:ptCount val="3"/>
                <c:pt idx="0">
                  <c:v>0.938745862392667</c:v>
                </c:pt>
                <c:pt idx="1">
                  <c:v>0.829439844729116</c:v>
                </c:pt>
                <c:pt idx="2">
                  <c:v>0.892665046480828</c:v>
                </c:pt>
              </c:numCache>
            </c:numRef>
          </c:yVal>
        </c:ser>
        <c:ser>
          <c:idx val="4"/>
          <c:order val="4"/>
          <c:tx>
            <c:strRef>
              <c:f>Analysis!$B$60</c:f>
              <c:strCache>
                <c:ptCount val="1"/>
                <c:pt idx="0">
                  <c:v>Avg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Analysis!$A$61:$A$64</c:f>
              <c:numCache>
                <c:formatCode>General</c:formatCode>
                <c:ptCount val="4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</c:numCache>
            </c:numRef>
          </c:xVal>
          <c:yVal>
            <c:numRef>
              <c:f>Analysis!$H$61:$H$64</c:f>
              <c:numCache>
                <c:formatCode>0.000</c:formatCode>
                <c:ptCount val="4"/>
                <c:pt idx="0">
                  <c:v>1.0</c:v>
                </c:pt>
                <c:pt idx="1">
                  <c:v>0.727051746252778</c:v>
                </c:pt>
                <c:pt idx="2">
                  <c:v>0.712727783149293</c:v>
                </c:pt>
                <c:pt idx="3">
                  <c:v>0.885809811972488</c:v>
                </c:pt>
              </c:numCache>
            </c:numRef>
          </c:yVal>
        </c:ser>
        <c:axId val="543574440"/>
        <c:axId val="544016328"/>
      </c:scatterChart>
      <c:valAx>
        <c:axId val="543574440"/>
        <c:scaling>
          <c:orientation val="minMax"/>
        </c:scaling>
        <c:delete val="1"/>
        <c:axPos val="b"/>
        <c:numFmt formatCode="General" sourceLinked="1"/>
        <c:tickLblPos val="nextTo"/>
        <c:crossAx val="544016328"/>
        <c:crosses val="autoZero"/>
        <c:crossBetween val="midCat"/>
      </c:valAx>
      <c:valAx>
        <c:axId val="544016328"/>
        <c:scaling>
          <c:logBase val="10.0"/>
          <c:orientation val="minMax"/>
          <c:max val="10.0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Fold Change</a:t>
                </a:r>
              </a:p>
            </c:rich>
          </c:tx>
          <c:layout/>
        </c:title>
        <c:numFmt formatCode="0.0" sourceLinked="0"/>
        <c:tickLblPos val="nextTo"/>
        <c:crossAx val="5435744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6" Type="http://schemas.openxmlformats.org/officeDocument/2006/relationships/chart" Target="../charts/chart9.xml"/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25400</xdr:colOff>
      <xdr:row>1</xdr:row>
      <xdr:rowOff>38100</xdr:rowOff>
    </xdr:from>
    <xdr:to>
      <xdr:col>9</xdr:col>
      <xdr:colOff>787400</xdr:colOff>
      <xdr:row>17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25400</xdr:colOff>
      <xdr:row>17</xdr:row>
      <xdr:rowOff>152400</xdr:rowOff>
    </xdr:from>
    <xdr:to>
      <xdr:col>9</xdr:col>
      <xdr:colOff>787400</xdr:colOff>
      <xdr:row>34</xdr:row>
      <xdr:rowOff>88900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25400</xdr:colOff>
      <xdr:row>34</xdr:row>
      <xdr:rowOff>101600</xdr:rowOff>
    </xdr:from>
    <xdr:to>
      <xdr:col>9</xdr:col>
      <xdr:colOff>787400</xdr:colOff>
      <xdr:row>51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190500</xdr:colOff>
      <xdr:row>0</xdr:row>
      <xdr:rowOff>88900</xdr:rowOff>
    </xdr:from>
    <xdr:to>
      <xdr:col>16</xdr:col>
      <xdr:colOff>266700</xdr:colOff>
      <xdr:row>17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88900</xdr:rowOff>
    </xdr:from>
    <xdr:to>
      <xdr:col>8</xdr:col>
      <xdr:colOff>508000</xdr:colOff>
      <xdr:row>41</xdr:row>
      <xdr:rowOff>50800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533400</xdr:colOff>
      <xdr:row>21</xdr:row>
      <xdr:rowOff>88900</xdr:rowOff>
    </xdr:from>
    <xdr:to>
      <xdr:col>13</xdr:col>
      <xdr:colOff>609600</xdr:colOff>
      <xdr:row>41</xdr:row>
      <xdr:rowOff>50800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190500</xdr:colOff>
      <xdr:row>43</xdr:row>
      <xdr:rowOff>203200</xdr:rowOff>
    </xdr:from>
    <xdr:to>
      <xdr:col>16</xdr:col>
      <xdr:colOff>266700</xdr:colOff>
      <xdr:row>60</xdr:row>
      <xdr:rowOff>139700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65</xdr:row>
      <xdr:rowOff>38100</xdr:rowOff>
    </xdr:from>
    <xdr:to>
      <xdr:col>8</xdr:col>
      <xdr:colOff>508000</xdr:colOff>
      <xdr:row>85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533400</xdr:colOff>
      <xdr:row>65</xdr:row>
      <xdr:rowOff>38100</xdr:rowOff>
    </xdr:from>
    <xdr:to>
      <xdr:col>13</xdr:col>
      <xdr:colOff>609600</xdr:colOff>
      <xdr:row>85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enableFormatConditionsCalculation="0">
    <pageSetUpPr fitToPage="1"/>
  </sheetPr>
  <dimension ref="A1:E106"/>
  <sheetViews>
    <sheetView topLeftCell="A38" workbookViewId="0">
      <selection activeCell="Q35" sqref="Q35"/>
    </sheetView>
  </sheetViews>
  <sheetFormatPr baseColWidth="10" defaultRowHeight="13" customHeight="1"/>
  <cols>
    <col min="1" max="1" width="4.140625" bestFit="1" customWidth="1"/>
    <col min="2" max="2" width="5.85546875" bestFit="1" customWidth="1"/>
    <col min="3" max="3" width="6.28515625" bestFit="1" customWidth="1"/>
  </cols>
  <sheetData>
    <row r="1" spans="1:5" ht="18">
      <c r="A1" s="29" t="s">
        <v>104</v>
      </c>
    </row>
    <row r="2" spans="1:5" ht="13" customHeight="1">
      <c r="A2" s="16" t="s">
        <v>99</v>
      </c>
      <c r="B2" s="16" t="s">
        <v>100</v>
      </c>
      <c r="C2" s="16" t="s">
        <v>101</v>
      </c>
      <c r="D2" s="16" t="s">
        <v>102</v>
      </c>
      <c r="E2" s="16" t="s">
        <v>103</v>
      </c>
    </row>
    <row r="3" spans="1:5" ht="13" customHeight="1">
      <c r="A3" s="8" t="s">
        <v>8</v>
      </c>
      <c r="B3" s="8" t="s">
        <v>82</v>
      </c>
      <c r="C3" s="9">
        <v>57.5</v>
      </c>
      <c r="D3" s="10" t="s">
        <v>83</v>
      </c>
      <c r="E3" s="10" t="s">
        <v>84</v>
      </c>
    </row>
    <row r="4" spans="1:5" ht="13" customHeight="1">
      <c r="A4" s="17" t="s">
        <v>9</v>
      </c>
      <c r="B4" s="18">
        <v>31.238113493903267</v>
      </c>
      <c r="C4" s="19">
        <v>76</v>
      </c>
      <c r="D4" s="20" t="s">
        <v>85</v>
      </c>
      <c r="E4" s="20" t="s">
        <v>86</v>
      </c>
    </row>
    <row r="5" spans="1:5" ht="13" customHeight="1">
      <c r="A5" s="8" t="s">
        <v>10</v>
      </c>
      <c r="B5" s="11">
        <v>21.845695589192065</v>
      </c>
      <c r="C5" s="9">
        <v>84</v>
      </c>
      <c r="D5" s="10" t="s">
        <v>87</v>
      </c>
      <c r="E5" s="10" t="s">
        <v>88</v>
      </c>
    </row>
    <row r="6" spans="1:5" ht="13" customHeight="1">
      <c r="A6" s="8" t="s">
        <v>11</v>
      </c>
      <c r="B6" s="11">
        <v>22.475986614945551</v>
      </c>
      <c r="C6" s="9">
        <v>84</v>
      </c>
      <c r="D6" s="10" t="s">
        <v>87</v>
      </c>
      <c r="E6" s="10" t="s">
        <v>88</v>
      </c>
    </row>
    <row r="7" spans="1:5" ht="13" customHeight="1">
      <c r="A7" s="8" t="s">
        <v>12</v>
      </c>
      <c r="B7" s="11">
        <v>22.780389186633546</v>
      </c>
      <c r="C7" s="9">
        <v>84.5</v>
      </c>
      <c r="D7" s="10" t="s">
        <v>87</v>
      </c>
      <c r="E7" s="10" t="s">
        <v>88</v>
      </c>
    </row>
    <row r="8" spans="1:5" ht="13" customHeight="1">
      <c r="A8" s="8" t="s">
        <v>13</v>
      </c>
      <c r="B8" s="11">
        <v>23.061225050415711</v>
      </c>
      <c r="C8" s="9">
        <v>84.5</v>
      </c>
      <c r="D8" s="10" t="s">
        <v>87</v>
      </c>
      <c r="E8" s="10" t="s">
        <v>88</v>
      </c>
    </row>
    <row r="9" spans="1:5" ht="13" customHeight="1">
      <c r="A9" s="8" t="s">
        <v>14</v>
      </c>
      <c r="B9" s="11">
        <v>22.404442348997005</v>
      </c>
      <c r="C9" s="9">
        <v>84.5</v>
      </c>
      <c r="D9" s="10" t="s">
        <v>87</v>
      </c>
      <c r="E9" s="10" t="s">
        <v>88</v>
      </c>
    </row>
    <row r="10" spans="1:5" ht="13" customHeight="1">
      <c r="A10" s="8" t="s">
        <v>15</v>
      </c>
      <c r="B10" s="11">
        <v>23.446058134941921</v>
      </c>
      <c r="C10" s="9">
        <v>84.5</v>
      </c>
      <c r="D10" s="10" t="s">
        <v>87</v>
      </c>
      <c r="E10" s="10" t="s">
        <v>88</v>
      </c>
    </row>
    <row r="11" spans="1:5" ht="13" customHeight="1">
      <c r="A11" s="8" t="s">
        <v>16</v>
      </c>
      <c r="B11" s="11">
        <v>23.604726026150203</v>
      </c>
      <c r="C11" s="9">
        <v>84.5</v>
      </c>
      <c r="D11" s="10" t="s">
        <v>87</v>
      </c>
      <c r="E11" s="10" t="s">
        <v>88</v>
      </c>
    </row>
    <row r="12" spans="1:5" ht="13" customHeight="1">
      <c r="A12" s="8" t="s">
        <v>17</v>
      </c>
      <c r="B12" s="11">
        <v>22.939801991662915</v>
      </c>
      <c r="C12" s="9">
        <v>84.5</v>
      </c>
      <c r="D12" s="10" t="s">
        <v>87</v>
      </c>
      <c r="E12" s="10" t="s">
        <v>88</v>
      </c>
    </row>
    <row r="13" spans="1:5" ht="13" customHeight="1">
      <c r="A13" s="8" t="s">
        <v>18</v>
      </c>
      <c r="B13" s="11">
        <v>22.295971504817746</v>
      </c>
      <c r="C13" s="9">
        <v>84.5</v>
      </c>
      <c r="D13" s="10" t="s">
        <v>87</v>
      </c>
      <c r="E13" s="10" t="s">
        <v>88</v>
      </c>
    </row>
    <row r="14" spans="1:5" ht="13" customHeight="1">
      <c r="A14" s="8" t="s">
        <v>19</v>
      </c>
      <c r="B14" s="11">
        <v>22.980347784523403</v>
      </c>
      <c r="C14" s="9">
        <v>84.5</v>
      </c>
      <c r="D14" s="10" t="s">
        <v>87</v>
      </c>
      <c r="E14" s="10" t="s">
        <v>88</v>
      </c>
    </row>
    <row r="15" spans="1:5" ht="13" customHeight="1">
      <c r="A15" s="8" t="s">
        <v>20</v>
      </c>
      <c r="B15" s="11">
        <v>23.068570044204705</v>
      </c>
      <c r="C15" s="9">
        <v>84</v>
      </c>
      <c r="D15" s="10" t="s">
        <v>87</v>
      </c>
      <c r="E15" s="10" t="s">
        <v>88</v>
      </c>
    </row>
    <row r="16" spans="1:5" ht="13" customHeight="1">
      <c r="A16" s="21" t="s">
        <v>21</v>
      </c>
      <c r="B16" s="22">
        <v>22.604588942087528</v>
      </c>
      <c r="C16" s="23">
        <v>84</v>
      </c>
      <c r="D16" s="24" t="s">
        <v>87</v>
      </c>
      <c r="E16" s="24" t="s">
        <v>88</v>
      </c>
    </row>
    <row r="17" spans="1:5" ht="13" customHeight="1">
      <c r="A17" s="8" t="s">
        <v>22</v>
      </c>
      <c r="B17" s="11">
        <v>21.784166349958902</v>
      </c>
      <c r="C17" s="9">
        <v>84</v>
      </c>
      <c r="D17" s="10" t="s">
        <v>87</v>
      </c>
      <c r="E17" s="10" t="s">
        <v>88</v>
      </c>
    </row>
    <row r="18" spans="1:5" ht="13" customHeight="1">
      <c r="A18" s="8" t="s">
        <v>23</v>
      </c>
      <c r="B18" s="11">
        <v>22.36955727413735</v>
      </c>
      <c r="C18" s="9">
        <v>84</v>
      </c>
      <c r="D18" s="10" t="s">
        <v>87</v>
      </c>
      <c r="E18" s="10" t="s">
        <v>88</v>
      </c>
    </row>
    <row r="19" spans="1:5" ht="13" customHeight="1">
      <c r="A19" s="8" t="s">
        <v>24</v>
      </c>
      <c r="B19" s="11">
        <v>21.711232322459612</v>
      </c>
      <c r="C19" s="9">
        <v>84</v>
      </c>
      <c r="D19" s="10" t="s">
        <v>87</v>
      </c>
      <c r="E19" s="10" t="s">
        <v>88</v>
      </c>
    </row>
    <row r="20" spans="1:5" ht="13" customHeight="1">
      <c r="A20" s="8" t="s">
        <v>25</v>
      </c>
      <c r="B20" s="11">
        <v>22.899301760537771</v>
      </c>
      <c r="C20" s="9">
        <v>84.5</v>
      </c>
      <c r="D20" s="10" t="s">
        <v>87</v>
      </c>
      <c r="E20" s="10" t="s">
        <v>88</v>
      </c>
    </row>
    <row r="21" spans="1:5" ht="13" customHeight="1">
      <c r="A21" s="8" t="s">
        <v>26</v>
      </c>
      <c r="B21" s="11">
        <v>22.307677130307127</v>
      </c>
      <c r="C21" s="9">
        <v>84.5</v>
      </c>
      <c r="D21" s="10" t="s">
        <v>87</v>
      </c>
      <c r="E21" s="10" t="s">
        <v>88</v>
      </c>
    </row>
    <row r="22" spans="1:5" ht="13" customHeight="1">
      <c r="A22" s="8" t="s">
        <v>27</v>
      </c>
      <c r="B22" s="11">
        <v>22.879649447394399</v>
      </c>
      <c r="C22" s="9">
        <v>84.5</v>
      </c>
      <c r="D22" s="10" t="s">
        <v>87</v>
      </c>
      <c r="E22" s="10" t="s">
        <v>88</v>
      </c>
    </row>
    <row r="23" spans="1:5" ht="13" customHeight="1">
      <c r="A23" s="8" t="s">
        <v>28</v>
      </c>
      <c r="B23" s="11">
        <v>23.18130272518253</v>
      </c>
      <c r="C23" s="9">
        <v>84.5</v>
      </c>
      <c r="D23" s="10" t="s">
        <v>87</v>
      </c>
      <c r="E23" s="10" t="s">
        <v>88</v>
      </c>
    </row>
    <row r="24" spans="1:5" ht="13" customHeight="1">
      <c r="A24" s="8" t="s">
        <v>29</v>
      </c>
      <c r="B24" s="11">
        <v>23.032563078468922</v>
      </c>
      <c r="C24" s="9">
        <v>84.5</v>
      </c>
      <c r="D24" s="10" t="s">
        <v>87</v>
      </c>
      <c r="E24" s="10" t="s">
        <v>88</v>
      </c>
    </row>
    <row r="25" spans="1:5" ht="13" customHeight="1">
      <c r="A25" s="8" t="s">
        <v>30</v>
      </c>
      <c r="B25" s="11">
        <v>22.040438753709637</v>
      </c>
      <c r="C25" s="9">
        <v>84.5</v>
      </c>
      <c r="D25" s="10" t="s">
        <v>87</v>
      </c>
      <c r="E25" s="10" t="s">
        <v>88</v>
      </c>
    </row>
    <row r="26" spans="1:5" ht="13" customHeight="1">
      <c r="A26" s="8" t="s">
        <v>31</v>
      </c>
      <c r="B26" s="11">
        <v>22.514981957108809</v>
      </c>
      <c r="C26" s="9">
        <v>84.5</v>
      </c>
      <c r="D26" s="10" t="s">
        <v>87</v>
      </c>
      <c r="E26" s="10" t="s">
        <v>88</v>
      </c>
    </row>
    <row r="27" spans="1:5" ht="13" customHeight="1">
      <c r="A27" s="8" t="s">
        <v>32</v>
      </c>
      <c r="B27" s="11">
        <v>22.90387987745018</v>
      </c>
      <c r="C27" s="9">
        <v>84</v>
      </c>
      <c r="D27" s="10" t="s">
        <v>87</v>
      </c>
      <c r="E27" s="10" t="s">
        <v>88</v>
      </c>
    </row>
    <row r="28" spans="1:5" ht="13" customHeight="1">
      <c r="A28" s="21" t="s">
        <v>33</v>
      </c>
      <c r="B28" s="22">
        <v>22.259565249827173</v>
      </c>
      <c r="C28" s="23">
        <v>84</v>
      </c>
      <c r="D28" s="24" t="s">
        <v>87</v>
      </c>
      <c r="E28" s="24" t="s">
        <v>88</v>
      </c>
    </row>
    <row r="29" spans="1:5" ht="13" customHeight="1">
      <c r="A29" s="8" t="s">
        <v>34</v>
      </c>
      <c r="B29" s="8" t="s">
        <v>82</v>
      </c>
      <c r="C29" s="9">
        <v>57.5</v>
      </c>
      <c r="D29" s="10" t="s">
        <v>89</v>
      </c>
      <c r="E29" s="10" t="s">
        <v>88</v>
      </c>
    </row>
    <row r="30" spans="1:5" ht="13" customHeight="1">
      <c r="A30" s="8" t="s">
        <v>35</v>
      </c>
      <c r="B30" s="8" t="s">
        <v>82</v>
      </c>
      <c r="C30" s="9">
        <v>57</v>
      </c>
      <c r="D30" s="10" t="s">
        <v>89</v>
      </c>
      <c r="E30" s="10" t="s">
        <v>88</v>
      </c>
    </row>
    <row r="31" spans="1:5" ht="13" customHeight="1">
      <c r="A31" s="8" t="s">
        <v>36</v>
      </c>
      <c r="B31" s="8" t="s">
        <v>82</v>
      </c>
      <c r="C31" s="9">
        <v>57</v>
      </c>
      <c r="D31" s="10" t="s">
        <v>89</v>
      </c>
      <c r="E31" s="10" t="s">
        <v>88</v>
      </c>
    </row>
    <row r="32" spans="1:5" ht="13" customHeight="1">
      <c r="A32" s="8" t="s">
        <v>37</v>
      </c>
      <c r="B32" s="8" t="s">
        <v>82</v>
      </c>
      <c r="C32" s="9">
        <v>57.5</v>
      </c>
      <c r="D32" s="10" t="s">
        <v>89</v>
      </c>
      <c r="E32" s="10" t="s">
        <v>88</v>
      </c>
    </row>
    <row r="33" spans="1:5" ht="13" customHeight="1">
      <c r="A33" s="8" t="s">
        <v>38</v>
      </c>
      <c r="B33" s="8" t="s">
        <v>82</v>
      </c>
      <c r="C33" s="9">
        <v>57</v>
      </c>
      <c r="D33" s="10" t="s">
        <v>89</v>
      </c>
      <c r="E33" s="10" t="s">
        <v>88</v>
      </c>
    </row>
    <row r="34" spans="1:5" ht="13" customHeight="1">
      <c r="A34" s="8" t="s">
        <v>39</v>
      </c>
      <c r="B34" s="8" t="s">
        <v>82</v>
      </c>
      <c r="C34" s="9">
        <v>57</v>
      </c>
      <c r="D34" s="10" t="s">
        <v>89</v>
      </c>
      <c r="E34" s="10" t="s">
        <v>88</v>
      </c>
    </row>
    <row r="35" spans="1:5" ht="13" customHeight="1">
      <c r="A35" s="8" t="s">
        <v>40</v>
      </c>
      <c r="B35" s="8" t="s">
        <v>82</v>
      </c>
      <c r="C35" s="9">
        <v>57</v>
      </c>
      <c r="D35" s="10" t="s">
        <v>89</v>
      </c>
      <c r="E35" s="10" t="s">
        <v>88</v>
      </c>
    </row>
    <row r="36" spans="1:5" ht="13" customHeight="1">
      <c r="A36" s="8" t="s">
        <v>41</v>
      </c>
      <c r="B36" s="8" t="s">
        <v>82</v>
      </c>
      <c r="C36" s="9">
        <v>57</v>
      </c>
      <c r="D36" s="10" t="s">
        <v>89</v>
      </c>
      <c r="E36" s="10" t="s">
        <v>88</v>
      </c>
    </row>
    <row r="37" spans="1:5" ht="13" customHeight="1">
      <c r="A37" s="8" t="s">
        <v>42</v>
      </c>
      <c r="B37" s="8" t="s">
        <v>82</v>
      </c>
      <c r="C37" s="9">
        <v>56.5</v>
      </c>
      <c r="D37" s="10" t="s">
        <v>89</v>
      </c>
      <c r="E37" s="10" t="s">
        <v>88</v>
      </c>
    </row>
    <row r="38" spans="1:5" ht="13" customHeight="1">
      <c r="A38" s="8" t="s">
        <v>43</v>
      </c>
      <c r="B38" s="8" t="s">
        <v>82</v>
      </c>
      <c r="C38" s="9">
        <v>56.5</v>
      </c>
      <c r="D38" s="10" t="s">
        <v>89</v>
      </c>
      <c r="E38" s="10" t="s">
        <v>88</v>
      </c>
    </row>
    <row r="39" spans="1:5" ht="13" customHeight="1">
      <c r="A39" s="8" t="s">
        <v>44</v>
      </c>
      <c r="B39" s="8" t="s">
        <v>82</v>
      </c>
      <c r="C39" s="9">
        <v>57</v>
      </c>
      <c r="D39" s="10" t="s">
        <v>89</v>
      </c>
      <c r="E39" s="10" t="s">
        <v>88</v>
      </c>
    </row>
    <row r="40" spans="1:5" ht="13" customHeight="1">
      <c r="A40" s="21" t="s">
        <v>45</v>
      </c>
      <c r="B40" s="21" t="s">
        <v>82</v>
      </c>
      <c r="C40" s="23">
        <v>56.5</v>
      </c>
      <c r="D40" s="24" t="s">
        <v>89</v>
      </c>
      <c r="E40" s="24" t="s">
        <v>88</v>
      </c>
    </row>
    <row r="41" spans="1:5" ht="13" customHeight="1">
      <c r="A41" s="12" t="s">
        <v>46</v>
      </c>
      <c r="B41" s="15">
        <v>18.117952833941285</v>
      </c>
      <c r="C41" s="13">
        <v>80.5</v>
      </c>
      <c r="D41" s="14" t="s">
        <v>87</v>
      </c>
      <c r="E41" s="14" t="s">
        <v>86</v>
      </c>
    </row>
    <row r="42" spans="1:5" ht="13" customHeight="1">
      <c r="A42" s="12" t="s">
        <v>47</v>
      </c>
      <c r="B42" s="15">
        <v>18.690056054678291</v>
      </c>
      <c r="C42" s="13">
        <v>81</v>
      </c>
      <c r="D42" s="14" t="s">
        <v>87</v>
      </c>
      <c r="E42" s="14" t="s">
        <v>86</v>
      </c>
    </row>
    <row r="43" spans="1:5" ht="13" customHeight="1">
      <c r="A43" s="12" t="s">
        <v>48</v>
      </c>
      <c r="B43" s="15">
        <v>18.866320089195192</v>
      </c>
      <c r="C43" s="13">
        <v>81</v>
      </c>
      <c r="D43" s="14" t="s">
        <v>87</v>
      </c>
      <c r="E43" s="14" t="s">
        <v>86</v>
      </c>
    </row>
    <row r="44" spans="1:5" ht="13" customHeight="1">
      <c r="A44" s="12" t="s">
        <v>49</v>
      </c>
      <c r="B44" s="15">
        <v>18.567959451265185</v>
      </c>
      <c r="C44" s="13">
        <v>81</v>
      </c>
      <c r="D44" s="14" t="s">
        <v>87</v>
      </c>
      <c r="E44" s="14" t="s">
        <v>86</v>
      </c>
    </row>
    <row r="45" spans="1:5" ht="13" customHeight="1">
      <c r="A45" s="12" t="s">
        <v>50</v>
      </c>
      <c r="B45" s="15">
        <v>18.790480497284832</v>
      </c>
      <c r="C45" s="13">
        <v>81</v>
      </c>
      <c r="D45" s="14" t="s">
        <v>87</v>
      </c>
      <c r="E45" s="14" t="s">
        <v>86</v>
      </c>
    </row>
    <row r="46" spans="1:5" ht="13" customHeight="1">
      <c r="A46" s="12" t="s">
        <v>51</v>
      </c>
      <c r="B46" s="15">
        <v>19.079728781129525</v>
      </c>
      <c r="C46" s="13">
        <v>81</v>
      </c>
      <c r="D46" s="14" t="s">
        <v>87</v>
      </c>
      <c r="E46" s="14" t="s">
        <v>86</v>
      </c>
    </row>
    <row r="47" spans="1:5" ht="13" customHeight="1">
      <c r="A47" s="12" t="s">
        <v>52</v>
      </c>
      <c r="B47" s="15">
        <v>19.017166599291681</v>
      </c>
      <c r="C47" s="13">
        <v>81</v>
      </c>
      <c r="D47" s="14" t="s">
        <v>87</v>
      </c>
      <c r="E47" s="14" t="s">
        <v>86</v>
      </c>
    </row>
    <row r="48" spans="1:5" ht="13" customHeight="1">
      <c r="A48" s="12" t="s">
        <v>53</v>
      </c>
      <c r="B48" s="15">
        <v>18.79563920242764</v>
      </c>
      <c r="C48" s="13">
        <v>81</v>
      </c>
      <c r="D48" s="14" t="s">
        <v>87</v>
      </c>
      <c r="E48" s="14" t="s">
        <v>86</v>
      </c>
    </row>
    <row r="49" spans="1:5" ht="13" customHeight="1">
      <c r="A49" s="12" t="s">
        <v>54</v>
      </c>
      <c r="B49" s="15">
        <v>18.58110693835448</v>
      </c>
      <c r="C49" s="13">
        <v>81</v>
      </c>
      <c r="D49" s="14" t="s">
        <v>87</v>
      </c>
      <c r="E49" s="14" t="s">
        <v>86</v>
      </c>
    </row>
    <row r="50" spans="1:5" ht="13" customHeight="1">
      <c r="A50" s="12" t="s">
        <v>55</v>
      </c>
      <c r="B50" s="15">
        <v>19.077846301396061</v>
      </c>
      <c r="C50" s="13">
        <v>81</v>
      </c>
      <c r="D50" s="14" t="s">
        <v>87</v>
      </c>
      <c r="E50" s="14" t="s">
        <v>86</v>
      </c>
    </row>
    <row r="51" spans="1:5" ht="13" customHeight="1">
      <c r="A51" s="12" t="s">
        <v>56</v>
      </c>
      <c r="B51" s="15">
        <v>18.93820318954171</v>
      </c>
      <c r="C51" s="13">
        <v>81</v>
      </c>
      <c r="D51" s="14" t="s">
        <v>87</v>
      </c>
      <c r="E51" s="14" t="s">
        <v>86</v>
      </c>
    </row>
    <row r="52" spans="1:5" ht="13" customHeight="1">
      <c r="A52" s="25" t="s">
        <v>57</v>
      </c>
      <c r="B52" s="26">
        <v>18.649692233574182</v>
      </c>
      <c r="C52" s="27">
        <v>81</v>
      </c>
      <c r="D52" s="28" t="s">
        <v>87</v>
      </c>
      <c r="E52" s="28" t="s">
        <v>86</v>
      </c>
    </row>
    <row r="53" spans="1:5" ht="13" customHeight="1">
      <c r="A53" s="12" t="s">
        <v>58</v>
      </c>
      <c r="B53" s="15">
        <v>18.317667360804535</v>
      </c>
      <c r="C53" s="13">
        <v>80.5</v>
      </c>
      <c r="D53" s="14" t="s">
        <v>87</v>
      </c>
      <c r="E53" s="14" t="s">
        <v>86</v>
      </c>
    </row>
    <row r="54" spans="1:5" ht="13" customHeight="1">
      <c r="A54" s="12" t="s">
        <v>59</v>
      </c>
      <c r="B54" s="15">
        <v>18.890668203594483</v>
      </c>
      <c r="C54" s="13">
        <v>80.5</v>
      </c>
      <c r="D54" s="14" t="s">
        <v>87</v>
      </c>
      <c r="E54" s="14" t="s">
        <v>86</v>
      </c>
    </row>
    <row r="55" spans="1:5" ht="13" customHeight="1">
      <c r="A55" s="12" t="s">
        <v>60</v>
      </c>
      <c r="B55" s="15">
        <v>18.954328480979004</v>
      </c>
      <c r="C55" s="13">
        <v>80.5</v>
      </c>
      <c r="D55" s="14" t="s">
        <v>87</v>
      </c>
      <c r="E55" s="14" t="s">
        <v>86</v>
      </c>
    </row>
    <row r="56" spans="1:5" ht="13" customHeight="1">
      <c r="A56" s="12" t="s">
        <v>61</v>
      </c>
      <c r="B56" s="15">
        <v>18.618665918821389</v>
      </c>
      <c r="C56" s="13">
        <v>81</v>
      </c>
      <c r="D56" s="14" t="s">
        <v>87</v>
      </c>
      <c r="E56" s="14" t="s">
        <v>86</v>
      </c>
    </row>
    <row r="57" spans="1:5" ht="13" customHeight="1">
      <c r="A57" s="12" t="s">
        <v>62</v>
      </c>
      <c r="B57" s="15">
        <v>18.824044518846655</v>
      </c>
      <c r="C57" s="13">
        <v>81</v>
      </c>
      <c r="D57" s="14" t="s">
        <v>87</v>
      </c>
      <c r="E57" s="14" t="s">
        <v>86</v>
      </c>
    </row>
    <row r="58" spans="1:5" ht="13" customHeight="1">
      <c r="A58" s="12" t="s">
        <v>63</v>
      </c>
      <c r="B58" s="15">
        <v>19.035976590998267</v>
      </c>
      <c r="C58" s="13">
        <v>81</v>
      </c>
      <c r="D58" s="14" t="s">
        <v>87</v>
      </c>
      <c r="E58" s="14" t="s">
        <v>86</v>
      </c>
    </row>
    <row r="59" spans="1:5" ht="13" customHeight="1">
      <c r="A59" s="12" t="s">
        <v>64</v>
      </c>
      <c r="B59" s="15">
        <v>19.182733119924112</v>
      </c>
      <c r="C59" s="13">
        <v>81</v>
      </c>
      <c r="D59" s="14" t="s">
        <v>87</v>
      </c>
      <c r="E59" s="14" t="s">
        <v>86</v>
      </c>
    </row>
    <row r="60" spans="1:5" ht="13" customHeight="1">
      <c r="A60" s="12" t="s">
        <v>65</v>
      </c>
      <c r="B60" s="15">
        <v>18.748180748796635</v>
      </c>
      <c r="C60" s="13">
        <v>81</v>
      </c>
      <c r="D60" s="14" t="s">
        <v>87</v>
      </c>
      <c r="E60" s="14" t="s">
        <v>86</v>
      </c>
    </row>
    <row r="61" spans="1:5" ht="13" customHeight="1">
      <c r="A61" s="12" t="s">
        <v>66</v>
      </c>
      <c r="B61" s="15">
        <v>18.381463254695664</v>
      </c>
      <c r="C61" s="13">
        <v>81</v>
      </c>
      <c r="D61" s="14" t="s">
        <v>87</v>
      </c>
      <c r="E61" s="14" t="s">
        <v>86</v>
      </c>
    </row>
    <row r="62" spans="1:5" ht="13" customHeight="1">
      <c r="A62" s="12" t="s">
        <v>67</v>
      </c>
      <c r="B62" s="15">
        <v>18.997659751450666</v>
      </c>
      <c r="C62" s="13">
        <v>81</v>
      </c>
      <c r="D62" s="14" t="s">
        <v>87</v>
      </c>
      <c r="E62" s="14" t="s">
        <v>86</v>
      </c>
    </row>
    <row r="63" spans="1:5" ht="13" customHeight="1">
      <c r="A63" s="12" t="s">
        <v>68</v>
      </c>
      <c r="B63" s="15">
        <v>18.985425511633579</v>
      </c>
      <c r="C63" s="13">
        <v>81</v>
      </c>
      <c r="D63" s="14" t="s">
        <v>87</v>
      </c>
      <c r="E63" s="14" t="s">
        <v>86</v>
      </c>
    </row>
    <row r="64" spans="1:5" ht="13" customHeight="1">
      <c r="A64" s="25" t="s">
        <v>69</v>
      </c>
      <c r="B64" s="26">
        <v>18.682164551493802</v>
      </c>
      <c r="C64" s="27">
        <v>80.5</v>
      </c>
      <c r="D64" s="28" t="s">
        <v>87</v>
      </c>
      <c r="E64" s="28" t="s">
        <v>86</v>
      </c>
    </row>
    <row r="65" spans="1:5" ht="13" customHeight="1">
      <c r="A65" s="12" t="s">
        <v>70</v>
      </c>
      <c r="B65" s="15">
        <v>32.642767186169912</v>
      </c>
      <c r="C65" s="13">
        <v>75.5</v>
      </c>
      <c r="D65" s="14" t="s">
        <v>90</v>
      </c>
      <c r="E65" s="14" t="s">
        <v>86</v>
      </c>
    </row>
    <row r="66" spans="1:5" ht="13" customHeight="1">
      <c r="A66" s="12" t="s">
        <v>71</v>
      </c>
      <c r="B66" s="15">
        <v>32.572510043809771</v>
      </c>
      <c r="C66" s="13">
        <v>76</v>
      </c>
      <c r="D66" s="14" t="s">
        <v>90</v>
      </c>
      <c r="E66" s="14" t="s">
        <v>86</v>
      </c>
    </row>
    <row r="67" spans="1:5" ht="13" customHeight="1">
      <c r="A67" s="12" t="s">
        <v>72</v>
      </c>
      <c r="B67" s="15">
        <v>30.876215223206074</v>
      </c>
      <c r="C67" s="13">
        <v>76</v>
      </c>
      <c r="D67" s="14" t="s">
        <v>90</v>
      </c>
      <c r="E67" s="14" t="s">
        <v>86</v>
      </c>
    </row>
    <row r="68" spans="1:5" ht="13" customHeight="1">
      <c r="A68" s="12" t="s">
        <v>73</v>
      </c>
      <c r="B68" s="15">
        <v>32.796453893565257</v>
      </c>
      <c r="C68" s="13">
        <v>76</v>
      </c>
      <c r="D68" s="14" t="s">
        <v>90</v>
      </c>
      <c r="E68" s="14" t="s">
        <v>86</v>
      </c>
    </row>
    <row r="69" spans="1:5" ht="13" customHeight="1">
      <c r="A69" s="12" t="s">
        <v>74</v>
      </c>
      <c r="B69" s="15">
        <v>29.885043072793643</v>
      </c>
      <c r="C69" s="13">
        <v>76</v>
      </c>
      <c r="D69" s="14" t="s">
        <v>90</v>
      </c>
      <c r="E69" s="14" t="s">
        <v>86</v>
      </c>
    </row>
    <row r="70" spans="1:5" ht="13" customHeight="1">
      <c r="A70" s="12" t="s">
        <v>75</v>
      </c>
      <c r="B70" s="15">
        <v>31.527530293284265</v>
      </c>
      <c r="C70" s="13">
        <v>76.5</v>
      </c>
      <c r="D70" s="14" t="s">
        <v>90</v>
      </c>
      <c r="E70" s="14" t="s">
        <v>86</v>
      </c>
    </row>
    <row r="71" spans="1:5" ht="13" customHeight="1">
      <c r="A71" s="12" t="s">
        <v>76</v>
      </c>
      <c r="B71" s="15">
        <v>31.818213156369371</v>
      </c>
      <c r="C71" s="13">
        <v>76.5</v>
      </c>
      <c r="D71" s="14" t="s">
        <v>90</v>
      </c>
      <c r="E71" s="14" t="s">
        <v>86</v>
      </c>
    </row>
    <row r="72" spans="1:5" ht="13" customHeight="1">
      <c r="A72" s="12" t="s">
        <v>77</v>
      </c>
      <c r="B72" s="15">
        <v>33.693974484865151</v>
      </c>
      <c r="C72" s="13">
        <v>76</v>
      </c>
      <c r="D72" s="14" t="s">
        <v>90</v>
      </c>
      <c r="E72" s="14" t="s">
        <v>86</v>
      </c>
    </row>
    <row r="73" spans="1:5" ht="13" customHeight="1">
      <c r="A73" s="12" t="s">
        <v>78</v>
      </c>
      <c r="B73" s="12" t="s">
        <v>82</v>
      </c>
      <c r="C73" s="13">
        <v>56.5</v>
      </c>
      <c r="D73" s="14" t="s">
        <v>90</v>
      </c>
      <c r="E73" s="14" t="s">
        <v>86</v>
      </c>
    </row>
    <row r="74" spans="1:5" ht="13" customHeight="1">
      <c r="A74" s="12" t="s">
        <v>79</v>
      </c>
      <c r="B74" s="15">
        <v>33.333743860161221</v>
      </c>
      <c r="C74" s="13">
        <v>76</v>
      </c>
      <c r="D74" s="14" t="s">
        <v>90</v>
      </c>
      <c r="E74" s="14" t="s">
        <v>86</v>
      </c>
    </row>
    <row r="75" spans="1:5" ht="13" customHeight="1">
      <c r="A75" s="12" t="s">
        <v>80</v>
      </c>
      <c r="B75" s="15">
        <v>31.631441932140877</v>
      </c>
      <c r="C75" s="13">
        <v>76</v>
      </c>
      <c r="D75" s="14" t="s">
        <v>90</v>
      </c>
      <c r="E75" s="14" t="s">
        <v>86</v>
      </c>
    </row>
    <row r="76" spans="1:5" ht="13" customHeight="1">
      <c r="A76" s="25" t="s">
        <v>81</v>
      </c>
      <c r="B76" s="26">
        <v>33.684770053681795</v>
      </c>
      <c r="C76" s="27">
        <v>75</v>
      </c>
      <c r="D76" s="28" t="s">
        <v>90</v>
      </c>
      <c r="E76" s="28" t="s">
        <v>86</v>
      </c>
    </row>
    <row r="77" spans="1:5" ht="13" customHeight="1">
      <c r="C77" s="1"/>
    </row>
    <row r="78" spans="1:5" ht="13" customHeight="1">
      <c r="C78" s="1"/>
    </row>
    <row r="79" spans="1:5" ht="13" customHeight="1">
      <c r="C79" s="1"/>
    </row>
    <row r="80" spans="1:5" ht="13" customHeight="1">
      <c r="C80" s="1"/>
    </row>
    <row r="81" spans="3:3" ht="13" customHeight="1">
      <c r="C81" s="1"/>
    </row>
    <row r="82" spans="3:3" ht="13" customHeight="1">
      <c r="C82" s="1"/>
    </row>
    <row r="83" spans="3:3" ht="13" customHeight="1">
      <c r="C83" s="1"/>
    </row>
    <row r="84" spans="3:3" ht="13" customHeight="1">
      <c r="C84" s="1"/>
    </row>
    <row r="85" spans="3:3" ht="13" customHeight="1">
      <c r="C85" s="1"/>
    </row>
    <row r="86" spans="3:3" ht="13" customHeight="1">
      <c r="C86" s="1"/>
    </row>
    <row r="87" spans="3:3" ht="13" customHeight="1">
      <c r="C87" s="1"/>
    </row>
    <row r="88" spans="3:3" ht="13" customHeight="1">
      <c r="C88" s="1"/>
    </row>
    <row r="89" spans="3:3" ht="13" customHeight="1">
      <c r="C89" s="1"/>
    </row>
    <row r="90" spans="3:3" ht="13" customHeight="1">
      <c r="C90" s="1"/>
    </row>
    <row r="91" spans="3:3" ht="13" customHeight="1">
      <c r="C91" s="1"/>
    </row>
    <row r="92" spans="3:3" ht="13" customHeight="1">
      <c r="C92" s="1"/>
    </row>
    <row r="93" spans="3:3" ht="13" customHeight="1">
      <c r="C93" s="1"/>
    </row>
    <row r="94" spans="3:3" ht="13" customHeight="1">
      <c r="C94" s="1"/>
    </row>
    <row r="95" spans="3:3" ht="13" customHeight="1">
      <c r="C95" s="1"/>
    </row>
    <row r="96" spans="3:3" ht="13" customHeight="1">
      <c r="C96" s="1"/>
    </row>
    <row r="97" spans="3:3" ht="13" customHeight="1">
      <c r="C97" s="1"/>
    </row>
    <row r="98" spans="3:3" ht="13" customHeight="1">
      <c r="C98" s="1"/>
    </row>
    <row r="99" spans="3:3" ht="13" customHeight="1">
      <c r="C99" s="1"/>
    </row>
    <row r="100" spans="3:3" ht="13" customHeight="1">
      <c r="C100" s="1"/>
    </row>
    <row r="101" spans="3:3" ht="13" customHeight="1">
      <c r="C101" s="1"/>
    </row>
    <row r="102" spans="3:3" ht="13" customHeight="1">
      <c r="C102" s="1"/>
    </row>
    <row r="103" spans="3:3" ht="13" customHeight="1">
      <c r="C103" s="1"/>
    </row>
    <row r="104" spans="3:3" ht="13" customHeight="1">
      <c r="C104" s="1"/>
    </row>
    <row r="105" spans="3:3" ht="13" customHeight="1">
      <c r="C105" s="1"/>
    </row>
    <row r="106" spans="3:3" ht="13" customHeight="1">
      <c r="C106" s="1"/>
    </row>
  </sheetData>
  <phoneticPr fontId="3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Q90"/>
  <sheetViews>
    <sheetView tabSelected="1" view="pageLayout" topLeftCell="A36" workbookViewId="0">
      <selection activeCell="A45" sqref="A45"/>
    </sheetView>
  </sheetViews>
  <sheetFormatPr baseColWidth="10" defaultRowHeight="13"/>
  <cols>
    <col min="1" max="1" width="2.140625" bestFit="1" customWidth="1"/>
    <col min="2" max="2" width="7.140625" bestFit="1" customWidth="1"/>
    <col min="3" max="3" width="2.140625" bestFit="1" customWidth="1"/>
    <col min="4" max="4" width="7.7109375" style="2" bestFit="1" customWidth="1"/>
    <col min="5" max="5" width="5.42578125" style="2" customWidth="1"/>
    <col min="6" max="6" width="6.140625" style="2" bestFit="1" customWidth="1"/>
    <col min="7" max="7" width="8.85546875" style="2" bestFit="1" customWidth="1"/>
    <col min="8" max="8" width="7" style="2" customWidth="1"/>
    <col min="9" max="9" width="7.85546875" bestFit="1" customWidth="1"/>
  </cols>
  <sheetData>
    <row r="1" spans="1:8" ht="25">
      <c r="A1" s="3" t="s">
        <v>95</v>
      </c>
      <c r="C1" s="48" t="s">
        <v>1</v>
      </c>
      <c r="D1" s="33"/>
    </row>
    <row r="2" spans="1:8">
      <c r="A2" s="3"/>
      <c r="C2" s="32"/>
      <c r="D2" s="33"/>
      <c r="G2" s="44" t="s">
        <v>0</v>
      </c>
      <c r="H2" s="45">
        <f>AVERAGE(D4:D6)</f>
        <v>22.113065279497079</v>
      </c>
    </row>
    <row r="3" spans="1:8" ht="27" thickBot="1">
      <c r="A3" s="39"/>
      <c r="B3" s="39"/>
      <c r="C3" s="39"/>
      <c r="D3" s="40" t="s">
        <v>96</v>
      </c>
      <c r="E3" s="40" t="s">
        <v>97</v>
      </c>
      <c r="F3" s="40" t="s">
        <v>105</v>
      </c>
      <c r="G3" s="40" t="s">
        <v>98</v>
      </c>
      <c r="H3" s="41" t="s">
        <v>5</v>
      </c>
    </row>
    <row r="4" spans="1:8">
      <c r="A4">
        <v>1</v>
      </c>
      <c r="B4" t="s">
        <v>106</v>
      </c>
      <c r="C4">
        <v>1</v>
      </c>
      <c r="D4" s="5">
        <f>AVERAGE('Raw Data'!B5,'Raw Data'!B17)</f>
        <v>21.814930969575485</v>
      </c>
      <c r="E4" s="5">
        <f>STDEV('Raw Data'!B5,'Raw Data'!B17)</f>
        <v>4.3507742300317953E-2</v>
      </c>
      <c r="F4" s="30">
        <f>E4/D4</f>
        <v>1.9944020158026935E-3</v>
      </c>
      <c r="G4" s="31" t="e">
        <f>D4-'Raw Data'!B29</f>
        <v>#VALUE!</v>
      </c>
      <c r="H4" s="6">
        <f t="shared" ref="H4:H15" si="0">POWER(2,($H$2-D4))</f>
        <v>1.2295533290914524</v>
      </c>
    </row>
    <row r="5" spans="1:8">
      <c r="A5">
        <v>1</v>
      </c>
      <c r="B5" t="s">
        <v>106</v>
      </c>
      <c r="C5">
        <v>2</v>
      </c>
      <c r="D5" s="5">
        <f>AVERAGE('Raw Data'!B9,'Raw Data'!B21)</f>
        <v>22.356059739652068</v>
      </c>
      <c r="E5" s="5">
        <f>STDEV('Raw Data'!B9,'Raw Data'!B21)</f>
        <v>6.8423342317268807E-2</v>
      </c>
      <c r="F5" s="30">
        <f t="shared" ref="F5:F15" si="1">E5/D5</f>
        <v>3.060617260559069E-3</v>
      </c>
      <c r="G5" s="31" t="e">
        <f>D5-'Raw Data'!B33</f>
        <v>#VALUE!</v>
      </c>
      <c r="H5" s="7">
        <f t="shared" si="0"/>
        <v>0.84498962910557807</v>
      </c>
    </row>
    <row r="6" spans="1:8">
      <c r="A6" s="35">
        <v>1</v>
      </c>
      <c r="B6" s="35" t="s">
        <v>106</v>
      </c>
      <c r="C6" s="35">
        <v>3</v>
      </c>
      <c r="D6" s="36">
        <f>AVERAGE('Raw Data'!B13,'Raw Data'!B25)</f>
        <v>22.16820512926369</v>
      </c>
      <c r="E6" s="36">
        <f>STDEV('Raw Data'!B13,'Raw Data'!B25)</f>
        <v>0.18068894112466738</v>
      </c>
      <c r="F6" s="37">
        <f t="shared" si="1"/>
        <v>8.1508151007744171E-3</v>
      </c>
      <c r="G6" s="38" t="e">
        <f>D6-'Raw Data'!B37</f>
        <v>#VALUE!</v>
      </c>
      <c r="H6" s="36">
        <f t="shared" si="0"/>
        <v>0.96250113711546992</v>
      </c>
    </row>
    <row r="7" spans="1:8">
      <c r="A7">
        <v>2</v>
      </c>
      <c r="B7" t="s">
        <v>107</v>
      </c>
      <c r="C7">
        <v>1</v>
      </c>
      <c r="D7" s="5">
        <f>AVERAGE('Raw Data'!B6,'Raw Data'!B18)</f>
        <v>22.422771944541452</v>
      </c>
      <c r="E7" s="5">
        <f>STDEV('Raw Data'!B6,'Raw Data'!B18)</f>
        <v>7.5256908601151598E-2</v>
      </c>
      <c r="F7" s="30">
        <f t="shared" si="1"/>
        <v>3.3562714185063976E-3</v>
      </c>
      <c r="G7" s="31" t="e">
        <f>D7-'Raw Data'!B30</f>
        <v>#VALUE!</v>
      </c>
      <c r="H7" s="7">
        <f t="shared" si="0"/>
        <v>0.8068057857658415</v>
      </c>
    </row>
    <row r="8" spans="1:8">
      <c r="A8">
        <v>2</v>
      </c>
      <c r="B8" t="s">
        <v>107</v>
      </c>
      <c r="C8">
        <v>2</v>
      </c>
      <c r="D8" s="5">
        <f>AVERAGE('Raw Data'!B10,'Raw Data'!B22)</f>
        <v>23.16285379116816</v>
      </c>
      <c r="E8" s="5">
        <f>STDEV('Raw Data'!B10,'Raw Data'!B22)</f>
        <v>0.400511423887978</v>
      </c>
      <c r="F8" s="30">
        <f t="shared" si="1"/>
        <v>1.7291108751059436E-2</v>
      </c>
      <c r="G8" s="31" t="e">
        <f>D8-'Raw Data'!B34</f>
        <v>#VALUE!</v>
      </c>
      <c r="H8" s="7">
        <f t="shared" si="0"/>
        <v>0.48303896918145944</v>
      </c>
    </row>
    <row r="9" spans="1:8">
      <c r="A9" s="35">
        <v>2</v>
      </c>
      <c r="B9" s="35" t="s">
        <v>107</v>
      </c>
      <c r="C9" s="35">
        <v>3</v>
      </c>
      <c r="D9" s="36">
        <f>AVERAGE('Raw Data'!B14,'Raw Data'!B26)</f>
        <v>22.747664870816106</v>
      </c>
      <c r="E9" s="36">
        <f>STDEV('Raw Data'!B14,'Raw Data'!B26)</f>
        <v>0.32906333229731211</v>
      </c>
      <c r="F9" s="37">
        <f t="shared" si="1"/>
        <v>1.4465807113216296E-2</v>
      </c>
      <c r="G9" s="38" t="e">
        <f>D9-'Raw Data'!B38</f>
        <v>#VALUE!</v>
      </c>
      <c r="H9" s="36">
        <f t="shared" si="0"/>
        <v>0.64411956027557071</v>
      </c>
    </row>
    <row r="10" spans="1:8">
      <c r="A10">
        <v>3</v>
      </c>
      <c r="B10" t="s">
        <v>108</v>
      </c>
      <c r="C10">
        <v>1</v>
      </c>
      <c r="D10" s="5">
        <f>AVERAGE('Raw Data'!B7,'Raw Data'!B19)</f>
        <v>22.245810754546579</v>
      </c>
      <c r="E10" s="5">
        <f>STDEV('Raw Data'!B7,'Raw Data'!B19)</f>
        <v>0.75600806880959437</v>
      </c>
      <c r="F10" s="30">
        <f t="shared" si="1"/>
        <v>3.3984289318611693E-2</v>
      </c>
      <c r="G10" s="31" t="e">
        <f>D10-'Raw Data'!B31</f>
        <v>#VALUE!</v>
      </c>
      <c r="H10" s="7">
        <f t="shared" si="0"/>
        <v>0.91209406592714271</v>
      </c>
    </row>
    <row r="11" spans="1:8">
      <c r="A11">
        <v>3</v>
      </c>
      <c r="B11" t="s">
        <v>108</v>
      </c>
      <c r="C11">
        <v>2</v>
      </c>
      <c r="D11" s="5">
        <f>AVERAGE('Raw Data'!B11,'Raw Data'!B23)</f>
        <v>23.393014375666368</v>
      </c>
      <c r="E11" s="5">
        <f>STDEV('Raw Data'!B11,'Raw Data'!B23)</f>
        <v>0.2994054874265093</v>
      </c>
      <c r="F11" s="30">
        <f t="shared" si="1"/>
        <v>1.2798927176223756E-2</v>
      </c>
      <c r="G11" s="31" t="e">
        <f>D11-'Raw Data'!B35</f>
        <v>#VALUE!</v>
      </c>
      <c r="H11" s="7">
        <f t="shared" si="0"/>
        <v>0.41181003861973542</v>
      </c>
    </row>
    <row r="12" spans="1:8">
      <c r="A12" s="35">
        <v>3</v>
      </c>
      <c r="B12" s="35" t="s">
        <v>108</v>
      </c>
      <c r="C12" s="35">
        <v>3</v>
      </c>
      <c r="D12" s="36">
        <f>AVERAGE('Raw Data'!B15,'Raw Data'!B27)</f>
        <v>22.986224960827442</v>
      </c>
      <c r="E12" s="36">
        <f>STDEV('Raw Data'!B15,'Raw Data'!B27)</f>
        <v>0.11645353370663369</v>
      </c>
      <c r="F12" s="37">
        <f t="shared" si="1"/>
        <v>5.0662313583500962E-3</v>
      </c>
      <c r="G12" s="38" t="e">
        <f>D12-'Raw Data'!B39</f>
        <v>#VALUE!</v>
      </c>
      <c r="H12" s="36">
        <f t="shared" si="0"/>
        <v>0.54594984234565902</v>
      </c>
    </row>
    <row r="13" spans="1:8">
      <c r="A13">
        <v>4</v>
      </c>
      <c r="B13" t="s">
        <v>109</v>
      </c>
      <c r="C13">
        <v>1</v>
      </c>
      <c r="D13" s="5">
        <f>AVERAGE('Raw Data'!B8,'Raw Data'!B20)</f>
        <v>22.980263405476741</v>
      </c>
      <c r="E13" s="5">
        <f>STDEV('Raw Data'!B8,'Raw Data'!B20)</f>
        <v>0.11449705630491196</v>
      </c>
      <c r="F13" s="30">
        <f t="shared" si="1"/>
        <v>4.9824083512299772E-3</v>
      </c>
      <c r="G13" s="31" t="e">
        <f>D13-'Raw Data'!B32</f>
        <v>#VALUE!</v>
      </c>
      <c r="H13" s="7">
        <f t="shared" si="0"/>
        <v>0.54821050312130726</v>
      </c>
    </row>
    <row r="14" spans="1:8">
      <c r="A14">
        <v>4</v>
      </c>
      <c r="B14" t="s">
        <v>109</v>
      </c>
      <c r="C14">
        <v>2</v>
      </c>
      <c r="D14" s="5">
        <f>AVERAGE('Raw Data'!B12,'Raw Data'!B24)</f>
        <v>22.986182535065918</v>
      </c>
      <c r="E14" s="5">
        <f>STDEV('Raw Data'!B12,'Raw Data'!B24)</f>
        <v>6.5591993510945509E-2</v>
      </c>
      <c r="F14" s="30">
        <f t="shared" si="1"/>
        <v>2.8535400957024294E-3</v>
      </c>
      <c r="G14" s="31" t="e">
        <f>D14-'Raw Data'!B36</f>
        <v>#VALUE!</v>
      </c>
      <c r="H14" s="7">
        <f t="shared" si="0"/>
        <v>0.54596589749087909</v>
      </c>
    </row>
    <row r="15" spans="1:8">
      <c r="A15" s="35">
        <v>4</v>
      </c>
      <c r="B15" s="35" t="s">
        <v>109</v>
      </c>
      <c r="C15" s="35">
        <v>3</v>
      </c>
      <c r="D15" s="36">
        <f>AVERAGE('Raw Data'!B16,'Raw Data'!B28)</f>
        <v>22.43207709595735</v>
      </c>
      <c r="E15" s="36">
        <f>STDEV('Raw Data'!B16,'Raw Data'!B28)</f>
        <v>0.24396859246747007</v>
      </c>
      <c r="F15" s="37">
        <f t="shared" si="1"/>
        <v>1.0875880616130615E-2</v>
      </c>
      <c r="G15" s="38" t="e">
        <f>D15-'Raw Data'!B40</f>
        <v>#VALUE!</v>
      </c>
      <c r="H15" s="36">
        <f t="shared" si="0"/>
        <v>0.80161876367704965</v>
      </c>
    </row>
    <row r="16" spans="1:8">
      <c r="F16" s="30"/>
    </row>
    <row r="17" spans="1:9" ht="27" thickBot="1">
      <c r="A17" s="39"/>
      <c r="B17" s="42" t="s">
        <v>4</v>
      </c>
      <c r="C17" s="39"/>
      <c r="D17" s="40" t="s">
        <v>6</v>
      </c>
      <c r="E17" s="40" t="s">
        <v>97</v>
      </c>
      <c r="F17" s="40" t="s">
        <v>105</v>
      </c>
      <c r="G17" s="43"/>
      <c r="H17" s="40" t="s">
        <v>7</v>
      </c>
      <c r="I17" s="41" t="s">
        <v>110</v>
      </c>
    </row>
    <row r="18" spans="1:9">
      <c r="A18">
        <v>1</v>
      </c>
      <c r="B18" t="s">
        <v>91</v>
      </c>
      <c r="D18" s="6">
        <f>AVERAGE(D4:D6)</f>
        <v>22.113065279497079</v>
      </c>
      <c r="E18" s="2">
        <f>STDEV(D4:D6)</f>
        <v>0.27474604405774983</v>
      </c>
      <c r="F18" s="34">
        <f>E18/D18</f>
        <v>1.242460240518941E-2</v>
      </c>
      <c r="H18" s="47">
        <f>GEOMEAN(H4:H6)</f>
        <v>0.99999999999999833</v>
      </c>
    </row>
    <row r="19" spans="1:9">
      <c r="A19">
        <v>2</v>
      </c>
      <c r="B19" t="s">
        <v>92</v>
      </c>
      <c r="D19" s="6">
        <f>AVERAGE(D7:D9)</f>
        <v>22.777763535508573</v>
      </c>
      <c r="E19" s="2">
        <f>STDEV(D7:D9)</f>
        <v>0.37095785763183237</v>
      </c>
      <c r="F19" s="34">
        <f t="shared" ref="F19:F21" si="2">E19/D19</f>
        <v>1.6285964908431021E-2</v>
      </c>
      <c r="H19" s="47">
        <f>GEOMEAN(H7:H9)</f>
        <v>0.6308206286426854</v>
      </c>
      <c r="I19" s="4">
        <f>TTEST(D4:D6,D7:D9,2,2)</f>
        <v>6.7195411757355508E-2</v>
      </c>
    </row>
    <row r="20" spans="1:9">
      <c r="A20">
        <v>3</v>
      </c>
      <c r="B20" t="s">
        <v>93</v>
      </c>
      <c r="D20" s="6">
        <f>AVERAGE(D10:D12)</f>
        <v>22.875016697013464</v>
      </c>
      <c r="E20" s="2">
        <f>STDEV(D10:D12)</f>
        <v>0.58163089286321779</v>
      </c>
      <c r="F20" s="34">
        <f t="shared" si="2"/>
        <v>2.542646856031169E-2</v>
      </c>
      <c r="H20" s="47">
        <f>GEOMEAN(H10:H12)</f>
        <v>0.58969815377045032</v>
      </c>
      <c r="I20" s="4">
        <f>TTEST(D4:D6,D10:D12,2,2)</f>
        <v>0.1094850325351527</v>
      </c>
    </row>
    <row r="21" spans="1:9">
      <c r="A21">
        <v>4</v>
      </c>
      <c r="B21" t="s">
        <v>94</v>
      </c>
      <c r="D21" s="6">
        <f>AVERAGE(D13:D15)</f>
        <v>22.799507678833336</v>
      </c>
      <c r="E21" s="2">
        <f>STDEV(D13:D15)</f>
        <v>0.31821798181173638</v>
      </c>
      <c r="F21" s="34">
        <f t="shared" si="2"/>
        <v>1.3957230405776015E-2</v>
      </c>
      <c r="H21" s="47">
        <f>GEOMEAN(H13:H15)</f>
        <v>0.62138425908500639</v>
      </c>
      <c r="I21" s="4">
        <f>TTEST(D4:D6,D13:D15,2,2)</f>
        <v>4.7438709664238014E-2</v>
      </c>
    </row>
    <row r="43" spans="1:17" ht="14" thickBot="1">
      <c r="A43" s="39"/>
      <c r="B43" s="39"/>
      <c r="C43" s="39"/>
      <c r="D43" s="43"/>
      <c r="E43" s="43"/>
      <c r="F43" s="43"/>
      <c r="G43" s="43"/>
      <c r="H43" s="43"/>
      <c r="I43" s="39"/>
      <c r="J43" s="39"/>
      <c r="K43" s="39"/>
      <c r="L43" s="39"/>
      <c r="M43" s="39"/>
      <c r="N43" s="39"/>
      <c r="O43" s="39"/>
      <c r="P43" s="39"/>
      <c r="Q43" s="39"/>
    </row>
    <row r="44" spans="1:17" ht="25">
      <c r="A44" s="3" t="s">
        <v>111</v>
      </c>
      <c r="C44" s="48" t="s">
        <v>2</v>
      </c>
      <c r="D44" s="33"/>
    </row>
    <row r="45" spans="1:17">
      <c r="A45" s="3"/>
      <c r="C45" s="32"/>
      <c r="D45" s="33"/>
      <c r="G45" s="44" t="s">
        <v>0</v>
      </c>
      <c r="H45" s="45">
        <f>AVERAGE(D47:D49)</f>
        <v>18.502119233987909</v>
      </c>
    </row>
    <row r="46" spans="1:17" ht="27" thickBot="1">
      <c r="A46" s="39"/>
      <c r="B46" s="39"/>
      <c r="C46" s="39"/>
      <c r="D46" s="40" t="s">
        <v>96</v>
      </c>
      <c r="E46" s="40" t="s">
        <v>97</v>
      </c>
      <c r="F46" s="40" t="s">
        <v>105</v>
      </c>
      <c r="G46" s="40" t="s">
        <v>98</v>
      </c>
      <c r="H46" s="41" t="s">
        <v>5</v>
      </c>
    </row>
    <row r="47" spans="1:17">
      <c r="A47">
        <v>1</v>
      </c>
      <c r="B47" t="s">
        <v>106</v>
      </c>
      <c r="C47">
        <v>1</v>
      </c>
      <c r="D47" s="7">
        <f>AVERAGE('Raw Data'!B41,'Raw Data'!B53)</f>
        <v>18.217810097372912</v>
      </c>
      <c r="E47" s="7">
        <f>STDEV('Raw Data'!B41,'Raw Data'!B53)</f>
        <v>0.14121949624593017</v>
      </c>
      <c r="F47" s="30">
        <f>E47/D47</f>
        <v>7.7517273201950128E-3</v>
      </c>
      <c r="G47" s="46">
        <f>D47-'Raw Data'!B65</f>
        <v>-14.424957088797001</v>
      </c>
      <c r="H47" s="7">
        <f>POWER(2,($H$45-D47))</f>
        <v>1.2178269432216093</v>
      </c>
    </row>
    <row r="48" spans="1:17">
      <c r="A48">
        <v>1</v>
      </c>
      <c r="B48" t="s">
        <v>106</v>
      </c>
      <c r="C48">
        <v>2</v>
      </c>
      <c r="D48" s="7">
        <f>AVERAGE('Raw Data'!B45,'Raw Data'!B57)</f>
        <v>18.807262508065744</v>
      </c>
      <c r="E48" s="7">
        <f>STDEV('Raw Data'!B45,'Raw Data'!B57)</f>
        <v>2.3733347251051258E-2</v>
      </c>
      <c r="F48" s="30">
        <f t="shared" ref="F48:F58" si="3">E48/D48</f>
        <v>1.2619246017793869E-3</v>
      </c>
      <c r="G48" s="46">
        <f>D48-'Raw Data'!B69</f>
        <v>-11.077780564727899</v>
      </c>
      <c r="H48" s="7">
        <f t="shared" ref="H48:H58" si="4">POWER(2,($H$45-D48))</f>
        <v>0.80936183481360791</v>
      </c>
    </row>
    <row r="49" spans="1:9">
      <c r="A49" s="35">
        <v>1</v>
      </c>
      <c r="B49" s="35" t="s">
        <v>106</v>
      </c>
      <c r="C49" s="35">
        <v>3</v>
      </c>
      <c r="D49" s="36">
        <f>AVERAGE('Raw Data'!B49,'Raw Data'!B61)</f>
        <v>18.48128509652507</v>
      </c>
      <c r="E49" s="36">
        <f>STDEV('Raw Data'!B49,'Raw Data'!B61)</f>
        <v>0.14116940253679902</v>
      </c>
      <c r="F49" s="37">
        <f t="shared" si="3"/>
        <v>7.6385057532250443E-3</v>
      </c>
      <c r="G49" s="49" t="e">
        <f>D49-'Raw Data'!B73</f>
        <v>#VALUE!</v>
      </c>
      <c r="H49" s="7">
        <f t="shared" si="4"/>
        <v>1.0145459004250605</v>
      </c>
    </row>
    <row r="50" spans="1:9">
      <c r="A50">
        <v>2</v>
      </c>
      <c r="B50" t="s">
        <v>107</v>
      </c>
      <c r="C50">
        <v>1</v>
      </c>
      <c r="D50" s="7">
        <f>AVERAGE('Raw Data'!B42,'Raw Data'!B54)</f>
        <v>18.790362129136387</v>
      </c>
      <c r="E50" s="7">
        <f>STDEV('Raw Data'!B42,'Raw Data'!B54)</f>
        <v>0.14185421088708866</v>
      </c>
      <c r="F50" s="30">
        <f t="shared" si="3"/>
        <v>7.5493069219314899E-3</v>
      </c>
      <c r="G50" s="46">
        <f>D50-'Raw Data'!B66</f>
        <v>-13.782147914673384</v>
      </c>
      <c r="H50" s="7">
        <f t="shared" si="4"/>
        <v>0.81889881473923909</v>
      </c>
    </row>
    <row r="51" spans="1:9">
      <c r="A51">
        <v>2</v>
      </c>
      <c r="B51" t="s">
        <v>107</v>
      </c>
      <c r="C51">
        <v>2</v>
      </c>
      <c r="D51" s="7">
        <f>AVERAGE('Raw Data'!B46,'Raw Data'!B58)</f>
        <v>19.057852686063896</v>
      </c>
      <c r="E51" s="7">
        <f>STDEV('Raw Data'!B46,'Raw Data'!B58)</f>
        <v>3.0937470334621901E-2</v>
      </c>
      <c r="F51" s="30">
        <f t="shared" si="3"/>
        <v>1.6233450244499479E-3</v>
      </c>
      <c r="G51" s="46">
        <f>D51-'Raw Data'!B70</f>
        <v>-12.469677607220369</v>
      </c>
      <c r="H51" s="7">
        <f t="shared" si="4"/>
        <v>0.68031110679214801</v>
      </c>
    </row>
    <row r="52" spans="1:9">
      <c r="A52" s="35">
        <v>2</v>
      </c>
      <c r="B52" s="35" t="s">
        <v>107</v>
      </c>
      <c r="C52" s="35">
        <v>3</v>
      </c>
      <c r="D52" s="36">
        <f>AVERAGE('Raw Data'!B50,'Raw Data'!B62)</f>
        <v>19.037753026423363</v>
      </c>
      <c r="E52" s="36">
        <f>STDEV('Raw Data'!B50,'Raw Data'!B62)</f>
        <v>5.6700453226540687E-2</v>
      </c>
      <c r="F52" s="37">
        <f t="shared" si="3"/>
        <v>2.9783164613935032E-3</v>
      </c>
      <c r="G52" s="49">
        <f>D52-'Raw Data'!B74</f>
        <v>-14.295990833737857</v>
      </c>
      <c r="H52" s="7">
        <f t="shared" si="4"/>
        <v>0.68985554868511278</v>
      </c>
    </row>
    <row r="53" spans="1:9">
      <c r="A53">
        <v>3</v>
      </c>
      <c r="B53" t="s">
        <v>108</v>
      </c>
      <c r="C53">
        <v>1</v>
      </c>
      <c r="D53" s="7">
        <f>AVERAGE('Raw Data'!B43,'Raw Data'!B55)</f>
        <v>18.9103242850871</v>
      </c>
      <c r="E53" s="7">
        <f>STDEV('Raw Data'!B43,'Raw Data'!B55)</f>
        <v>6.223133063085242E-2</v>
      </c>
      <c r="F53" s="30">
        <f t="shared" si="3"/>
        <v>3.290865333278751E-3</v>
      </c>
      <c r="G53" s="46">
        <f>D53-'Raw Data'!B67</f>
        <v>-11.965890938118974</v>
      </c>
      <c r="H53" s="7">
        <f t="shared" si="4"/>
        <v>0.75356034319031495</v>
      </c>
    </row>
    <row r="54" spans="1:9">
      <c r="A54">
        <v>3</v>
      </c>
      <c r="B54" t="s">
        <v>108</v>
      </c>
      <c r="C54">
        <v>2</v>
      </c>
      <c r="D54" s="7">
        <f>AVERAGE('Raw Data'!B47,'Raw Data'!B59)</f>
        <v>19.099949859607896</v>
      </c>
      <c r="E54" s="7">
        <f>STDEV('Raw Data'!B47,'Raw Data'!B59)</f>
        <v>0.11707320947684435</v>
      </c>
      <c r="F54" s="30">
        <f t="shared" si="3"/>
        <v>6.1295034980394314E-3</v>
      </c>
      <c r="G54" s="46">
        <f>D54-'Raw Data'!B71</f>
        <v>-12.718263296761474</v>
      </c>
      <c r="H54" s="7">
        <f t="shared" si="4"/>
        <v>0.66074677085448796</v>
      </c>
    </row>
    <row r="55" spans="1:9">
      <c r="A55" s="35">
        <v>3</v>
      </c>
      <c r="B55" s="35" t="s">
        <v>108</v>
      </c>
      <c r="C55" s="35">
        <v>3</v>
      </c>
      <c r="D55" s="36">
        <f>AVERAGE('Raw Data'!B51,'Raw Data'!B63)</f>
        <v>18.961814350587645</v>
      </c>
      <c r="E55" s="36">
        <f>STDEV('Raw Data'!B51,'Raw Data'!B63)</f>
        <v>3.3391224175533064E-2</v>
      </c>
      <c r="F55" s="37">
        <f t="shared" si="3"/>
        <v>1.7609720018431801E-3</v>
      </c>
      <c r="G55" s="49">
        <f>D55-'Raw Data'!B75</f>
        <v>-12.669627581553232</v>
      </c>
      <c r="H55" s="7">
        <f t="shared" si="4"/>
        <v>0.72713990822432417</v>
      </c>
    </row>
    <row r="56" spans="1:9">
      <c r="A56">
        <v>4</v>
      </c>
      <c r="B56" t="s">
        <v>109</v>
      </c>
      <c r="C56">
        <v>1</v>
      </c>
      <c r="D56" s="7">
        <f>AVERAGE('Raw Data'!B44,'Raw Data'!B56)</f>
        <v>18.593312685043287</v>
      </c>
      <c r="E56" s="7">
        <f>STDEV('Raw Data'!B44,'Raw Data'!B56)</f>
        <v>3.5854887058923667E-2</v>
      </c>
      <c r="F56" s="30">
        <f t="shared" si="3"/>
        <v>1.9283754146600151E-3</v>
      </c>
      <c r="G56" s="46">
        <f>D56-'Raw Data'!B68</f>
        <v>-14.20314120852197</v>
      </c>
      <c r="H56" s="7">
        <f t="shared" si="4"/>
        <v>0.93874586239266655</v>
      </c>
    </row>
    <row r="57" spans="1:9">
      <c r="A57">
        <v>4</v>
      </c>
      <c r="B57" t="s">
        <v>109</v>
      </c>
      <c r="C57">
        <v>2</v>
      </c>
      <c r="D57" s="7">
        <f>AVERAGE('Raw Data'!B48,'Raw Data'!B60)</f>
        <v>18.771909975612139</v>
      </c>
      <c r="E57" s="7">
        <f>STDEV('Raw Data'!B48,'Raw Data'!B60)</f>
        <v>3.3558194385171158E-2</v>
      </c>
      <c r="F57" s="30">
        <f t="shared" si="3"/>
        <v>1.7876814042241244E-3</v>
      </c>
      <c r="G57" s="46">
        <f>D57-'Raw Data'!B72</f>
        <v>-14.922064509253012</v>
      </c>
      <c r="H57" s="7">
        <f t="shared" si="4"/>
        <v>0.82943984472911558</v>
      </c>
    </row>
    <row r="58" spans="1:9">
      <c r="A58" s="35">
        <v>4</v>
      </c>
      <c r="B58" s="35" t="s">
        <v>109</v>
      </c>
      <c r="C58" s="35">
        <v>3</v>
      </c>
      <c r="D58" s="36">
        <f>AVERAGE('Raw Data'!B52,'Raw Data'!B64)</f>
        <v>18.665928392533992</v>
      </c>
      <c r="E58" s="36">
        <f>STDEV('Raw Data'!B52,'Raw Data'!B64)</f>
        <v>2.2961396200425688E-2</v>
      </c>
      <c r="F58" s="37">
        <f t="shared" si="3"/>
        <v>1.2301234483257635E-3</v>
      </c>
      <c r="G58" s="49">
        <f>D58-'Raw Data'!B76</f>
        <v>-15.018841661147803</v>
      </c>
      <c r="H58" s="7">
        <f t="shared" si="4"/>
        <v>0.89266504648082767</v>
      </c>
    </row>
    <row r="59" spans="1:9">
      <c r="F59" s="30"/>
    </row>
    <row r="60" spans="1:9" ht="27" thickBot="1">
      <c r="A60" s="39"/>
      <c r="B60" s="42" t="s">
        <v>4</v>
      </c>
      <c r="C60" s="39"/>
      <c r="D60" s="40" t="s">
        <v>6</v>
      </c>
      <c r="E60" s="40" t="s">
        <v>97</v>
      </c>
      <c r="F60" s="40" t="s">
        <v>105</v>
      </c>
      <c r="G60" s="43"/>
      <c r="H60" s="40" t="s">
        <v>7</v>
      </c>
      <c r="I60" s="41" t="s">
        <v>110</v>
      </c>
    </row>
    <row r="61" spans="1:9">
      <c r="A61">
        <v>1</v>
      </c>
      <c r="B61" t="s">
        <v>91</v>
      </c>
      <c r="D61" s="7">
        <f>AVERAGE(D47:D49)</f>
        <v>18.502119233987909</v>
      </c>
      <c r="E61" s="2">
        <f>STDEV(D47:D49)</f>
        <v>0.29527797425619184</v>
      </c>
      <c r="F61" s="34">
        <f>E61/D61</f>
        <v>1.5959143410651789E-2</v>
      </c>
      <c r="H61" s="47">
        <f>GEOMEAN(H47:H49)</f>
        <v>1</v>
      </c>
    </row>
    <row r="62" spans="1:9">
      <c r="A62">
        <v>2</v>
      </c>
      <c r="B62" t="s">
        <v>92</v>
      </c>
      <c r="D62" s="7">
        <f>AVERAGE(D50:D52)</f>
        <v>18.961989280541214</v>
      </c>
      <c r="E62" s="2">
        <f>STDEV(D50:D52)</f>
        <v>0.14897284451875265</v>
      </c>
      <c r="F62" s="34">
        <f t="shared" ref="F62:F64" si="5">E62/D62</f>
        <v>7.8563932462312122E-3</v>
      </c>
      <c r="H62" s="47">
        <f>GEOMEAN(H50:H52)</f>
        <v>0.72705174625277813</v>
      </c>
      <c r="I62" s="4">
        <f>TTEST(D47:D49,D50:D52,2,2)</f>
        <v>7.3684938218404564E-2</v>
      </c>
    </row>
    <row r="63" spans="1:9">
      <c r="A63">
        <v>3</v>
      </c>
      <c r="B63" t="s">
        <v>93</v>
      </c>
      <c r="D63" s="7">
        <f>AVERAGE(D53:D55)</f>
        <v>18.990696165094214</v>
      </c>
      <c r="E63" s="2">
        <f>STDEV(D53:D55)</f>
        <v>9.805653489174733E-2</v>
      </c>
      <c r="F63" s="34">
        <f t="shared" si="5"/>
        <v>5.1633986473850193E-3</v>
      </c>
      <c r="H63" s="47">
        <f>GEOMEAN(H53:H55)</f>
        <v>0.71272778314929286</v>
      </c>
      <c r="I63" s="4">
        <f>TTEST(D47:D49,D53:D55,2,2)</f>
        <v>5.2994521201026365E-2</v>
      </c>
    </row>
    <row r="64" spans="1:9">
      <c r="A64">
        <v>4</v>
      </c>
      <c r="B64" t="s">
        <v>94</v>
      </c>
      <c r="D64" s="7">
        <f>AVERAGE(D56:D58)</f>
        <v>18.677050351063141</v>
      </c>
      <c r="E64" s="2">
        <f>STDEV(D56:D58)</f>
        <v>8.9816599361072572E-2</v>
      </c>
      <c r="F64" s="34">
        <f t="shared" si="5"/>
        <v>4.8089284802918571E-3</v>
      </c>
      <c r="H64" s="47">
        <f>GEOMEAN(H56:H58)</f>
        <v>0.8858098119724882</v>
      </c>
      <c r="I64" s="4">
        <f>TTEST(D47:D49,D56:D58,2,2)</f>
        <v>0.38182720504434275</v>
      </c>
    </row>
    <row r="90" spans="1:7">
      <c r="A90" s="50" t="s">
        <v>3</v>
      </c>
      <c r="B90" s="51"/>
      <c r="C90" s="51"/>
      <c r="D90" s="52"/>
      <c r="E90" s="52"/>
      <c r="F90" s="52"/>
      <c r="G90" s="53">
        <f>CORREL(D4:D15,D47:D58)</f>
        <v>0.7231152668994838</v>
      </c>
    </row>
  </sheetData>
  <phoneticPr fontId="3" type="noConversion"/>
  <conditionalFormatting sqref="I19:I21 I62:I64">
    <cfRule type="cellIs" dxfId="0" priority="0" stopIfTrue="1" operator="lessThanOrEqual">
      <formula>0.05</formula>
    </cfRule>
  </conditionalFormatting>
  <pageMargins left="0.75" right="0.75" top="1" bottom="1" header="0.5" footer="0.5"/>
  <pageSetup scale="50" orientation="portrait" horizontalDpi="4294967292" verticalDpi="4294967292"/>
  <headerFooter>
    <oddHeader>&amp;C&amp;"Verdana,Bold"&amp;14qPCR #21_x000D_RWPE1 Endpoint Comparison&amp;R&amp;14 9/19/12</oddHeader>
  </headerFooter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Analysis</vt:lpstr>
    </vt:vector>
  </TitlesOfParts>
  <Company>NIEHS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Site License</dc:creator>
  <cp:lastModifiedBy>Site License</cp:lastModifiedBy>
  <cp:lastPrinted>2012-09-24T19:14:59Z</cp:lastPrinted>
  <dcterms:created xsi:type="dcterms:W3CDTF">2012-09-19T20:03:48Z</dcterms:created>
  <dcterms:modified xsi:type="dcterms:W3CDTF">2012-09-24T20:23:23Z</dcterms:modified>
</cp:coreProperties>
</file>