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Default Extension="jpeg" ContentType="image/jpeg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  <sheet name="Sheet7" sheetId="8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6" i="2"/>
  <c r="D6"/>
  <c r="J46"/>
  <c r="D49"/>
  <c r="D9"/>
  <c r="J49"/>
  <c r="D44"/>
  <c r="D4"/>
  <c r="J44"/>
  <c r="D45"/>
  <c r="D5"/>
  <c r="J45"/>
  <c r="D47"/>
  <c r="D7"/>
  <c r="J47"/>
  <c r="D48"/>
  <c r="D8"/>
  <c r="J48"/>
  <c r="L59"/>
  <c r="D55"/>
  <c r="D15"/>
  <c r="J55"/>
  <c r="D53"/>
  <c r="D13"/>
  <c r="J53"/>
  <c r="D54"/>
  <c r="D14"/>
  <c r="J54"/>
  <c r="L61"/>
  <c r="D52"/>
  <c r="D12"/>
  <c r="J52"/>
  <c r="D50"/>
  <c r="D10"/>
  <c r="J50"/>
  <c r="D51"/>
  <c r="D11"/>
  <c r="J51"/>
  <c r="L60"/>
  <c r="K42"/>
  <c r="K53"/>
  <c r="K54"/>
  <c r="K55"/>
  <c r="K61"/>
  <c r="K50"/>
  <c r="K51"/>
  <c r="K52"/>
  <c r="K60"/>
  <c r="K47"/>
  <c r="K48"/>
  <c r="K49"/>
  <c r="K59"/>
  <c r="K44"/>
  <c r="K45"/>
  <c r="K46"/>
  <c r="K58"/>
  <c r="G55"/>
  <c r="G54"/>
  <c r="G53"/>
  <c r="G52"/>
  <c r="G51"/>
  <c r="G50"/>
  <c r="G49"/>
  <c r="G48"/>
  <c r="G47"/>
  <c r="G46"/>
  <c r="G45"/>
  <c r="G44"/>
  <c r="E44"/>
  <c r="E55"/>
  <c r="E54"/>
  <c r="E53"/>
  <c r="E52"/>
  <c r="E51"/>
  <c r="E50"/>
  <c r="E49"/>
  <c r="E48"/>
  <c r="E47"/>
  <c r="E46"/>
  <c r="E45"/>
  <c r="H42"/>
  <c r="H45"/>
  <c r="H46"/>
  <c r="H47"/>
  <c r="H48"/>
  <c r="H49"/>
  <c r="H50"/>
  <c r="H51"/>
  <c r="H52"/>
  <c r="H53"/>
  <c r="H54"/>
  <c r="H55"/>
  <c r="H44"/>
  <c r="I61"/>
  <c r="H61"/>
  <c r="E61"/>
  <c r="D61"/>
  <c r="F61"/>
  <c r="I60"/>
  <c r="H60"/>
  <c r="E60"/>
  <c r="D60"/>
  <c r="F60"/>
  <c r="I59"/>
  <c r="H59"/>
  <c r="E59"/>
  <c r="D59"/>
  <c r="F59"/>
  <c r="H58"/>
  <c r="E58"/>
  <c r="D58"/>
  <c r="F58"/>
  <c r="F55"/>
  <c r="F54"/>
  <c r="F53"/>
  <c r="F52"/>
  <c r="F51"/>
  <c r="F50"/>
  <c r="F49"/>
  <c r="F48"/>
  <c r="F47"/>
  <c r="F46"/>
  <c r="F45"/>
  <c r="F44"/>
  <c r="E19"/>
  <c r="D19"/>
  <c r="F19"/>
  <c r="E20"/>
  <c r="D20"/>
  <c r="F20"/>
  <c r="E21"/>
  <c r="D21"/>
  <c r="F21"/>
  <c r="E18"/>
  <c r="D18"/>
  <c r="F18"/>
  <c r="H2"/>
  <c r="H5"/>
  <c r="H6"/>
  <c r="H7"/>
  <c r="H8"/>
  <c r="H9"/>
  <c r="H10"/>
  <c r="H11"/>
  <c r="H12"/>
  <c r="H13"/>
  <c r="H14"/>
  <c r="H15"/>
  <c r="H4"/>
  <c r="G13"/>
  <c r="G15"/>
  <c r="G14"/>
  <c r="G12"/>
  <c r="G11"/>
  <c r="G10"/>
  <c r="G9"/>
  <c r="G8"/>
  <c r="G7"/>
  <c r="G6"/>
  <c r="G5"/>
  <c r="G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  <c r="D18" i="8"/>
  <c r="D17"/>
  <c r="C17"/>
</calcChain>
</file>

<file path=xl/sharedStrings.xml><?xml version="1.0" encoding="utf-8"?>
<sst xmlns="http://schemas.openxmlformats.org/spreadsheetml/2006/main" count="312" uniqueCount="122">
  <si>
    <t>HKG Corr Fold Change</t>
    <phoneticPr fontId="4" type="noConversion"/>
  </si>
  <si>
    <t>avg RWPE1 ∆CT</t>
    <phoneticPr fontId="4" type="noConversion"/>
  </si>
  <si>
    <t>electric repeat</t>
    <phoneticPr fontId="4" type="noConversion"/>
  </si>
  <si>
    <t xml:space="preserve">manual single </t>
    <phoneticPr fontId="4" type="noConversion"/>
  </si>
  <si>
    <t>avg RWPE1</t>
    <phoneticPr fontId="4" type="noConversion"/>
  </si>
  <si>
    <t>Nono</t>
    <phoneticPr fontId="4" type="noConversion"/>
  </si>
  <si>
    <t>correlation</t>
    <phoneticPr fontId="4" type="noConversion"/>
  </si>
  <si>
    <t>Correlation of Nono from different runs</t>
    <phoneticPr fontId="4" type="noConversion"/>
  </si>
  <si>
    <t>Avg</t>
    <phoneticPr fontId="4" type="noConversion"/>
  </si>
  <si>
    <t>fold change</t>
    <phoneticPr fontId="4" type="noConversion"/>
  </si>
  <si>
    <t>avg</t>
    <phoneticPr fontId="4" type="noConversion"/>
  </si>
  <si>
    <t>FC</t>
    <phoneticPr fontId="4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</si>
  <si>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</si>
  <si>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</si>
  <si>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</si>
  <si>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</si>
  <si>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</si>
  <si>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</si>
  <si>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</si>
  <si>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</si>
  <si>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</si>
  <si>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</si>
  <si>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</si>
  <si>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</si>
  <si>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</si>
  <si>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</si>
  <si>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</si>
  <si>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</si>
  <si>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</si>
  <si>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</si>
  <si>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</si>
  <si>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</si>
  <si>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</si>
  <si>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</si>
  <si>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</si>
  <si>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</si>
  <si>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</si>
  <si>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</si>
  <si>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</si>
  <si>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</si>
  <si>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</si>
  <si>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</si>
  <si>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</si>
  <si>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</si>
  <si>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</si>
  <si>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</si>
  <si>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</si>
  <si>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</si>
  <si>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</si>
  <si>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</si>
  <si>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</si>
  <si>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</si>
  <si>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</si>
  <si>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</si>
  <si>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</si>
  <si>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</si>
  <si>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</si>
  <si>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</si>
  <si>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</si>
  <si>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</si>
  <si>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</si>
  <si>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</si>
  <si>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</si>
  <si>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</si>
  <si>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</si>
  <si>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</si>
  <si>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</si>
  <si>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</si>
  <si>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</si>
  <si>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</si>
  <si>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</si>
  <si>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</si>
  <si>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</si>
  <si>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</si>
  <si>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</si>
  <si>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</si>
  <si>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</si>
  <si>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</si>
  <si>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</si>
  <si>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</si>
  <si>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</si>
  <si>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</si>
  <si>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</si>
  <si>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</si>
  <si>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</si>
  <si>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</si>
  <si>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</si>
  <si>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4" type="noConversion"/>
  </si>
  <si>
    <t>gene 1</t>
    <phoneticPr fontId="4" type="noConversion"/>
  </si>
  <si>
    <t xml:space="preserve">H2O </t>
    <phoneticPr fontId="4" type="noConversion"/>
  </si>
  <si>
    <t>gene 2</t>
    <phoneticPr fontId="4" type="noConversion"/>
  </si>
  <si>
    <t>RT</t>
    <phoneticPr fontId="4" type="noConversion"/>
  </si>
  <si>
    <t>gene 1</t>
    <phoneticPr fontId="4" type="noConversion"/>
  </si>
  <si>
    <t>noRT</t>
    <phoneticPr fontId="4" type="noConversion"/>
  </si>
  <si>
    <t>noRT</t>
    <phoneticPr fontId="4" type="noConversion"/>
  </si>
  <si>
    <t>RWPE1</t>
    <phoneticPr fontId="4" type="noConversion"/>
  </si>
  <si>
    <t>CTPE</t>
    <phoneticPr fontId="4" type="noConversion"/>
  </si>
  <si>
    <t>CAsE-PE</t>
    <phoneticPr fontId="4" type="noConversion"/>
  </si>
  <si>
    <t>B26</t>
    <phoneticPr fontId="4" type="noConversion"/>
  </si>
  <si>
    <t>Gene 1</t>
    <phoneticPr fontId="4" type="noConversion"/>
  </si>
  <si>
    <t>average</t>
    <phoneticPr fontId="4" type="noConversion"/>
  </si>
  <si>
    <t>stdev</t>
    <phoneticPr fontId="4" type="noConversion"/>
  </si>
  <si>
    <t>noRT-avg</t>
    <phoneticPr fontId="4" type="noConversion"/>
  </si>
  <si>
    <t>Well</t>
    <phoneticPr fontId="4" type="noConversion"/>
  </si>
  <si>
    <t>CT</t>
    <phoneticPr fontId="4" type="noConversion"/>
  </si>
  <si>
    <t>Tm</t>
    <phoneticPr fontId="4" type="noConversion"/>
  </si>
  <si>
    <t>sample type</t>
    <phoneticPr fontId="4" type="noConversion"/>
  </si>
  <si>
    <t>gene ID</t>
    <phoneticPr fontId="4" type="noConversion"/>
  </si>
  <si>
    <t>CV</t>
    <phoneticPr fontId="4" type="noConversion"/>
  </si>
  <si>
    <t>RWPE1</t>
  </si>
  <si>
    <t>RWPE1</t>
    <phoneticPr fontId="4" type="noConversion"/>
  </si>
  <si>
    <t>CTPE</t>
  </si>
  <si>
    <t>CTPE</t>
    <phoneticPr fontId="4" type="noConversion"/>
  </si>
  <si>
    <t>CAsE-PE</t>
  </si>
  <si>
    <t>CAsE-PE</t>
    <phoneticPr fontId="4" type="noConversion"/>
  </si>
  <si>
    <t>B26</t>
  </si>
  <si>
    <t>B26</t>
    <phoneticPr fontId="4" type="noConversion"/>
  </si>
  <si>
    <t>pval (to RWPE1)</t>
    <phoneticPr fontId="4" type="noConversion"/>
  </si>
  <si>
    <t>Kras</t>
    <phoneticPr fontId="4" type="noConversion"/>
  </si>
  <si>
    <t>9/20/12 - qPCR #23: gene1 = Nono, gene 2 = Kras</t>
    <phoneticPr fontId="4" type="noConversion"/>
  </si>
  <si>
    <t>∆CT          (GOI-HKG)</t>
    <phoneticPr fontId="4" type="noConversion"/>
  </si>
  <si>
    <t>Gene 2</t>
    <phoneticPr fontId="4" type="noConversion"/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</si>
</sst>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</numFmts>
  <fonts count="7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3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168" fontId="0" fillId="2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168" fontId="0" fillId="3" borderId="0" xfId="0" applyNumberFormat="1" applyFill="1" applyAlignment="1" applyProtection="1">
      <alignment vertical="top"/>
    </xf>
    <xf numFmtId="0" fontId="2" fillId="0" borderId="0" xfId="0" applyFont="1"/>
    <xf numFmtId="0" fontId="2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68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68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68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5" fillId="0" borderId="0" xfId="0" applyFont="1"/>
    <xf numFmtId="17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2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6" fillId="3" borderId="0" xfId="0" applyFont="1" applyFill="1"/>
    <xf numFmtId="169" fontId="0" fillId="0" borderId="2" xfId="0" applyNumberFormat="1" applyBorder="1" applyAlignment="1">
      <alignment horizontal="center"/>
    </xf>
    <xf numFmtId="14" fontId="0" fillId="0" borderId="0" xfId="0" applyNumberFormat="1"/>
    <xf numFmtId="2" fontId="0" fillId="0" borderId="0" xfId="0" applyNumberFormat="1"/>
    <xf numFmtId="0" fontId="3" fillId="0" borderId="0" xfId="0" applyFont="1" applyFill="1" applyBorder="1" applyAlignment="1">
      <alignment horizontal="center" wrapText="1"/>
    </xf>
    <xf numFmtId="169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4" xfId="0" applyBorder="1" applyAlignment="1">
      <alignment horizontal="right"/>
    </xf>
    <xf numFmtId="169" fontId="0" fillId="0" borderId="5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18.52828043095048</c:v>
                </c:pt>
                <c:pt idx="1">
                  <c:v>18.99757236527913</c:v>
                </c:pt>
                <c:pt idx="2">
                  <c:v>19.09352686219139</c:v>
                </c:pt>
                <c:pt idx="3">
                  <c:v>19.08009396091663</c:v>
                </c:pt>
                <c:pt idx="4">
                  <c:v>18.85220396801132</c:v>
                </c:pt>
                <c:pt idx="5">
                  <c:v>19.11677730719966</c:v>
                </c:pt>
                <c:pt idx="6">
                  <c:v>19.22702579302148</c:v>
                </c:pt>
                <c:pt idx="7">
                  <c:v>18.92949036270569</c:v>
                </c:pt>
                <c:pt idx="8">
                  <c:v>18.69275322977855</c:v>
                </c:pt>
                <c:pt idx="9">
                  <c:v>19.15752583202144</c:v>
                </c:pt>
                <c:pt idx="10">
                  <c:v>19.07409928148019</c:v>
                </c:pt>
                <c:pt idx="11">
                  <c:v>18.55339788307443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18.57135769646572</c:v>
                </c:pt>
                <c:pt idx="1">
                  <c:v>18.99813721859539</c:v>
                </c:pt>
                <c:pt idx="2">
                  <c:v>19.01513380461057</c:v>
                </c:pt>
                <c:pt idx="3">
                  <c:v>18.9035121940518</c:v>
                </c:pt>
                <c:pt idx="4">
                  <c:v>18.7652776405967</c:v>
                </c:pt>
                <c:pt idx="5">
                  <c:v>19.14757400554488</c:v>
                </c:pt>
                <c:pt idx="6">
                  <c:v>19.14729456706708</c:v>
                </c:pt>
                <c:pt idx="7">
                  <c:v>18.8517925779447</c:v>
                </c:pt>
                <c:pt idx="8">
                  <c:v>18.51073514107331</c:v>
                </c:pt>
                <c:pt idx="9">
                  <c:v>19.17424350763342</c:v>
                </c:pt>
                <c:pt idx="10">
                  <c:v>18.98936189922216</c:v>
                </c:pt>
                <c:pt idx="11">
                  <c:v>18.40943184352034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22.26042930049001</c:v>
                </c:pt>
                <c:pt idx="1">
                  <c:v>20.91241592391733</c:v>
                </c:pt>
                <c:pt idx="2">
                  <c:v>20.82719798723343</c:v>
                </c:pt>
                <c:pt idx="3">
                  <c:v>21.9836496824921</c:v>
                </c:pt>
                <c:pt idx="4">
                  <c:v>22.06792225366919</c:v>
                </c:pt>
                <c:pt idx="5">
                  <c:v>21.25860555600163</c:v>
                </c:pt>
                <c:pt idx="6">
                  <c:v>21.07228576245125</c:v>
                </c:pt>
                <c:pt idx="7">
                  <c:v>22.02570714274552</c:v>
                </c:pt>
                <c:pt idx="8">
                  <c:v>22.11314127365512</c:v>
                </c:pt>
                <c:pt idx="9">
                  <c:v>21.0234733909049</c:v>
                </c:pt>
                <c:pt idx="10">
                  <c:v>20.79124967892521</c:v>
                </c:pt>
                <c:pt idx="11">
                  <c:v>21.9130124983901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22.12383880140273</c:v>
                </c:pt>
                <c:pt idx="1">
                  <c:v>21.01499724616444</c:v>
                </c:pt>
                <c:pt idx="2">
                  <c:v>20.92046593425197</c:v>
                </c:pt>
                <c:pt idx="3">
                  <c:v>21.92578094741511</c:v>
                </c:pt>
                <c:pt idx="4">
                  <c:v>22.18074844222495</c:v>
                </c:pt>
                <c:pt idx="5">
                  <c:v>20.96492875338587</c:v>
                </c:pt>
                <c:pt idx="6">
                  <c:v>21.08250109976015</c:v>
                </c:pt>
                <c:pt idx="7">
                  <c:v>21.80519845107974</c:v>
                </c:pt>
                <c:pt idx="8">
                  <c:v>21.8060367982559</c:v>
                </c:pt>
                <c:pt idx="9">
                  <c:v>21.23274358575494</c:v>
                </c:pt>
                <c:pt idx="10">
                  <c:v>20.86411299392141</c:v>
                </c:pt>
                <c:pt idx="11">
                  <c:v>21.83332816198012</c:v>
                </c:pt>
              </c:numCache>
            </c:numRef>
          </c:yVal>
        </c:ser>
        <c:axId val="103833720"/>
        <c:axId val="103868136"/>
      </c:scatterChart>
      <c:valAx>
        <c:axId val="103833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</c:title>
        <c:tickLblPos val="nextTo"/>
        <c:crossAx val="103868136"/>
        <c:crosses val="autoZero"/>
        <c:crossBetween val="midCat"/>
      </c:valAx>
      <c:valAx>
        <c:axId val="103868136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</c:title>
        <c:numFmt formatCode="0" sourceLinked="0"/>
        <c:tickLblPos val="nextTo"/>
        <c:crossAx val="103833720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Kras - HKG Corrected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Analysis!$K$44:$K$46</c:f>
              <c:numCache>
                <c:formatCode>0.00</c:formatCode>
                <c:ptCount val="3"/>
                <c:pt idx="0">
                  <c:v>0.868302598601236</c:v>
                </c:pt>
                <c:pt idx="1">
                  <c:v>1.088989655838882</c:v>
                </c:pt>
                <c:pt idx="2">
                  <c:v>1.05756031316635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Analysis!$K$47:$K$49</c:f>
              <c:numCache>
                <c:formatCode>0.00</c:formatCode>
                <c:ptCount val="3"/>
                <c:pt idx="0">
                  <c:v>2.775471734465016</c:v>
                </c:pt>
                <c:pt idx="1">
                  <c:v>2.749164615148072</c:v>
                </c:pt>
                <c:pt idx="2">
                  <c:v>2.782460052911344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Analysis!$K$50:$K$52</c:f>
              <c:numCache>
                <c:formatCode>0.00</c:formatCode>
                <c:ptCount val="3"/>
                <c:pt idx="0">
                  <c:v>3.071797612984258</c:v>
                </c:pt>
                <c:pt idx="1">
                  <c:v>2.924827505210922</c:v>
                </c:pt>
                <c:pt idx="2">
                  <c:v>3.122353857490616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Analysis!$K$53:$K$55</c:f>
              <c:numCache>
                <c:formatCode>0.00</c:formatCode>
                <c:ptCount val="3"/>
                <c:pt idx="0">
                  <c:v>1.390566323705303</c:v>
                </c:pt>
                <c:pt idx="1">
                  <c:v>1.332165631274622</c:v>
                </c:pt>
                <c:pt idx="2">
                  <c:v>1.032992175862212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Analysis!$K$58:$K$61</c:f>
              <c:numCache>
                <c:formatCode>0.000</c:formatCode>
                <c:ptCount val="4"/>
                <c:pt idx="0">
                  <c:v>1</c:v>
                </c:pt>
                <c:pt idx="1">
                  <c:v>2.768994952416981</c:v>
                </c:pt>
                <c:pt idx="2">
                  <c:v>3.038493598281836</c:v>
                </c:pt>
                <c:pt idx="3">
                  <c:v>1.24150647299314</c:v>
                </c:pt>
              </c:numCache>
            </c:numRef>
          </c:yVal>
        </c:ser>
        <c:axId val="489217784"/>
        <c:axId val="489222888"/>
      </c:scatterChart>
      <c:valAx>
        <c:axId val="489217784"/>
        <c:scaling>
          <c:orientation val="minMax"/>
        </c:scaling>
        <c:delete val="1"/>
        <c:axPos val="b"/>
        <c:numFmt formatCode="General" sourceLinked="1"/>
        <c:tickLblPos val="nextTo"/>
        <c:crossAx val="489222888"/>
        <c:crosses val="autoZero"/>
        <c:crossBetween val="midCat"/>
      </c:valAx>
      <c:valAx>
        <c:axId val="489222888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HKG Corrected Fold Change</a:t>
                </a:r>
              </a:p>
            </c:rich>
          </c:tx>
          <c:layout/>
        </c:title>
        <c:numFmt formatCode="0.0" sourceLinked="0"/>
        <c:tickLblPos val="nextTo"/>
        <c:crossAx val="4892177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Sheet7!$B$4:$B$15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Sheet7!$C$4:$C$15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74091720"/>
        <c:axId val="685949912"/>
      </c:scatterChart>
      <c:valAx>
        <c:axId val="74091720"/>
        <c:scaling>
          <c:orientation val="minMax"/>
        </c:scaling>
        <c:axPos val="b"/>
        <c:numFmt formatCode="0.0" sourceLinked="0"/>
        <c:tickLblPos val="nextTo"/>
        <c:crossAx val="685949912"/>
        <c:crosses val="autoZero"/>
        <c:crossBetween val="midCat"/>
      </c:valAx>
      <c:valAx>
        <c:axId val="685949912"/>
        <c:scaling>
          <c:orientation val="minMax"/>
        </c:scaling>
        <c:axPos val="l"/>
        <c:numFmt formatCode="0.0" sourceLinked="0"/>
        <c:tickLblPos val="nextTo"/>
        <c:crossAx val="7409172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18.52828043095048</c:v>
                </c:pt>
                <c:pt idx="1">
                  <c:v>18.99757236527913</c:v>
                </c:pt>
                <c:pt idx="2">
                  <c:v>19.09352686219139</c:v>
                </c:pt>
                <c:pt idx="3">
                  <c:v>19.08009396091663</c:v>
                </c:pt>
                <c:pt idx="4">
                  <c:v>18.85220396801132</c:v>
                </c:pt>
                <c:pt idx="5">
                  <c:v>19.11677730719966</c:v>
                </c:pt>
                <c:pt idx="6">
                  <c:v>19.22702579302148</c:v>
                </c:pt>
                <c:pt idx="7">
                  <c:v>18.92949036270569</c:v>
                </c:pt>
                <c:pt idx="8">
                  <c:v>18.69275322977855</c:v>
                </c:pt>
                <c:pt idx="9">
                  <c:v>19.15752583202144</c:v>
                </c:pt>
                <c:pt idx="10">
                  <c:v>19.07409928148019</c:v>
                </c:pt>
                <c:pt idx="11">
                  <c:v>18.55339788307443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18.57135769646572</c:v>
                </c:pt>
                <c:pt idx="1">
                  <c:v>18.99813721859539</c:v>
                </c:pt>
                <c:pt idx="2">
                  <c:v>19.01513380461057</c:v>
                </c:pt>
                <c:pt idx="3">
                  <c:v>18.9035121940518</c:v>
                </c:pt>
                <c:pt idx="4">
                  <c:v>18.7652776405967</c:v>
                </c:pt>
                <c:pt idx="5">
                  <c:v>19.14757400554488</c:v>
                </c:pt>
                <c:pt idx="6">
                  <c:v>19.14729456706708</c:v>
                </c:pt>
                <c:pt idx="7">
                  <c:v>18.8517925779447</c:v>
                </c:pt>
                <c:pt idx="8">
                  <c:v>18.51073514107331</c:v>
                </c:pt>
                <c:pt idx="9">
                  <c:v>19.17424350763342</c:v>
                </c:pt>
                <c:pt idx="10">
                  <c:v>18.98936189922216</c:v>
                </c:pt>
                <c:pt idx="11">
                  <c:v>18.40943184352034</c:v>
                </c:pt>
              </c:numCache>
            </c:numRef>
          </c:yVal>
        </c:ser>
        <c:axId val="686482584"/>
        <c:axId val="667240456"/>
      </c:scatterChart>
      <c:valAx>
        <c:axId val="686482584"/>
        <c:scaling>
          <c:orientation val="minMax"/>
          <c:max val="20.0"/>
          <c:min val="18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</c:title>
        <c:numFmt formatCode="0" sourceLinked="0"/>
        <c:tickLblPos val="nextTo"/>
        <c:crossAx val="667240456"/>
        <c:crosses val="autoZero"/>
        <c:crossBetween val="midCat"/>
      </c:valAx>
      <c:valAx>
        <c:axId val="667240456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</c:title>
        <c:numFmt formatCode="0" sourceLinked="0"/>
        <c:tickLblPos val="nextTo"/>
        <c:crossAx val="686482584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22.26042930049001</c:v>
                </c:pt>
                <c:pt idx="1">
                  <c:v>20.91241592391733</c:v>
                </c:pt>
                <c:pt idx="2">
                  <c:v>20.82719798723343</c:v>
                </c:pt>
                <c:pt idx="3">
                  <c:v>21.9836496824921</c:v>
                </c:pt>
                <c:pt idx="4">
                  <c:v>22.06792225366919</c:v>
                </c:pt>
                <c:pt idx="5">
                  <c:v>21.25860555600163</c:v>
                </c:pt>
                <c:pt idx="6">
                  <c:v>21.07228576245125</c:v>
                </c:pt>
                <c:pt idx="7">
                  <c:v>22.02570714274552</c:v>
                </c:pt>
                <c:pt idx="8">
                  <c:v>22.11314127365512</c:v>
                </c:pt>
                <c:pt idx="9">
                  <c:v>21.0234733909049</c:v>
                </c:pt>
                <c:pt idx="10">
                  <c:v>20.79124967892521</c:v>
                </c:pt>
                <c:pt idx="11">
                  <c:v>21.9130124983901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22.12383880140273</c:v>
                </c:pt>
                <c:pt idx="1">
                  <c:v>21.01499724616444</c:v>
                </c:pt>
                <c:pt idx="2">
                  <c:v>20.92046593425197</c:v>
                </c:pt>
                <c:pt idx="3">
                  <c:v>21.92578094741511</c:v>
                </c:pt>
                <c:pt idx="4">
                  <c:v>22.18074844222495</c:v>
                </c:pt>
                <c:pt idx="5">
                  <c:v>20.96492875338587</c:v>
                </c:pt>
                <c:pt idx="6">
                  <c:v>21.08250109976015</c:v>
                </c:pt>
                <c:pt idx="7">
                  <c:v>21.80519845107974</c:v>
                </c:pt>
                <c:pt idx="8">
                  <c:v>21.8060367982559</c:v>
                </c:pt>
                <c:pt idx="9">
                  <c:v>21.23274358575494</c:v>
                </c:pt>
                <c:pt idx="10">
                  <c:v>20.86411299392141</c:v>
                </c:pt>
                <c:pt idx="11">
                  <c:v>21.83332816198012</c:v>
                </c:pt>
              </c:numCache>
            </c:numRef>
          </c:yVal>
        </c:ser>
        <c:axId val="489230552"/>
        <c:axId val="489250328"/>
      </c:scatterChart>
      <c:valAx>
        <c:axId val="489230552"/>
        <c:scaling>
          <c:orientation val="minMax"/>
          <c:max val="23.0"/>
          <c:min val="2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</c:title>
        <c:numFmt formatCode="0" sourceLinked="0"/>
        <c:tickLblPos val="nextTo"/>
        <c:crossAx val="489250328"/>
        <c:crosses val="autoZero"/>
        <c:crossBetween val="midCat"/>
      </c:valAx>
      <c:valAx>
        <c:axId val="489250328"/>
        <c:scaling>
          <c:orientation val="minMax"/>
          <c:max val="23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</c:title>
        <c:numFmt formatCode="0" sourceLinked="0"/>
        <c:tickLblPos val="nextTo"/>
        <c:crossAx val="489230552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0.030460226561641</c:v>
                  </c:pt>
                  <c:pt idx="1">
                    <c:v>0.0614661955775321</c:v>
                  </c:pt>
                  <c:pt idx="2">
                    <c:v>0.128706224822605</c:v>
                  </c:pt>
                  <c:pt idx="3">
                    <c:v>0.000399411823157055</c:v>
                  </c:pt>
                  <c:pt idx="4">
                    <c:v>0.0217765542432058</c:v>
                  </c:pt>
                  <c:pt idx="5">
                    <c:v>0.011821181789871</c:v>
                  </c:pt>
                  <c:pt idx="6">
                    <c:v>0.0554322626123853</c:v>
                  </c:pt>
                  <c:pt idx="7">
                    <c:v>0.0563784905435361</c:v>
                  </c:pt>
                  <c:pt idx="8">
                    <c:v>0.0599183776155104</c:v>
                  </c:pt>
                  <c:pt idx="9">
                    <c:v>0.124862164784653</c:v>
                  </c:pt>
                  <c:pt idx="10">
                    <c:v>0.0549406304884293</c:v>
                  </c:pt>
                  <c:pt idx="11">
                    <c:v>0.101799362828807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0.030460226561641</c:v>
                  </c:pt>
                  <c:pt idx="1">
                    <c:v>0.0614661955775321</c:v>
                  </c:pt>
                  <c:pt idx="2">
                    <c:v>0.128706224822605</c:v>
                  </c:pt>
                  <c:pt idx="3">
                    <c:v>0.000399411823157055</c:v>
                  </c:pt>
                  <c:pt idx="4">
                    <c:v>0.0217765542432058</c:v>
                  </c:pt>
                  <c:pt idx="5">
                    <c:v>0.011821181789871</c:v>
                  </c:pt>
                  <c:pt idx="6">
                    <c:v>0.0554322626123853</c:v>
                  </c:pt>
                  <c:pt idx="7">
                    <c:v>0.0563784905435361</c:v>
                  </c:pt>
                  <c:pt idx="8">
                    <c:v>0.0599183776155104</c:v>
                  </c:pt>
                  <c:pt idx="9">
                    <c:v>0.124862164784653</c:v>
                  </c:pt>
                  <c:pt idx="10">
                    <c:v>0.0549406304884293</c:v>
                  </c:pt>
                  <c:pt idx="11">
                    <c:v>0.101799362828807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18.5498190637081</c:v>
                </c:pt>
                <c:pt idx="1">
                  <c:v>18.80874080430402</c:v>
                </c:pt>
                <c:pt idx="2">
                  <c:v>18.60174418542593</c:v>
                </c:pt>
                <c:pt idx="3">
                  <c:v>18.99785479193726</c:v>
                </c:pt>
                <c:pt idx="4">
                  <c:v>19.13217565637227</c:v>
                </c:pt>
                <c:pt idx="5">
                  <c:v>19.16588466982743</c:v>
                </c:pt>
                <c:pt idx="6">
                  <c:v>19.05433033340098</c:v>
                </c:pt>
                <c:pt idx="7">
                  <c:v>19.18716018004428</c:v>
                </c:pt>
                <c:pt idx="8">
                  <c:v>19.03173059035117</c:v>
                </c:pt>
                <c:pt idx="9">
                  <c:v>18.99180307748421</c:v>
                </c:pt>
                <c:pt idx="10">
                  <c:v>18.8906414703252</c:v>
                </c:pt>
                <c:pt idx="11">
                  <c:v>18.48141486329739</c:v>
                </c:pt>
              </c:numCache>
            </c:numRef>
          </c:val>
        </c:ser>
        <c:axId val="488951784"/>
        <c:axId val="489030664"/>
      </c:barChart>
      <c:catAx>
        <c:axId val="48895178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89030664"/>
        <c:crosses val="autoZero"/>
        <c:auto val="1"/>
        <c:lblAlgn val="ctr"/>
        <c:lblOffset val="100"/>
      </c:catAx>
      <c:valAx>
        <c:axId val="489030664"/>
        <c:scaling>
          <c:orientation val="minMax"/>
          <c:max val="20.0"/>
          <c:min val="17.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</c:title>
        <c:numFmt formatCode="0.0" sourceLinked="0"/>
        <c:tickLblPos val="nextTo"/>
        <c:crossAx val="48895178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18.5498190637081</c:v>
                </c:pt>
                <c:pt idx="1">
                  <c:v>18.80874080430402</c:v>
                </c:pt>
                <c:pt idx="2">
                  <c:v>18.60174418542593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18.99785479193726</c:v>
                </c:pt>
                <c:pt idx="1">
                  <c:v>19.13217565637227</c:v>
                </c:pt>
                <c:pt idx="2">
                  <c:v>19.16588466982743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19.05433033340098</c:v>
                </c:pt>
                <c:pt idx="1">
                  <c:v>19.18716018004428</c:v>
                </c:pt>
                <c:pt idx="2">
                  <c:v>19.03173059035117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18.99180307748421</c:v>
                </c:pt>
                <c:pt idx="1">
                  <c:v>18.8906414703252</c:v>
                </c:pt>
                <c:pt idx="2">
                  <c:v>18.48141486329739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18.65343468447935</c:v>
                </c:pt>
                <c:pt idx="1">
                  <c:v>19.09863837271232</c:v>
                </c:pt>
                <c:pt idx="2">
                  <c:v>19.09107370126548</c:v>
                </c:pt>
                <c:pt idx="3">
                  <c:v>18.7879531370356</c:v>
                </c:pt>
              </c:numCache>
            </c:numRef>
          </c:yVal>
        </c:ser>
        <c:axId val="667398616"/>
        <c:axId val="686155416"/>
      </c:scatterChart>
      <c:valAx>
        <c:axId val="667398616"/>
        <c:scaling>
          <c:orientation val="minMax"/>
        </c:scaling>
        <c:delete val="1"/>
        <c:axPos val="b"/>
        <c:numFmt formatCode="General" sourceLinked="1"/>
        <c:tickLblPos val="nextTo"/>
        <c:crossAx val="686155416"/>
        <c:crosses val="autoZero"/>
        <c:crossBetween val="midCat"/>
      </c:valAx>
      <c:valAx>
        <c:axId val="686155416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673986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1.074462864094159</c:v>
                </c:pt>
                <c:pt idx="1">
                  <c:v>0.897941821901241</c:v>
                </c:pt>
                <c:pt idx="2">
                  <c:v>1.036478721689053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0.787624499312707</c:v>
                </c:pt>
                <c:pt idx="1">
                  <c:v>0.717603597590014</c:v>
                </c:pt>
                <c:pt idx="2">
                  <c:v>0.701030935409877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0.757387938323556</c:v>
                </c:pt>
                <c:pt idx="1">
                  <c:v>0.69076864548322</c:v>
                </c:pt>
                <c:pt idx="2">
                  <c:v>0.769345796211014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0.790935309612968</c:v>
                </c:pt>
                <c:pt idx="1">
                  <c:v>0.848386291216342</c:v>
                </c:pt>
                <c:pt idx="2">
                  <c:v>1.126634707221123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0.000</c:formatCode>
                <c:ptCount val="4"/>
                <c:pt idx="0">
                  <c:v>0.999999999999999</c:v>
                </c:pt>
                <c:pt idx="1">
                  <c:v>0.734480610994422</c:v>
                </c:pt>
                <c:pt idx="2">
                  <c:v>0.738341923583515</c:v>
                </c:pt>
                <c:pt idx="3">
                  <c:v>0.91097385066647</c:v>
                </c:pt>
              </c:numCache>
            </c:numRef>
          </c:yVal>
        </c:ser>
        <c:axId val="667885560"/>
        <c:axId val="667794648"/>
      </c:scatterChart>
      <c:valAx>
        <c:axId val="667885560"/>
        <c:scaling>
          <c:orientation val="minMax"/>
        </c:scaling>
        <c:delete val="1"/>
        <c:axPos val="b"/>
        <c:numFmt formatCode="General" sourceLinked="1"/>
        <c:tickLblPos val="nextTo"/>
        <c:crossAx val="667794648"/>
        <c:crosses val="autoZero"/>
        <c:crossBetween val="midCat"/>
      </c:valAx>
      <c:valAx>
        <c:axId val="667794648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6678855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Kras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Analysis!$E$44:$E$55</c:f>
                <c:numCache>
                  <c:formatCode>General</c:formatCode>
                  <c:ptCount val="12"/>
                  <c:pt idx="0">
                    <c:v>0.096584068150185</c:v>
                  </c:pt>
                  <c:pt idx="1">
                    <c:v>0.0797801630234158</c:v>
                  </c:pt>
                  <c:pt idx="2">
                    <c:v>0.217155657087387</c:v>
                  </c:pt>
                  <c:pt idx="3">
                    <c:v>0.0725359485839486</c:v>
                  </c:pt>
                  <c:pt idx="4">
                    <c:v>0.207660858606735</c:v>
                  </c:pt>
                  <c:pt idx="5">
                    <c:v>0.147976373878163</c:v>
                  </c:pt>
                  <c:pt idx="6">
                    <c:v>0.0659503978053149</c:v>
                  </c:pt>
                  <c:pt idx="7">
                    <c:v>0.00722333428151373</c:v>
                  </c:pt>
                  <c:pt idx="8">
                    <c:v>0.0515221441337015</c:v>
                  </c:pt>
                  <c:pt idx="9">
                    <c:v>0.0409193749939166</c:v>
                  </c:pt>
                  <c:pt idx="10">
                    <c:v>0.155923191187351</c:v>
                  </c:pt>
                  <c:pt idx="11">
                    <c:v>0.0563453346291418</c:v>
                  </c:pt>
                </c:numCache>
              </c:numRef>
            </c:plus>
            <c:minus>
              <c:numRef>
                <c:f>Analysis!$E$44:$E$55</c:f>
                <c:numCache>
                  <c:formatCode>General</c:formatCode>
                  <c:ptCount val="12"/>
                  <c:pt idx="0">
                    <c:v>0.096584068150185</c:v>
                  </c:pt>
                  <c:pt idx="1">
                    <c:v>0.0797801630234158</c:v>
                  </c:pt>
                  <c:pt idx="2">
                    <c:v>0.217155657087387</c:v>
                  </c:pt>
                  <c:pt idx="3">
                    <c:v>0.0725359485839486</c:v>
                  </c:pt>
                  <c:pt idx="4">
                    <c:v>0.207660858606735</c:v>
                  </c:pt>
                  <c:pt idx="5">
                    <c:v>0.147976373878163</c:v>
                  </c:pt>
                  <c:pt idx="6">
                    <c:v>0.0659503978053149</c:v>
                  </c:pt>
                  <c:pt idx="7">
                    <c:v>0.00722333428151373</c:v>
                  </c:pt>
                  <c:pt idx="8">
                    <c:v>0.0515221441337015</c:v>
                  </c:pt>
                  <c:pt idx="9">
                    <c:v>0.0409193749939166</c:v>
                  </c:pt>
                  <c:pt idx="10">
                    <c:v>0.155923191187351</c:v>
                  </c:pt>
                  <c:pt idx="11">
                    <c:v>0.0563453346291418</c:v>
                  </c:pt>
                </c:numCache>
              </c:numRef>
            </c:minus>
          </c:errBars>
          <c:cat>
            <c:multiLvlStrRef>
              <c:f>Analysis!$B$44:$C$55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Analysis!$D$44:$D$55</c:f>
              <c:numCache>
                <c:formatCode>0.00</c:formatCode>
                <c:ptCount val="12"/>
                <c:pt idx="0">
                  <c:v>22.19213405094637</c:v>
                </c:pt>
                <c:pt idx="1">
                  <c:v>22.12433534794707</c:v>
                </c:pt>
                <c:pt idx="2">
                  <c:v>21.95958903595551</c:v>
                </c:pt>
                <c:pt idx="3">
                  <c:v>20.96370658504089</c:v>
                </c:pt>
                <c:pt idx="4">
                  <c:v>21.11176715469375</c:v>
                </c:pt>
                <c:pt idx="5">
                  <c:v>21.12810848832992</c:v>
                </c:pt>
                <c:pt idx="6">
                  <c:v>20.8738319607427</c:v>
                </c:pt>
                <c:pt idx="7">
                  <c:v>21.0773934311057</c:v>
                </c:pt>
                <c:pt idx="8">
                  <c:v>20.82768133642331</c:v>
                </c:pt>
                <c:pt idx="9">
                  <c:v>21.9547153149536</c:v>
                </c:pt>
                <c:pt idx="10">
                  <c:v>21.91545279691263</c:v>
                </c:pt>
                <c:pt idx="11">
                  <c:v>21.87317033018511</c:v>
                </c:pt>
              </c:numCache>
            </c:numRef>
          </c:val>
        </c:ser>
        <c:axId val="686421224"/>
        <c:axId val="686426200"/>
      </c:barChart>
      <c:catAx>
        <c:axId val="68642122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686426200"/>
        <c:crosses val="autoZero"/>
        <c:auto val="1"/>
        <c:lblAlgn val="ctr"/>
        <c:lblOffset val="100"/>
      </c:catAx>
      <c:valAx>
        <c:axId val="686426200"/>
        <c:scaling>
          <c:orientation val="minMax"/>
          <c:max val="23.0"/>
          <c:min val="19.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8642122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Kras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Analysis!$A$44:$A$46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Analysis!$D$44:$D$46</c:f>
              <c:numCache>
                <c:formatCode>0.00</c:formatCode>
                <c:ptCount val="3"/>
                <c:pt idx="0">
                  <c:v>22.19213405094637</c:v>
                </c:pt>
                <c:pt idx="1">
                  <c:v>22.12433534794707</c:v>
                </c:pt>
                <c:pt idx="2">
                  <c:v>21.95958903595551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20.96370658504089</c:v>
                </c:pt>
                <c:pt idx="1">
                  <c:v>21.11176715469375</c:v>
                </c:pt>
                <c:pt idx="2">
                  <c:v>21.12810848832992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20.8738319607427</c:v>
                </c:pt>
                <c:pt idx="1">
                  <c:v>21.0773934311057</c:v>
                </c:pt>
                <c:pt idx="2">
                  <c:v>20.82768133642331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21.9547153149536</c:v>
                </c:pt>
                <c:pt idx="1">
                  <c:v>21.91545279691263</c:v>
                </c:pt>
                <c:pt idx="2">
                  <c:v>21.87317033018511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Analysis!$D$58:$D$61</c:f>
              <c:numCache>
                <c:formatCode>0.00</c:formatCode>
                <c:ptCount val="4"/>
                <c:pt idx="0">
                  <c:v>22.09201947828298</c:v>
                </c:pt>
                <c:pt idx="1">
                  <c:v>21.06786074268818</c:v>
                </c:pt>
                <c:pt idx="2">
                  <c:v>20.92630224275723</c:v>
                </c:pt>
                <c:pt idx="3">
                  <c:v>21.91444614735045</c:v>
                </c:pt>
              </c:numCache>
            </c:numRef>
          </c:yVal>
        </c:ser>
        <c:axId val="686700936"/>
        <c:axId val="667810616"/>
      </c:scatterChart>
      <c:valAx>
        <c:axId val="686700936"/>
        <c:scaling>
          <c:orientation val="minMax"/>
        </c:scaling>
        <c:delete val="1"/>
        <c:axPos val="b"/>
        <c:numFmt formatCode="General" sourceLinked="1"/>
        <c:tickLblPos val="nextTo"/>
        <c:crossAx val="667810616"/>
        <c:crosses val="autoZero"/>
        <c:crossBetween val="midCat"/>
      </c:valAx>
      <c:valAx>
        <c:axId val="667810616"/>
        <c:scaling>
          <c:orientation val="minMax"/>
          <c:max val="23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86700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Kras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Analysis!$H$44:$H$46</c:f>
              <c:numCache>
                <c:formatCode>0.00</c:formatCode>
                <c:ptCount val="3"/>
                <c:pt idx="0">
                  <c:v>0.932958896993486</c:v>
                </c:pt>
                <c:pt idx="1">
                  <c:v>0.977849355595572</c:v>
                </c:pt>
                <c:pt idx="2">
                  <c:v>1.096138761499733</c:v>
                </c:pt>
              </c:numCache>
            </c:numRef>
          </c:yVal>
        </c:ser>
        <c:ser>
          <c:idx val="1"/>
          <c:order val="1"/>
          <c:tx>
            <c:strRef>
              <c:f>Analysis!$B$47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2.186029535214581</c:v>
                </c:pt>
                <c:pt idx="1">
                  <c:v>1.972810418197425</c:v>
                </c:pt>
                <c:pt idx="2">
                  <c:v>1.950590573633058</c:v>
                </c:pt>
              </c:numCache>
            </c:numRef>
          </c:yVal>
        </c:ser>
        <c:ser>
          <c:idx val="2"/>
          <c:order val="2"/>
          <c:tx>
            <c:strRef>
              <c:f>Analysis!$B$50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2.32654246104537</c:v>
                </c:pt>
                <c:pt idx="1">
                  <c:v>2.020379134046618</c:v>
                </c:pt>
                <c:pt idx="2">
                  <c:v>2.402169814543652</c:v>
                </c:pt>
              </c:numCache>
            </c:numRef>
          </c:yVal>
        </c:ser>
        <c:ser>
          <c:idx val="3"/>
          <c:order val="3"/>
          <c:tx>
            <c:strRef>
              <c:f>Analysis!$B$53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1.099848005777221</c:v>
                </c:pt>
                <c:pt idx="1">
                  <c:v>1.130191059202955</c:v>
                </c:pt>
                <c:pt idx="2">
                  <c:v>1.163804837614235</c:v>
                </c:pt>
              </c:numCache>
            </c:numRef>
          </c:yVal>
        </c:ser>
        <c:ser>
          <c:idx val="4"/>
          <c:order val="4"/>
          <c:tx>
            <c:strRef>
              <c:f>Analysis!$B$57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Analysis!$A$58:$A$61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Analysis!$H$58:$H$61</c:f>
              <c:numCache>
                <c:formatCode>0.000</c:formatCode>
                <c:ptCount val="4"/>
                <c:pt idx="0">
                  <c:v>1.0</c:v>
                </c:pt>
                <c:pt idx="1">
                  <c:v>2.033773104491699</c:v>
                </c:pt>
                <c:pt idx="2">
                  <c:v>2.24344720815161</c:v>
                </c:pt>
                <c:pt idx="3">
                  <c:v>1.13097993232991</c:v>
                </c:pt>
              </c:numCache>
            </c:numRef>
          </c:yVal>
        </c:ser>
        <c:axId val="524345240"/>
        <c:axId val="524350472"/>
      </c:scatterChart>
      <c:valAx>
        <c:axId val="524345240"/>
        <c:scaling>
          <c:orientation val="minMax"/>
        </c:scaling>
        <c:delete val="1"/>
        <c:axPos val="b"/>
        <c:numFmt formatCode="General" sourceLinked="1"/>
        <c:tickLblPos val="nextTo"/>
        <c:crossAx val="524350472"/>
        <c:crosses val="autoZero"/>
        <c:crossBetween val="midCat"/>
      </c:valAx>
      <c:valAx>
        <c:axId val="524350472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24345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7" Type="http://schemas.openxmlformats.org/officeDocument/2006/relationships/chart" Target="../charts/chart10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88900</xdr:rowOff>
    </xdr:from>
    <xdr:to>
      <xdr:col>16</xdr:col>
      <xdr:colOff>266700</xdr:colOff>
      <xdr:row>17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431800</xdr:colOff>
      <xdr:row>38</xdr:row>
      <xdr:rowOff>25400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393700</xdr:colOff>
      <xdr:row>21</xdr:row>
      <xdr:rowOff>88900</xdr:rowOff>
    </xdr:from>
    <xdr:to>
      <xdr:col>13</xdr:col>
      <xdr:colOff>520700</xdr:colOff>
      <xdr:row>38</xdr:row>
      <xdr:rowOff>25400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317500</xdr:colOff>
      <xdr:row>40</xdr:row>
      <xdr:rowOff>203200</xdr:rowOff>
    </xdr:from>
    <xdr:to>
      <xdr:col>19</xdr:col>
      <xdr:colOff>393700</xdr:colOff>
      <xdr:row>57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8</xdr:col>
      <xdr:colOff>431800</xdr:colOff>
      <xdr:row>78</xdr:row>
      <xdr:rowOff>139700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406400</xdr:colOff>
      <xdr:row>62</xdr:row>
      <xdr:rowOff>38100</xdr:rowOff>
    </xdr:from>
    <xdr:to>
      <xdr:col>13</xdr:col>
      <xdr:colOff>533400</xdr:colOff>
      <xdr:row>78</xdr:row>
      <xdr:rowOff>139700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546100</xdr:colOff>
      <xdr:row>62</xdr:row>
      <xdr:rowOff>38100</xdr:rowOff>
    </xdr:from>
    <xdr:to>
      <xdr:col>18</xdr:col>
      <xdr:colOff>355600</xdr:colOff>
      <xdr:row>78</xdr:row>
      <xdr:rowOff>139700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20</xdr:row>
      <xdr:rowOff>152400</xdr:rowOff>
    </xdr:from>
    <xdr:to>
      <xdr:col>4</xdr:col>
      <xdr:colOff>812800</xdr:colOff>
      <xdr:row>37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106"/>
  <sheetViews>
    <sheetView topLeftCell="A9" workbookViewId="0">
      <selection activeCell="L41" sqref="L41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30" t="s">
        <v>119</v>
      </c>
    </row>
    <row r="2" spans="1:5" ht="13" customHeight="1">
      <c r="A2" s="17" t="s">
        <v>103</v>
      </c>
      <c r="B2" s="17" t="s">
        <v>104</v>
      </c>
      <c r="C2" s="17" t="s">
        <v>105</v>
      </c>
      <c r="D2" s="17" t="s">
        <v>106</v>
      </c>
      <c r="E2" s="17" t="s">
        <v>107</v>
      </c>
    </row>
    <row r="3" spans="1:5" ht="13" customHeight="1">
      <c r="A3" s="8" t="s">
        <v>12</v>
      </c>
      <c r="B3" s="8">
        <v>28.656537368375265</v>
      </c>
      <c r="C3" s="9">
        <v>76.5</v>
      </c>
      <c r="D3" s="10" t="s">
        <v>87</v>
      </c>
      <c r="E3" s="10" t="s">
        <v>88</v>
      </c>
    </row>
    <row r="4" spans="1:5" ht="13" customHeight="1">
      <c r="A4" s="18" t="s">
        <v>13</v>
      </c>
      <c r="B4" s="19">
        <v>31.782757694096212</v>
      </c>
      <c r="C4" s="20">
        <v>80</v>
      </c>
      <c r="D4" s="21" t="s">
        <v>89</v>
      </c>
      <c r="E4" s="21" t="s">
        <v>90</v>
      </c>
    </row>
    <row r="5" spans="1:5" ht="13" customHeight="1">
      <c r="A5" s="8" t="s">
        <v>14</v>
      </c>
      <c r="B5" s="11">
        <v>18.528280430950478</v>
      </c>
      <c r="C5" s="9">
        <v>80.5</v>
      </c>
      <c r="D5" s="10" t="s">
        <v>91</v>
      </c>
      <c r="E5" s="10" t="s">
        <v>92</v>
      </c>
    </row>
    <row r="6" spans="1:5" ht="13" customHeight="1">
      <c r="A6" s="8" t="s">
        <v>15</v>
      </c>
      <c r="B6" s="11">
        <v>18.997572365279126</v>
      </c>
      <c r="C6" s="9">
        <v>80.5</v>
      </c>
      <c r="D6" s="10" t="s">
        <v>91</v>
      </c>
      <c r="E6" s="10" t="s">
        <v>92</v>
      </c>
    </row>
    <row r="7" spans="1:5" ht="13" customHeight="1">
      <c r="A7" s="8" t="s">
        <v>16</v>
      </c>
      <c r="B7" s="11">
        <v>19.093526862191393</v>
      </c>
      <c r="C7" s="9">
        <v>80.5</v>
      </c>
      <c r="D7" s="10" t="s">
        <v>91</v>
      </c>
      <c r="E7" s="10" t="s">
        <v>92</v>
      </c>
    </row>
    <row r="8" spans="1:5" ht="13" customHeight="1">
      <c r="A8" s="8" t="s">
        <v>17</v>
      </c>
      <c r="B8" s="11">
        <v>19.080093960916631</v>
      </c>
      <c r="C8" s="9">
        <v>81</v>
      </c>
      <c r="D8" s="10" t="s">
        <v>91</v>
      </c>
      <c r="E8" s="10" t="s">
        <v>92</v>
      </c>
    </row>
    <row r="9" spans="1:5" ht="13" customHeight="1">
      <c r="A9" s="8" t="s">
        <v>18</v>
      </c>
      <c r="B9" s="11">
        <v>18.852203968011324</v>
      </c>
      <c r="C9" s="9">
        <v>81</v>
      </c>
      <c r="D9" s="10" t="s">
        <v>91</v>
      </c>
      <c r="E9" s="10" t="s">
        <v>92</v>
      </c>
    </row>
    <row r="10" spans="1:5" ht="13" customHeight="1">
      <c r="A10" s="8" t="s">
        <v>19</v>
      </c>
      <c r="B10" s="11">
        <v>19.116777307199662</v>
      </c>
      <c r="C10" s="9">
        <v>81</v>
      </c>
      <c r="D10" s="10" t="s">
        <v>91</v>
      </c>
      <c r="E10" s="10" t="s">
        <v>92</v>
      </c>
    </row>
    <row r="11" spans="1:5" ht="13" customHeight="1">
      <c r="A11" s="8" t="s">
        <v>20</v>
      </c>
      <c r="B11" s="11">
        <v>19.227025793021479</v>
      </c>
      <c r="C11" s="9">
        <v>81</v>
      </c>
      <c r="D11" s="10" t="s">
        <v>91</v>
      </c>
      <c r="E11" s="10" t="s">
        <v>92</v>
      </c>
    </row>
    <row r="12" spans="1:5" ht="13" customHeight="1">
      <c r="A12" s="8" t="s">
        <v>21</v>
      </c>
      <c r="B12" s="11">
        <v>18.929490362705689</v>
      </c>
      <c r="C12" s="9">
        <v>81</v>
      </c>
      <c r="D12" s="10" t="s">
        <v>91</v>
      </c>
      <c r="E12" s="10" t="s">
        <v>92</v>
      </c>
    </row>
    <row r="13" spans="1:5" ht="13" customHeight="1">
      <c r="A13" s="8" t="s">
        <v>22</v>
      </c>
      <c r="B13" s="11">
        <v>18.692753229778553</v>
      </c>
      <c r="C13" s="9">
        <v>81</v>
      </c>
      <c r="D13" s="10" t="s">
        <v>91</v>
      </c>
      <c r="E13" s="10" t="s">
        <v>92</v>
      </c>
    </row>
    <row r="14" spans="1:5" ht="13" customHeight="1">
      <c r="A14" s="8" t="s">
        <v>23</v>
      </c>
      <c r="B14" s="11">
        <v>19.157525832021438</v>
      </c>
      <c r="C14" s="9">
        <v>81</v>
      </c>
      <c r="D14" s="10" t="s">
        <v>91</v>
      </c>
      <c r="E14" s="10" t="s">
        <v>92</v>
      </c>
    </row>
    <row r="15" spans="1:5" ht="13" customHeight="1">
      <c r="A15" s="8" t="s">
        <v>24</v>
      </c>
      <c r="B15" s="11">
        <v>19.074099281480191</v>
      </c>
      <c r="C15" s="9">
        <v>80.5</v>
      </c>
      <c r="D15" s="10" t="s">
        <v>91</v>
      </c>
      <c r="E15" s="10" t="s">
        <v>92</v>
      </c>
    </row>
    <row r="16" spans="1:5" ht="13" customHeight="1">
      <c r="A16" s="22" t="s">
        <v>25</v>
      </c>
      <c r="B16" s="23">
        <v>18.553397883074428</v>
      </c>
      <c r="C16" s="24">
        <v>80.5</v>
      </c>
      <c r="D16" s="25" t="s">
        <v>91</v>
      </c>
      <c r="E16" s="25" t="s">
        <v>92</v>
      </c>
    </row>
    <row r="17" spans="1:5" ht="13" customHeight="1">
      <c r="A17" s="8" t="s">
        <v>26</v>
      </c>
      <c r="B17" s="11">
        <v>18.571357696465725</v>
      </c>
      <c r="C17" s="9">
        <v>80.5</v>
      </c>
      <c r="D17" s="10" t="s">
        <v>91</v>
      </c>
      <c r="E17" s="10" t="s">
        <v>92</v>
      </c>
    </row>
    <row r="18" spans="1:5" ht="13" customHeight="1">
      <c r="A18" s="8" t="s">
        <v>27</v>
      </c>
      <c r="B18" s="11">
        <v>18.998137218595392</v>
      </c>
      <c r="C18" s="9">
        <v>80.5</v>
      </c>
      <c r="D18" s="10" t="s">
        <v>91</v>
      </c>
      <c r="E18" s="10" t="s">
        <v>92</v>
      </c>
    </row>
    <row r="19" spans="1:5" ht="13" customHeight="1">
      <c r="A19" s="8" t="s">
        <v>28</v>
      </c>
      <c r="B19" s="11">
        <v>19.015133804610567</v>
      </c>
      <c r="C19" s="9">
        <v>80.5</v>
      </c>
      <c r="D19" s="10" t="s">
        <v>91</v>
      </c>
      <c r="E19" s="10" t="s">
        <v>92</v>
      </c>
    </row>
    <row r="20" spans="1:5" ht="13" customHeight="1">
      <c r="A20" s="8" t="s">
        <v>29</v>
      </c>
      <c r="B20" s="11">
        <v>18.9035121940518</v>
      </c>
      <c r="C20" s="9">
        <v>81</v>
      </c>
      <c r="D20" s="10" t="s">
        <v>91</v>
      </c>
      <c r="E20" s="10" t="s">
        <v>92</v>
      </c>
    </row>
    <row r="21" spans="1:5" ht="13" customHeight="1">
      <c r="A21" s="8" t="s">
        <v>30</v>
      </c>
      <c r="B21" s="11">
        <v>18.765277640596704</v>
      </c>
      <c r="C21" s="9">
        <v>81</v>
      </c>
      <c r="D21" s="10" t="s">
        <v>91</v>
      </c>
      <c r="E21" s="10" t="s">
        <v>92</v>
      </c>
    </row>
    <row r="22" spans="1:5" ht="13" customHeight="1">
      <c r="A22" s="8" t="s">
        <v>31</v>
      </c>
      <c r="B22" s="11">
        <v>19.147574005544879</v>
      </c>
      <c r="C22" s="9">
        <v>81</v>
      </c>
      <c r="D22" s="10" t="s">
        <v>91</v>
      </c>
      <c r="E22" s="10" t="s">
        <v>92</v>
      </c>
    </row>
    <row r="23" spans="1:5" ht="13" customHeight="1">
      <c r="A23" s="8" t="s">
        <v>32</v>
      </c>
      <c r="B23" s="11">
        <v>19.147294567067082</v>
      </c>
      <c r="C23" s="9">
        <v>81</v>
      </c>
      <c r="D23" s="10" t="s">
        <v>91</v>
      </c>
      <c r="E23" s="10" t="s">
        <v>92</v>
      </c>
    </row>
    <row r="24" spans="1:5" ht="13" customHeight="1">
      <c r="A24" s="8" t="s">
        <v>33</v>
      </c>
      <c r="B24" s="11">
        <v>18.851792577944703</v>
      </c>
      <c r="C24" s="9">
        <v>81</v>
      </c>
      <c r="D24" s="10" t="s">
        <v>91</v>
      </c>
      <c r="E24" s="10" t="s">
        <v>92</v>
      </c>
    </row>
    <row r="25" spans="1:5" ht="13" customHeight="1">
      <c r="A25" s="8" t="s">
        <v>34</v>
      </c>
      <c r="B25" s="11">
        <v>18.510735141073308</v>
      </c>
      <c r="C25" s="9">
        <v>81</v>
      </c>
      <c r="D25" s="10" t="s">
        <v>91</v>
      </c>
      <c r="E25" s="10" t="s">
        <v>92</v>
      </c>
    </row>
    <row r="26" spans="1:5" ht="13" customHeight="1">
      <c r="A26" s="8" t="s">
        <v>35</v>
      </c>
      <c r="B26" s="11">
        <v>19.174243507633424</v>
      </c>
      <c r="C26" s="9">
        <v>80.5</v>
      </c>
      <c r="D26" s="10" t="s">
        <v>91</v>
      </c>
      <c r="E26" s="10" t="s">
        <v>92</v>
      </c>
    </row>
    <row r="27" spans="1:5" ht="13" customHeight="1">
      <c r="A27" s="8" t="s">
        <v>36</v>
      </c>
      <c r="B27" s="11">
        <v>18.98936189922216</v>
      </c>
      <c r="C27" s="9">
        <v>80.5</v>
      </c>
      <c r="D27" s="10" t="s">
        <v>91</v>
      </c>
      <c r="E27" s="10" t="s">
        <v>92</v>
      </c>
    </row>
    <row r="28" spans="1:5" ht="13" customHeight="1">
      <c r="A28" s="22" t="s">
        <v>37</v>
      </c>
      <c r="B28" s="23">
        <v>18.409431843520345</v>
      </c>
      <c r="C28" s="24">
        <v>80.5</v>
      </c>
      <c r="D28" s="25" t="s">
        <v>91</v>
      </c>
      <c r="E28" s="25" t="s">
        <v>92</v>
      </c>
    </row>
    <row r="29" spans="1:5" ht="13" customHeight="1">
      <c r="A29" s="8" t="s">
        <v>38</v>
      </c>
      <c r="B29" s="8">
        <v>30.859786090686818</v>
      </c>
      <c r="C29" s="9">
        <v>75.5</v>
      </c>
      <c r="D29" s="10" t="s">
        <v>93</v>
      </c>
      <c r="E29" s="10" t="s">
        <v>92</v>
      </c>
    </row>
    <row r="30" spans="1:5" ht="13" customHeight="1">
      <c r="A30" s="8" t="s">
        <v>39</v>
      </c>
      <c r="B30" s="8">
        <v>32.968483570003102</v>
      </c>
      <c r="C30" s="9">
        <v>78</v>
      </c>
      <c r="D30" s="10" t="s">
        <v>93</v>
      </c>
      <c r="E30" s="10" t="s">
        <v>92</v>
      </c>
    </row>
    <row r="31" spans="1:5" ht="13" customHeight="1">
      <c r="A31" s="8" t="s">
        <v>40</v>
      </c>
      <c r="B31" s="8">
        <v>34.945264407685329</v>
      </c>
      <c r="C31" s="9">
        <v>75.5</v>
      </c>
      <c r="D31" s="10" t="s">
        <v>93</v>
      </c>
      <c r="E31" s="10" t="s">
        <v>92</v>
      </c>
    </row>
    <row r="32" spans="1:5" ht="13" customHeight="1">
      <c r="A32" s="8" t="s">
        <v>41</v>
      </c>
      <c r="B32" s="8">
        <v>32.968152233271518</v>
      </c>
      <c r="C32" s="9">
        <v>76</v>
      </c>
      <c r="D32" s="10" t="s">
        <v>93</v>
      </c>
      <c r="E32" s="10" t="s">
        <v>92</v>
      </c>
    </row>
    <row r="33" spans="1:5" ht="13" customHeight="1">
      <c r="A33" s="8" t="s">
        <v>42</v>
      </c>
      <c r="B33" s="8">
        <v>32.264176426927314</v>
      </c>
      <c r="C33" s="9">
        <v>76</v>
      </c>
      <c r="D33" s="10" t="s">
        <v>93</v>
      </c>
      <c r="E33" s="10" t="s">
        <v>92</v>
      </c>
    </row>
    <row r="34" spans="1:5" ht="13" customHeight="1">
      <c r="A34" s="8" t="s">
        <v>43</v>
      </c>
      <c r="B34" s="8">
        <v>33.050839823555656</v>
      </c>
      <c r="C34" s="9">
        <v>76</v>
      </c>
      <c r="D34" s="10" t="s">
        <v>93</v>
      </c>
      <c r="E34" s="10" t="s">
        <v>92</v>
      </c>
    </row>
    <row r="35" spans="1:5" ht="13" customHeight="1">
      <c r="A35" s="8" t="s">
        <v>44</v>
      </c>
      <c r="B35" s="8">
        <v>36.165679256845365</v>
      </c>
      <c r="C35" s="9">
        <v>75.5</v>
      </c>
      <c r="D35" s="10" t="s">
        <v>93</v>
      </c>
      <c r="E35" s="10" t="s">
        <v>92</v>
      </c>
    </row>
    <row r="36" spans="1:5" ht="13" customHeight="1">
      <c r="A36" s="8" t="s">
        <v>45</v>
      </c>
      <c r="B36" s="8" t="s">
        <v>86</v>
      </c>
      <c r="C36" s="9">
        <v>56.5</v>
      </c>
      <c r="D36" s="10" t="s">
        <v>93</v>
      </c>
      <c r="E36" s="10" t="s">
        <v>92</v>
      </c>
    </row>
    <row r="37" spans="1:5" ht="13" customHeight="1">
      <c r="A37" s="8" t="s">
        <v>46</v>
      </c>
      <c r="B37" s="8">
        <v>26.695420444862215</v>
      </c>
      <c r="C37" s="9">
        <v>77</v>
      </c>
      <c r="D37" s="10" t="s">
        <v>93</v>
      </c>
      <c r="E37" s="10" t="s">
        <v>92</v>
      </c>
    </row>
    <row r="38" spans="1:5" ht="13" customHeight="1">
      <c r="A38" s="8" t="s">
        <v>47</v>
      </c>
      <c r="B38" s="8">
        <v>28.74410699694586</v>
      </c>
      <c r="C38" s="9">
        <v>77</v>
      </c>
      <c r="D38" s="10" t="s">
        <v>93</v>
      </c>
      <c r="E38" s="10" t="s">
        <v>92</v>
      </c>
    </row>
    <row r="39" spans="1:5" ht="13" customHeight="1">
      <c r="A39" s="8" t="s">
        <v>48</v>
      </c>
      <c r="B39" s="8">
        <v>31.897254535870548</v>
      </c>
      <c r="C39" s="9">
        <v>76</v>
      </c>
      <c r="D39" s="10" t="s">
        <v>93</v>
      </c>
      <c r="E39" s="10" t="s">
        <v>92</v>
      </c>
    </row>
    <row r="40" spans="1:5" ht="13" customHeight="1">
      <c r="A40" s="22" t="s">
        <v>49</v>
      </c>
      <c r="B40" s="22">
        <v>31.009875383537832</v>
      </c>
      <c r="C40" s="24">
        <v>76</v>
      </c>
      <c r="D40" s="25" t="s">
        <v>93</v>
      </c>
      <c r="E40" s="25" t="s">
        <v>92</v>
      </c>
    </row>
    <row r="41" spans="1:5" ht="13" customHeight="1">
      <c r="A41" s="12" t="s">
        <v>50</v>
      </c>
      <c r="B41" s="15">
        <v>22.260429300490006</v>
      </c>
      <c r="C41" s="13">
        <v>80.5</v>
      </c>
      <c r="D41" s="14" t="s">
        <v>91</v>
      </c>
      <c r="E41" s="14" t="s">
        <v>90</v>
      </c>
    </row>
    <row r="42" spans="1:5" ht="13" customHeight="1">
      <c r="A42" s="12" t="s">
        <v>51</v>
      </c>
      <c r="B42" s="15">
        <v>20.912415923917333</v>
      </c>
      <c r="C42" s="13">
        <v>80.5</v>
      </c>
      <c r="D42" s="14" t="s">
        <v>91</v>
      </c>
      <c r="E42" s="14" t="s">
        <v>90</v>
      </c>
    </row>
    <row r="43" spans="1:5" ht="13" customHeight="1">
      <c r="A43" s="12" t="s">
        <v>52</v>
      </c>
      <c r="B43" s="15">
        <v>20.827197987233429</v>
      </c>
      <c r="C43" s="13">
        <v>81</v>
      </c>
      <c r="D43" s="14" t="s">
        <v>91</v>
      </c>
      <c r="E43" s="14" t="s">
        <v>90</v>
      </c>
    </row>
    <row r="44" spans="1:5" ht="13" customHeight="1">
      <c r="A44" s="12" t="s">
        <v>53</v>
      </c>
      <c r="B44" s="15">
        <v>21.983649682492096</v>
      </c>
      <c r="C44" s="13">
        <v>81</v>
      </c>
      <c r="D44" s="14" t="s">
        <v>91</v>
      </c>
      <c r="E44" s="14" t="s">
        <v>90</v>
      </c>
    </row>
    <row r="45" spans="1:5" ht="13" customHeight="1">
      <c r="A45" s="12" t="s">
        <v>54</v>
      </c>
      <c r="B45" s="15">
        <v>22.067922253669188</v>
      </c>
      <c r="C45" s="13">
        <v>81</v>
      </c>
      <c r="D45" s="14" t="s">
        <v>91</v>
      </c>
      <c r="E45" s="14" t="s">
        <v>90</v>
      </c>
    </row>
    <row r="46" spans="1:5" ht="13" customHeight="1">
      <c r="A46" s="12" t="s">
        <v>55</v>
      </c>
      <c r="B46" s="15">
        <v>21.25860555600163</v>
      </c>
      <c r="C46" s="13">
        <v>81</v>
      </c>
      <c r="D46" s="14" t="s">
        <v>91</v>
      </c>
      <c r="E46" s="14" t="s">
        <v>90</v>
      </c>
    </row>
    <row r="47" spans="1:5" ht="13" customHeight="1">
      <c r="A47" s="12" t="s">
        <v>56</v>
      </c>
      <c r="B47" s="15">
        <v>21.072285762451255</v>
      </c>
      <c r="C47" s="13">
        <v>81</v>
      </c>
      <c r="D47" s="14" t="s">
        <v>91</v>
      </c>
      <c r="E47" s="14" t="s">
        <v>90</v>
      </c>
    </row>
    <row r="48" spans="1:5" ht="13" customHeight="1">
      <c r="A48" s="12" t="s">
        <v>57</v>
      </c>
      <c r="B48" s="15">
        <v>22.025707142745524</v>
      </c>
      <c r="C48" s="13">
        <v>81</v>
      </c>
      <c r="D48" s="14" t="s">
        <v>91</v>
      </c>
      <c r="E48" s="14" t="s">
        <v>90</v>
      </c>
    </row>
    <row r="49" spans="1:5" ht="13" customHeight="1">
      <c r="A49" s="12" t="s">
        <v>58</v>
      </c>
      <c r="B49" s="15">
        <v>22.113141273655121</v>
      </c>
      <c r="C49" s="13">
        <v>81</v>
      </c>
      <c r="D49" s="14" t="s">
        <v>91</v>
      </c>
      <c r="E49" s="14" t="s">
        <v>90</v>
      </c>
    </row>
    <row r="50" spans="1:5" ht="13" customHeight="1">
      <c r="A50" s="12" t="s">
        <v>59</v>
      </c>
      <c r="B50" s="15">
        <v>21.023473390904904</v>
      </c>
      <c r="C50" s="13">
        <v>81</v>
      </c>
      <c r="D50" s="14" t="s">
        <v>91</v>
      </c>
      <c r="E50" s="14" t="s">
        <v>90</v>
      </c>
    </row>
    <row r="51" spans="1:5" ht="13" customHeight="1">
      <c r="A51" s="12" t="s">
        <v>60</v>
      </c>
      <c r="B51" s="15">
        <v>20.791249678925208</v>
      </c>
      <c r="C51" s="13">
        <v>81</v>
      </c>
      <c r="D51" s="14" t="s">
        <v>91</v>
      </c>
      <c r="E51" s="14" t="s">
        <v>90</v>
      </c>
    </row>
    <row r="52" spans="1:5" ht="13" customHeight="1">
      <c r="A52" s="26" t="s">
        <v>61</v>
      </c>
      <c r="B52" s="27">
        <v>21.913012498390103</v>
      </c>
      <c r="C52" s="28">
        <v>81</v>
      </c>
      <c r="D52" s="29" t="s">
        <v>91</v>
      </c>
      <c r="E52" s="29" t="s">
        <v>90</v>
      </c>
    </row>
    <row r="53" spans="1:5" ht="13" customHeight="1">
      <c r="A53" s="12" t="s">
        <v>62</v>
      </c>
      <c r="B53" s="15">
        <v>22.12383880140273</v>
      </c>
      <c r="C53" s="13">
        <v>80.5</v>
      </c>
      <c r="D53" s="14" t="s">
        <v>91</v>
      </c>
      <c r="E53" s="14" t="s">
        <v>90</v>
      </c>
    </row>
    <row r="54" spans="1:5" ht="13" customHeight="1">
      <c r="A54" s="12" t="s">
        <v>63</v>
      </c>
      <c r="B54" s="15">
        <v>21.014997246164445</v>
      </c>
      <c r="C54" s="13">
        <v>80.5</v>
      </c>
      <c r="D54" s="14" t="s">
        <v>91</v>
      </c>
      <c r="E54" s="14" t="s">
        <v>90</v>
      </c>
    </row>
    <row r="55" spans="1:5" ht="13" customHeight="1">
      <c r="A55" s="12" t="s">
        <v>64</v>
      </c>
      <c r="B55" s="15">
        <v>20.920465934251972</v>
      </c>
      <c r="C55" s="13">
        <v>80.5</v>
      </c>
      <c r="D55" s="14" t="s">
        <v>91</v>
      </c>
      <c r="E55" s="14" t="s">
        <v>90</v>
      </c>
    </row>
    <row r="56" spans="1:5" ht="13" customHeight="1">
      <c r="A56" s="12" t="s">
        <v>65</v>
      </c>
      <c r="B56" s="15">
        <v>21.925780947415113</v>
      </c>
      <c r="C56" s="13">
        <v>81</v>
      </c>
      <c r="D56" s="14" t="s">
        <v>91</v>
      </c>
      <c r="E56" s="14" t="s">
        <v>90</v>
      </c>
    </row>
    <row r="57" spans="1:5" ht="13" customHeight="1">
      <c r="A57" s="12" t="s">
        <v>66</v>
      </c>
      <c r="B57" s="15">
        <v>22.180748442224946</v>
      </c>
      <c r="C57" s="13">
        <v>81</v>
      </c>
      <c r="D57" s="14" t="s">
        <v>91</v>
      </c>
      <c r="E57" s="14" t="s">
        <v>90</v>
      </c>
    </row>
    <row r="58" spans="1:5" ht="13" customHeight="1">
      <c r="A58" s="12" t="s">
        <v>67</v>
      </c>
      <c r="B58" s="15">
        <v>20.964928753385866</v>
      </c>
      <c r="C58" s="13">
        <v>81</v>
      </c>
      <c r="D58" s="14" t="s">
        <v>91</v>
      </c>
      <c r="E58" s="14" t="s">
        <v>90</v>
      </c>
    </row>
    <row r="59" spans="1:5" ht="13" customHeight="1">
      <c r="A59" s="12" t="s">
        <v>68</v>
      </c>
      <c r="B59" s="15">
        <v>21.082501099760147</v>
      </c>
      <c r="C59" s="13">
        <v>81</v>
      </c>
      <c r="D59" s="14" t="s">
        <v>91</v>
      </c>
      <c r="E59" s="14" t="s">
        <v>90</v>
      </c>
    </row>
    <row r="60" spans="1:5" ht="13" customHeight="1">
      <c r="A60" s="12" t="s">
        <v>69</v>
      </c>
      <c r="B60" s="15">
        <v>21.80519845107974</v>
      </c>
      <c r="C60" s="13">
        <v>81</v>
      </c>
      <c r="D60" s="14" t="s">
        <v>91</v>
      </c>
      <c r="E60" s="14" t="s">
        <v>90</v>
      </c>
    </row>
    <row r="61" spans="1:5" ht="13" customHeight="1">
      <c r="A61" s="12" t="s">
        <v>70</v>
      </c>
      <c r="B61" s="15">
        <v>21.806036798255899</v>
      </c>
      <c r="C61" s="13">
        <v>81</v>
      </c>
      <c r="D61" s="14" t="s">
        <v>91</v>
      </c>
      <c r="E61" s="14" t="s">
        <v>90</v>
      </c>
    </row>
    <row r="62" spans="1:5" ht="13" customHeight="1">
      <c r="A62" s="12" t="s">
        <v>71</v>
      </c>
      <c r="B62" s="15">
        <v>21.232743585754935</v>
      </c>
      <c r="C62" s="13">
        <v>80.5</v>
      </c>
      <c r="D62" s="14" t="s">
        <v>91</v>
      </c>
      <c r="E62" s="14" t="s">
        <v>90</v>
      </c>
    </row>
    <row r="63" spans="1:5" ht="13" customHeight="1">
      <c r="A63" s="12" t="s">
        <v>72</v>
      </c>
      <c r="B63" s="15">
        <v>20.864112993921406</v>
      </c>
      <c r="C63" s="13">
        <v>80.5</v>
      </c>
      <c r="D63" s="14" t="s">
        <v>91</v>
      </c>
      <c r="E63" s="14" t="s">
        <v>90</v>
      </c>
    </row>
    <row r="64" spans="1:5" ht="13" customHeight="1">
      <c r="A64" s="26" t="s">
        <v>73</v>
      </c>
      <c r="B64" s="27">
        <v>21.833328161980116</v>
      </c>
      <c r="C64" s="28">
        <v>80.5</v>
      </c>
      <c r="D64" s="29" t="s">
        <v>91</v>
      </c>
      <c r="E64" s="29" t="s">
        <v>90</v>
      </c>
    </row>
    <row r="65" spans="1:5" ht="13" customHeight="1">
      <c r="A65" s="12" t="s">
        <v>74</v>
      </c>
      <c r="B65" s="15">
        <v>36.166762438607527</v>
      </c>
      <c r="C65" s="13">
        <v>79</v>
      </c>
      <c r="D65" s="14" t="s">
        <v>94</v>
      </c>
      <c r="E65" s="14" t="s">
        <v>90</v>
      </c>
    </row>
    <row r="66" spans="1:5" ht="13" customHeight="1">
      <c r="A66" s="12" t="s">
        <v>75</v>
      </c>
      <c r="B66" s="15">
        <v>36.26799080497436</v>
      </c>
      <c r="C66" s="13">
        <v>58</v>
      </c>
      <c r="D66" s="14" t="s">
        <v>94</v>
      </c>
      <c r="E66" s="14" t="s">
        <v>90</v>
      </c>
    </row>
    <row r="67" spans="1:5" ht="13" customHeight="1">
      <c r="A67" s="12" t="s">
        <v>76</v>
      </c>
      <c r="B67" s="15">
        <v>31.538442325201906</v>
      </c>
      <c r="C67" s="13">
        <v>80</v>
      </c>
      <c r="D67" s="14" t="s">
        <v>94</v>
      </c>
      <c r="E67" s="14" t="s">
        <v>90</v>
      </c>
    </row>
    <row r="68" spans="1:5" ht="13" customHeight="1">
      <c r="A68" s="12" t="s">
        <v>77</v>
      </c>
      <c r="B68" s="15">
        <v>35.479943225176953</v>
      </c>
      <c r="C68" s="13">
        <v>79.5</v>
      </c>
      <c r="D68" s="14" t="s">
        <v>94</v>
      </c>
      <c r="E68" s="14" t="s">
        <v>90</v>
      </c>
    </row>
    <row r="69" spans="1:5" ht="13" customHeight="1">
      <c r="A69" s="12" t="s">
        <v>78</v>
      </c>
      <c r="B69" s="15">
        <v>35.739977311453472</v>
      </c>
      <c r="C69" s="13">
        <v>79.5</v>
      </c>
      <c r="D69" s="14" t="s">
        <v>94</v>
      </c>
      <c r="E69" s="14" t="s">
        <v>90</v>
      </c>
    </row>
    <row r="70" spans="1:5" ht="13" customHeight="1">
      <c r="A70" s="12" t="s">
        <v>79</v>
      </c>
      <c r="B70" s="15">
        <v>32.955634535274008</v>
      </c>
      <c r="C70" s="13">
        <v>79</v>
      </c>
      <c r="D70" s="14" t="s">
        <v>94</v>
      </c>
      <c r="E70" s="14" t="s">
        <v>90</v>
      </c>
    </row>
    <row r="71" spans="1:5" ht="13" customHeight="1">
      <c r="A71" s="12" t="s">
        <v>80</v>
      </c>
      <c r="B71" s="15">
        <v>31.339690389172883</v>
      </c>
      <c r="C71" s="13">
        <v>80</v>
      </c>
      <c r="D71" s="14" t="s">
        <v>94</v>
      </c>
      <c r="E71" s="14" t="s">
        <v>90</v>
      </c>
    </row>
    <row r="72" spans="1:5" ht="13" customHeight="1">
      <c r="A72" s="12" t="s">
        <v>81</v>
      </c>
      <c r="B72" s="15">
        <v>29.581577441614407</v>
      </c>
      <c r="C72" s="13">
        <v>80</v>
      </c>
      <c r="D72" s="14" t="s">
        <v>94</v>
      </c>
      <c r="E72" s="14" t="s">
        <v>90</v>
      </c>
    </row>
    <row r="73" spans="1:5" ht="13" customHeight="1">
      <c r="A73" s="12" t="s">
        <v>82</v>
      </c>
      <c r="B73" s="12">
        <v>33.936792501605382</v>
      </c>
      <c r="C73" s="13">
        <v>80</v>
      </c>
      <c r="D73" s="14" t="s">
        <v>94</v>
      </c>
      <c r="E73" s="14" t="s">
        <v>90</v>
      </c>
    </row>
    <row r="74" spans="1:5" ht="13" customHeight="1">
      <c r="A74" s="12" t="s">
        <v>83</v>
      </c>
      <c r="B74" s="15" t="s">
        <v>86</v>
      </c>
      <c r="C74" s="13">
        <v>56.5</v>
      </c>
      <c r="D74" s="14" t="s">
        <v>94</v>
      </c>
      <c r="E74" s="14" t="s">
        <v>90</v>
      </c>
    </row>
    <row r="75" spans="1:5" ht="13" customHeight="1">
      <c r="A75" s="12" t="s">
        <v>84</v>
      </c>
      <c r="B75" s="15">
        <v>31.702583785547397</v>
      </c>
      <c r="C75" s="13">
        <v>80</v>
      </c>
      <c r="D75" s="14" t="s">
        <v>94</v>
      </c>
      <c r="E75" s="14" t="s">
        <v>90</v>
      </c>
    </row>
    <row r="76" spans="1:5" ht="13" customHeight="1">
      <c r="A76" s="26" t="s">
        <v>85</v>
      </c>
      <c r="B76" s="27">
        <v>29.441119595009482</v>
      </c>
      <c r="C76" s="28">
        <v>80</v>
      </c>
      <c r="D76" s="29" t="s">
        <v>94</v>
      </c>
      <c r="E76" s="29" t="s">
        <v>90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sheetCalcPr fullCalcOnLoad="1"/>
  <phoneticPr fontId="4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T89"/>
  <sheetViews>
    <sheetView tabSelected="1" topLeftCell="A32" workbookViewId="0">
      <selection activeCell="I49" sqref="I49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7109375" style="2" bestFit="1" customWidth="1"/>
    <col min="5" max="5" width="5.42578125" style="2" customWidth="1"/>
    <col min="6" max="6" width="6.140625" style="2" bestFit="1" customWidth="1"/>
    <col min="7" max="7" width="8.85546875" style="2" bestFit="1" customWidth="1"/>
    <col min="8" max="8" width="7" style="2" customWidth="1"/>
    <col min="9" max="9" width="7.85546875" bestFit="1" customWidth="1"/>
    <col min="10" max="10" width="10" bestFit="1" customWidth="1"/>
  </cols>
  <sheetData>
    <row r="1" spans="1:8" ht="25">
      <c r="A1" s="3" t="s">
        <v>99</v>
      </c>
      <c r="C1" s="49" t="s">
        <v>5</v>
      </c>
      <c r="D1" s="34"/>
    </row>
    <row r="2" spans="1:8">
      <c r="A2" s="3"/>
      <c r="C2" s="33"/>
      <c r="D2" s="34"/>
      <c r="G2" s="45" t="s">
        <v>4</v>
      </c>
      <c r="H2" s="46">
        <f>AVERAGE(D4:D6)</f>
        <v>18.653434684479347</v>
      </c>
    </row>
    <row r="3" spans="1:8" ht="27" thickBot="1">
      <c r="A3" s="40"/>
      <c r="B3" s="40"/>
      <c r="C3" s="40"/>
      <c r="D3" s="41" t="s">
        <v>100</v>
      </c>
      <c r="E3" s="41" t="s">
        <v>101</v>
      </c>
      <c r="F3" s="41" t="s">
        <v>108</v>
      </c>
      <c r="G3" s="41" t="s">
        <v>102</v>
      </c>
      <c r="H3" s="42" t="s">
        <v>9</v>
      </c>
    </row>
    <row r="4" spans="1:8">
      <c r="A4">
        <v>1</v>
      </c>
      <c r="B4" t="s">
        <v>110</v>
      </c>
      <c r="C4">
        <v>1</v>
      </c>
      <c r="D4" s="5">
        <f>AVERAGE('Raw Data'!B5,'Raw Data'!B17)</f>
        <v>18.5498190637081</v>
      </c>
      <c r="E4" s="5">
        <f>STDEV('Raw Data'!B5,'Raw Data'!B17)</f>
        <v>3.0460226561640994E-2</v>
      </c>
      <c r="F4" s="31">
        <f>E4/D4</f>
        <v>1.6420767478662408E-3</v>
      </c>
      <c r="G4" s="32">
        <f>D4-'Raw Data'!B29</f>
        <v>-12.309967026978718</v>
      </c>
      <c r="H4" s="6">
        <f t="shared" ref="H4:H15" si="0">POWER(2,($H$2-D4))</f>
        <v>1.0744628640941594</v>
      </c>
    </row>
    <row r="5" spans="1:8">
      <c r="A5">
        <v>1</v>
      </c>
      <c r="B5" t="s">
        <v>110</v>
      </c>
      <c r="C5">
        <v>2</v>
      </c>
      <c r="D5" s="5">
        <f>AVERAGE('Raw Data'!B9,'Raw Data'!B21)</f>
        <v>18.808740804304016</v>
      </c>
      <c r="E5" s="5">
        <f>STDEV('Raw Data'!B9,'Raw Data'!B21)</f>
        <v>6.1466195577532072E-2</v>
      </c>
      <c r="F5" s="31">
        <f t="shared" ref="F5:F15" si="1">E5/D5</f>
        <v>3.2679590950323864E-3</v>
      </c>
      <c r="G5" s="32">
        <f>D5-'Raw Data'!B33</f>
        <v>-13.455435622623298</v>
      </c>
      <c r="H5" s="7">
        <f t="shared" si="0"/>
        <v>0.89794182190124072</v>
      </c>
    </row>
    <row r="6" spans="1:8">
      <c r="A6" s="36">
        <v>1</v>
      </c>
      <c r="B6" s="36" t="s">
        <v>110</v>
      </c>
      <c r="C6" s="36">
        <v>3</v>
      </c>
      <c r="D6" s="37">
        <f>AVERAGE('Raw Data'!B13,'Raw Data'!B25)</f>
        <v>18.601744185425929</v>
      </c>
      <c r="E6" s="37">
        <f>STDEV('Raw Data'!B13,'Raw Data'!B25)</f>
        <v>0.12870622482260527</v>
      </c>
      <c r="F6" s="38">
        <f t="shared" si="1"/>
        <v>6.9190406845527882E-3</v>
      </c>
      <c r="G6" s="39">
        <f>D6-'Raw Data'!B37</f>
        <v>-8.0936762594362861</v>
      </c>
      <c r="H6" s="37">
        <f t="shared" si="0"/>
        <v>1.0364787216890525</v>
      </c>
    </row>
    <row r="7" spans="1:8">
      <c r="A7">
        <v>2</v>
      </c>
      <c r="B7" t="s">
        <v>112</v>
      </c>
      <c r="C7">
        <v>1</v>
      </c>
      <c r="D7" s="5">
        <f>AVERAGE('Raw Data'!B6,'Raw Data'!B18)</f>
        <v>18.997854791937257</v>
      </c>
      <c r="E7" s="5">
        <f>STDEV('Raw Data'!B6,'Raw Data'!B18)</f>
        <v>3.9941182315705523E-4</v>
      </c>
      <c r="F7" s="31">
        <f t="shared" si="1"/>
        <v>2.1024048637668644E-5</v>
      </c>
      <c r="G7" s="32">
        <f>D7-'Raw Data'!B30</f>
        <v>-13.970628778065844</v>
      </c>
      <c r="H7" s="7">
        <f t="shared" si="0"/>
        <v>0.78762449931270684</v>
      </c>
    </row>
    <row r="8" spans="1:8">
      <c r="A8">
        <v>2</v>
      </c>
      <c r="B8" t="s">
        <v>112</v>
      </c>
      <c r="C8">
        <v>2</v>
      </c>
      <c r="D8" s="5">
        <f>AVERAGE('Raw Data'!B10,'Raw Data'!B22)</f>
        <v>19.132175656372269</v>
      </c>
      <c r="E8" s="5">
        <f>STDEV('Raw Data'!B10,'Raw Data'!B22)</f>
        <v>2.1776554243205844E-2</v>
      </c>
      <c r="F8" s="31">
        <f t="shared" si="1"/>
        <v>1.1382163029614891E-3</v>
      </c>
      <c r="G8" s="32">
        <f>D8-'Raw Data'!B34</f>
        <v>-13.918664167183387</v>
      </c>
      <c r="H8" s="7">
        <f t="shared" si="0"/>
        <v>0.71760359759001413</v>
      </c>
    </row>
    <row r="9" spans="1:8">
      <c r="A9" s="36">
        <v>2</v>
      </c>
      <c r="B9" s="36" t="s">
        <v>112</v>
      </c>
      <c r="C9" s="36">
        <v>3</v>
      </c>
      <c r="D9" s="37">
        <f>AVERAGE('Raw Data'!B14,'Raw Data'!B26)</f>
        <v>19.165884669827431</v>
      </c>
      <c r="E9" s="37">
        <f>STDEV('Raw Data'!B14,'Raw Data'!B26)</f>
        <v>1.1821181789871004E-2</v>
      </c>
      <c r="F9" s="38">
        <f t="shared" si="1"/>
        <v>6.1678247539916152E-4</v>
      </c>
      <c r="G9" s="39">
        <f>D9-'Raw Data'!B38</f>
        <v>-9.5782223271184286</v>
      </c>
      <c r="H9" s="37">
        <f t="shared" si="0"/>
        <v>0.70103093540987749</v>
      </c>
    </row>
    <row r="10" spans="1:8">
      <c r="A10">
        <v>3</v>
      </c>
      <c r="B10" t="s">
        <v>114</v>
      </c>
      <c r="C10">
        <v>1</v>
      </c>
      <c r="D10" s="5">
        <f>AVERAGE('Raw Data'!B7,'Raw Data'!B19)</f>
        <v>19.05433033340098</v>
      </c>
      <c r="E10" s="5">
        <f>STDEV('Raw Data'!B7,'Raw Data'!B19)</f>
        <v>5.5432262612385277E-2</v>
      </c>
      <c r="F10" s="31">
        <f t="shared" si="1"/>
        <v>2.9091687633448966E-3</v>
      </c>
      <c r="G10" s="32">
        <f>D10-'Raw Data'!B31</f>
        <v>-15.890934074284349</v>
      </c>
      <c r="H10" s="7">
        <f t="shared" si="0"/>
        <v>0.75738793832355589</v>
      </c>
    </row>
    <row r="11" spans="1:8">
      <c r="A11">
        <v>3</v>
      </c>
      <c r="B11" t="s">
        <v>114</v>
      </c>
      <c r="C11">
        <v>2</v>
      </c>
      <c r="D11" s="5">
        <f>AVERAGE('Raw Data'!B11,'Raw Data'!B23)</f>
        <v>19.18716018004428</v>
      </c>
      <c r="E11" s="5">
        <f>STDEV('Raw Data'!B11,'Raw Data'!B23)</f>
        <v>5.6378490543536074E-2</v>
      </c>
      <c r="F11" s="31">
        <f t="shared" si="1"/>
        <v>2.9383447062777354E-3</v>
      </c>
      <c r="G11" s="32">
        <f>D11-'Raw Data'!B35</f>
        <v>-16.978519076801085</v>
      </c>
      <c r="H11" s="7">
        <f t="shared" si="0"/>
        <v>0.69076864548322059</v>
      </c>
    </row>
    <row r="12" spans="1:8">
      <c r="A12" s="36">
        <v>3</v>
      </c>
      <c r="B12" s="36" t="s">
        <v>114</v>
      </c>
      <c r="C12" s="36">
        <v>3</v>
      </c>
      <c r="D12" s="37">
        <f>AVERAGE('Raw Data'!B15,'Raw Data'!B27)</f>
        <v>19.031730590351174</v>
      </c>
      <c r="E12" s="37">
        <f>STDEV('Raw Data'!B15,'Raw Data'!B27)</f>
        <v>5.9918377615510394E-2</v>
      </c>
      <c r="F12" s="38">
        <f t="shared" si="1"/>
        <v>3.1483409945855471E-3</v>
      </c>
      <c r="G12" s="39">
        <f>D12-'Raw Data'!B39</f>
        <v>-12.865523945519374</v>
      </c>
      <c r="H12" s="37">
        <f t="shared" si="0"/>
        <v>0.76934579621101429</v>
      </c>
    </row>
    <row r="13" spans="1:8">
      <c r="A13">
        <v>4</v>
      </c>
      <c r="B13" t="s">
        <v>116</v>
      </c>
      <c r="C13">
        <v>1</v>
      </c>
      <c r="D13" s="5">
        <f>AVERAGE('Raw Data'!B8,'Raw Data'!B20)</f>
        <v>18.991803077484214</v>
      </c>
      <c r="E13" s="5">
        <f>STDEV('Raw Data'!B8,'Raw Data'!B20)</f>
        <v>0.12486216478465254</v>
      </c>
      <c r="F13" s="31">
        <f t="shared" si="1"/>
        <v>6.5745292469193322E-3</v>
      </c>
      <c r="G13" s="32">
        <f>D13-'Raw Data'!B32</f>
        <v>-13.976349155787304</v>
      </c>
      <c r="H13" s="7">
        <f t="shared" si="0"/>
        <v>0.79093530961296776</v>
      </c>
    </row>
    <row r="14" spans="1:8">
      <c r="A14">
        <v>4</v>
      </c>
      <c r="B14" t="s">
        <v>116</v>
      </c>
      <c r="C14">
        <v>2</v>
      </c>
      <c r="D14" s="5">
        <f>AVERAGE('Raw Data'!B12,'Raw Data'!B24)</f>
        <v>18.890641470325196</v>
      </c>
      <c r="E14" s="5">
        <f>STDEV('Raw Data'!B12,'Raw Data'!B24)</f>
        <v>5.4940630488429301E-2</v>
      </c>
      <c r="F14" s="31">
        <f t="shared" si="1"/>
        <v>2.9083517663883499E-3</v>
      </c>
      <c r="G14" s="32" t="e">
        <f>D14-'Raw Data'!B36</f>
        <v>#VALUE!</v>
      </c>
      <c r="H14" s="7">
        <f t="shared" si="0"/>
        <v>0.84838629121634224</v>
      </c>
    </row>
    <row r="15" spans="1:8">
      <c r="A15" s="36">
        <v>4</v>
      </c>
      <c r="B15" s="36" t="s">
        <v>116</v>
      </c>
      <c r="C15" s="36">
        <v>3</v>
      </c>
      <c r="D15" s="37">
        <f>AVERAGE('Raw Data'!B16,'Raw Data'!B28)</f>
        <v>18.481414863297388</v>
      </c>
      <c r="E15" s="37">
        <f>STDEV('Raw Data'!B16,'Raw Data'!B28)</f>
        <v>0.10179936282880729</v>
      </c>
      <c r="F15" s="38">
        <f t="shared" si="1"/>
        <v>5.5082018114842868E-3</v>
      </c>
      <c r="G15" s="39">
        <f>D15-'Raw Data'!B40</f>
        <v>-12.528460520240444</v>
      </c>
      <c r="H15" s="37">
        <f t="shared" si="0"/>
        <v>1.1266347072211234</v>
      </c>
    </row>
    <row r="16" spans="1:8">
      <c r="F16" s="31"/>
    </row>
    <row r="17" spans="1:9" ht="27" thickBot="1">
      <c r="A17" s="40"/>
      <c r="B17" s="43" t="s">
        <v>8</v>
      </c>
      <c r="C17" s="40"/>
      <c r="D17" s="41" t="s">
        <v>10</v>
      </c>
      <c r="E17" s="41" t="s">
        <v>101</v>
      </c>
      <c r="F17" s="41" t="s">
        <v>108</v>
      </c>
      <c r="G17" s="44"/>
      <c r="H17" s="41" t="s">
        <v>11</v>
      </c>
      <c r="I17" s="42" t="s">
        <v>117</v>
      </c>
    </row>
    <row r="18" spans="1:9">
      <c r="A18">
        <v>1</v>
      </c>
      <c r="B18" t="s">
        <v>95</v>
      </c>
      <c r="D18" s="6">
        <f>AVERAGE(D4:D6)</f>
        <v>18.653434684479347</v>
      </c>
      <c r="E18" s="2">
        <f>STDEV(D4:D6)</f>
        <v>0.13698192474767409</v>
      </c>
      <c r="F18" s="35">
        <f>E18/D18</f>
        <v>7.3435228988498495E-3</v>
      </c>
      <c r="H18" s="48">
        <f>GEOMEAN(H4:H6)</f>
        <v>0.99999999999999911</v>
      </c>
    </row>
    <row r="19" spans="1:9">
      <c r="A19">
        <v>2</v>
      </c>
      <c r="B19" t="s">
        <v>96</v>
      </c>
      <c r="D19" s="6">
        <f>AVERAGE(D7:D9)</f>
        <v>19.098638372712319</v>
      </c>
      <c r="E19" s="2">
        <f>STDEV(D7:D9)</f>
        <v>8.8893599389218175E-2</v>
      </c>
      <c r="F19" s="35">
        <f t="shared" ref="F19:F21" si="2">E19/D19</f>
        <v>4.6544469639378709E-3</v>
      </c>
      <c r="H19" s="48">
        <f>GEOMEAN(H7:H9)</f>
        <v>0.73448061099442252</v>
      </c>
      <c r="I19" s="4">
        <f>TTEST(D4:D6,D7:D9,2,2)</f>
        <v>9.1570439688404021E-3</v>
      </c>
    </row>
    <row r="20" spans="1:9">
      <c r="A20">
        <v>3</v>
      </c>
      <c r="B20" t="s">
        <v>97</v>
      </c>
      <c r="D20" s="6">
        <f>AVERAGE(D10:D12)</f>
        <v>19.091073701265476</v>
      </c>
      <c r="E20" s="2">
        <f>STDEV(D10:D12)</f>
        <v>8.3977054304786247E-2</v>
      </c>
      <c r="F20" s="35">
        <f t="shared" si="2"/>
        <v>4.3987601545543101E-3</v>
      </c>
      <c r="H20" s="48">
        <f>GEOMEAN(H10:H12)</f>
        <v>0.73834192358351536</v>
      </c>
      <c r="I20" s="4">
        <f>TTEST(D4:D6,D10:D12,2,2)</f>
        <v>9.1871755769371791E-3</v>
      </c>
    </row>
    <row r="21" spans="1:9">
      <c r="A21">
        <v>4</v>
      </c>
      <c r="B21" t="s">
        <v>98</v>
      </c>
      <c r="D21" s="6">
        <f>AVERAGE(D13:D15)</f>
        <v>18.787953137035601</v>
      </c>
      <c r="E21" s="2">
        <f>STDEV(D13:D15)</f>
        <v>0.27024563389718126</v>
      </c>
      <c r="F21" s="35">
        <f t="shared" si="2"/>
        <v>1.4383984882550178E-2</v>
      </c>
      <c r="H21" s="48">
        <f>GEOMEAN(H13:H15)</f>
        <v>0.91097385066647008</v>
      </c>
      <c r="I21" s="4">
        <f>TTEST(D4:D6,D13:D15,2,2)</f>
        <v>0.48478172838510336</v>
      </c>
    </row>
    <row r="40" spans="1:20" ht="14" thickBot="1">
      <c r="A40" s="40"/>
      <c r="B40" s="40"/>
      <c r="C40" s="40"/>
      <c r="D40" s="44"/>
      <c r="E40" s="44"/>
      <c r="F40" s="44"/>
      <c r="G40" s="44"/>
      <c r="H40" s="44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</row>
    <row r="41" spans="1:20" ht="25">
      <c r="A41" s="3" t="s">
        <v>121</v>
      </c>
      <c r="C41" s="49" t="s">
        <v>118</v>
      </c>
      <c r="D41" s="34"/>
    </row>
    <row r="42" spans="1:20">
      <c r="A42" s="3"/>
      <c r="C42" s="33"/>
      <c r="D42" s="34"/>
      <c r="G42" s="45" t="s">
        <v>4</v>
      </c>
      <c r="H42" s="46">
        <f>AVERAGE(D44:D46)</f>
        <v>22.092019478282982</v>
      </c>
      <c r="J42" s="56" t="s">
        <v>1</v>
      </c>
      <c r="K42" s="57">
        <f>AVERAGE(J44:J46)</f>
        <v>3.4385847938036336</v>
      </c>
    </row>
    <row r="43" spans="1:20" ht="40" thickBot="1">
      <c r="A43" s="40"/>
      <c r="B43" s="40"/>
      <c r="C43" s="40"/>
      <c r="D43" s="41" t="s">
        <v>100</v>
      </c>
      <c r="E43" s="41" t="s">
        <v>101</v>
      </c>
      <c r="F43" s="41" t="s">
        <v>108</v>
      </c>
      <c r="G43" s="41" t="s">
        <v>102</v>
      </c>
      <c r="H43" s="42" t="s">
        <v>9</v>
      </c>
      <c r="J43" s="53" t="s">
        <v>120</v>
      </c>
      <c r="K43" s="55" t="s">
        <v>0</v>
      </c>
    </row>
    <row r="44" spans="1:20">
      <c r="A44">
        <v>1</v>
      </c>
      <c r="B44" t="s">
        <v>110</v>
      </c>
      <c r="C44">
        <v>1</v>
      </c>
      <c r="D44" s="7">
        <f>AVERAGE('Raw Data'!B41,'Raw Data'!B53)</f>
        <v>22.192134050946368</v>
      </c>
      <c r="E44" s="7">
        <f>STDEV('Raw Data'!B41,'Raw Data'!B53)</f>
        <v>9.6584068150185012E-2</v>
      </c>
      <c r="F44" s="31">
        <f>E44/D44</f>
        <v>4.3521757722108862E-3</v>
      </c>
      <c r="G44" s="47">
        <f>D44-'Raw Data'!B65</f>
        <v>-13.974628387661159</v>
      </c>
      <c r="H44" s="7">
        <f>POWER(2,($H$42-D44))</f>
        <v>0.93295889699348566</v>
      </c>
      <c r="J44" s="54">
        <f>D44-D4</f>
        <v>3.6423149872382687</v>
      </c>
      <c r="K44" s="54">
        <f>POWER(2,($K$42-J44))</f>
        <v>0.8683025986012356</v>
      </c>
    </row>
    <row r="45" spans="1:20">
      <c r="A45">
        <v>1</v>
      </c>
      <c r="B45" t="s">
        <v>110</v>
      </c>
      <c r="C45">
        <v>2</v>
      </c>
      <c r="D45" s="7">
        <f>AVERAGE('Raw Data'!B45,'Raw Data'!B57)</f>
        <v>22.124335347947067</v>
      </c>
      <c r="E45" s="7">
        <f>STDEV('Raw Data'!B45,'Raw Data'!B57)</f>
        <v>7.978016302341584E-2</v>
      </c>
      <c r="F45" s="31">
        <f t="shared" ref="F45:F55" si="3">E45/D45</f>
        <v>3.6059914012656971E-3</v>
      </c>
      <c r="G45" s="47">
        <f>D45-'Raw Data'!B69</f>
        <v>-13.615641963506405</v>
      </c>
      <c r="H45" s="7">
        <f t="shared" ref="H45:H55" si="4">POWER(2,($H$42-D45))</f>
        <v>0.97784935559557173</v>
      </c>
      <c r="J45" s="54">
        <f t="shared" ref="J45:J55" si="5">D45-D5</f>
        <v>3.3155945436430514</v>
      </c>
      <c r="K45" s="54">
        <f t="shared" ref="K45:K55" si="6">POWER(2,($K$42-J45))</f>
        <v>1.0889896558388821</v>
      </c>
    </row>
    <row r="46" spans="1:20">
      <c r="A46" s="36">
        <v>1</v>
      </c>
      <c r="B46" s="36" t="s">
        <v>110</v>
      </c>
      <c r="C46" s="36">
        <v>3</v>
      </c>
      <c r="D46" s="37">
        <f>AVERAGE('Raw Data'!B49,'Raw Data'!B61)</f>
        <v>21.95958903595551</v>
      </c>
      <c r="E46" s="37">
        <f>STDEV('Raw Data'!B49,'Raw Data'!B61)</f>
        <v>0.21715565708738696</v>
      </c>
      <c r="F46" s="38">
        <f t="shared" si="3"/>
        <v>9.88887618670037E-3</v>
      </c>
      <c r="G46" s="50">
        <f>D46-'Raw Data'!B73</f>
        <v>-11.977203465649872</v>
      </c>
      <c r="H46" s="50">
        <f t="shared" si="4"/>
        <v>1.0961387614997333</v>
      </c>
      <c r="J46" s="58">
        <f t="shared" si="5"/>
        <v>3.357844850529581</v>
      </c>
      <c r="K46" s="58">
        <f t="shared" si="6"/>
        <v>1.0575603131663498</v>
      </c>
    </row>
    <row r="47" spans="1:20">
      <c r="A47">
        <v>2</v>
      </c>
      <c r="B47" t="s">
        <v>112</v>
      </c>
      <c r="C47">
        <v>1</v>
      </c>
      <c r="D47" s="7">
        <f>AVERAGE('Raw Data'!B42,'Raw Data'!B54)</f>
        <v>20.963706585040889</v>
      </c>
      <c r="E47" s="7">
        <f>STDEV('Raw Data'!B42,'Raw Data'!B54)</f>
        <v>7.2535948583948601E-2</v>
      </c>
      <c r="F47" s="31">
        <f t="shared" si="3"/>
        <v>3.4600726875135819E-3</v>
      </c>
      <c r="G47" s="47">
        <f>D47-'Raw Data'!B66</f>
        <v>-15.304284219933471</v>
      </c>
      <c r="H47" s="7">
        <f t="shared" si="4"/>
        <v>2.1860295352145807</v>
      </c>
      <c r="J47" s="54">
        <f t="shared" si="5"/>
        <v>1.9658517931036315</v>
      </c>
      <c r="K47" s="54">
        <f t="shared" si="6"/>
        <v>2.7754717344650164</v>
      </c>
    </row>
    <row r="48" spans="1:20">
      <c r="A48">
        <v>2</v>
      </c>
      <c r="B48" t="s">
        <v>112</v>
      </c>
      <c r="C48">
        <v>2</v>
      </c>
      <c r="D48" s="7">
        <f>AVERAGE('Raw Data'!B46,'Raw Data'!B58)</f>
        <v>21.111767154693748</v>
      </c>
      <c r="E48" s="7">
        <f>STDEV('Raw Data'!B46,'Raw Data'!B58)</f>
        <v>0.20766085860673453</v>
      </c>
      <c r="F48" s="31">
        <f t="shared" si="3"/>
        <v>9.8362613174504242E-3</v>
      </c>
      <c r="G48" s="47">
        <f>D48-'Raw Data'!B70</f>
        <v>-11.84386738058026</v>
      </c>
      <c r="H48" s="7">
        <f t="shared" si="4"/>
        <v>1.9728104181974246</v>
      </c>
      <c r="J48" s="54">
        <f t="shared" si="5"/>
        <v>1.9795914983214793</v>
      </c>
      <c r="K48" s="54">
        <f t="shared" si="6"/>
        <v>2.749164615148072</v>
      </c>
    </row>
    <row r="49" spans="1:12">
      <c r="A49" s="36">
        <v>2</v>
      </c>
      <c r="B49" s="36" t="s">
        <v>112</v>
      </c>
      <c r="C49" s="36">
        <v>3</v>
      </c>
      <c r="D49" s="37">
        <f>AVERAGE('Raw Data'!B50,'Raw Data'!B62)</f>
        <v>21.128108488329921</v>
      </c>
      <c r="E49" s="37">
        <f>STDEV('Raw Data'!B50,'Raw Data'!B62)</f>
        <v>0.14797637387816331</v>
      </c>
      <c r="F49" s="38">
        <f t="shared" si="3"/>
        <v>7.0037681773499902E-3</v>
      </c>
      <c r="G49" s="50" t="e">
        <f>D49-'Raw Data'!B74</f>
        <v>#VALUE!</v>
      </c>
      <c r="H49" s="50">
        <f t="shared" si="4"/>
        <v>1.9505905736330584</v>
      </c>
      <c r="J49" s="58">
        <f t="shared" si="5"/>
        <v>1.9622238185024905</v>
      </c>
      <c r="K49" s="58">
        <f t="shared" si="6"/>
        <v>2.7824600529113441</v>
      </c>
    </row>
    <row r="50" spans="1:12">
      <c r="A50">
        <v>3</v>
      </c>
      <c r="B50" t="s">
        <v>114</v>
      </c>
      <c r="C50">
        <v>1</v>
      </c>
      <c r="D50" s="7">
        <f>AVERAGE('Raw Data'!B43,'Raw Data'!B55)</f>
        <v>20.873831960742699</v>
      </c>
      <c r="E50" s="7">
        <f>STDEV('Raw Data'!B43,'Raw Data'!B55)</f>
        <v>6.5950397805314934E-2</v>
      </c>
      <c r="F50" s="31">
        <f t="shared" si="3"/>
        <v>3.1594772789848785E-3</v>
      </c>
      <c r="G50" s="47">
        <f>D50-'Raw Data'!B67</f>
        <v>-10.664610364459207</v>
      </c>
      <c r="H50" s="7">
        <f t="shared" si="4"/>
        <v>2.3265424610453698</v>
      </c>
      <c r="J50" s="54">
        <f t="shared" si="5"/>
        <v>1.8195016273417188</v>
      </c>
      <c r="K50" s="54">
        <f t="shared" si="6"/>
        <v>3.0717976129842581</v>
      </c>
    </row>
    <row r="51" spans="1:12">
      <c r="A51">
        <v>3</v>
      </c>
      <c r="B51" t="s">
        <v>114</v>
      </c>
      <c r="C51">
        <v>2</v>
      </c>
      <c r="D51" s="7">
        <f>AVERAGE('Raw Data'!B47,'Raw Data'!B59)</f>
        <v>21.077393431105701</v>
      </c>
      <c r="E51" s="7">
        <f>STDEV('Raw Data'!B47,'Raw Data'!B59)</f>
        <v>7.2233342815137356E-3</v>
      </c>
      <c r="F51" s="31">
        <f t="shared" si="3"/>
        <v>3.4270529252699943E-4</v>
      </c>
      <c r="G51" s="47">
        <f>D51-'Raw Data'!B71</f>
        <v>-10.262296958067182</v>
      </c>
      <c r="H51" s="7">
        <f t="shared" si="4"/>
        <v>2.0203791340466175</v>
      </c>
      <c r="J51" s="54">
        <f t="shared" si="5"/>
        <v>1.8902332510614208</v>
      </c>
      <c r="K51" s="54">
        <f t="shared" si="6"/>
        <v>2.9248275052109221</v>
      </c>
    </row>
    <row r="52" spans="1:12">
      <c r="A52" s="36">
        <v>3</v>
      </c>
      <c r="B52" s="36" t="s">
        <v>114</v>
      </c>
      <c r="C52" s="36">
        <v>3</v>
      </c>
      <c r="D52" s="37">
        <f>AVERAGE('Raw Data'!B51,'Raw Data'!B63)</f>
        <v>20.827681336423307</v>
      </c>
      <c r="E52" s="37">
        <f>STDEV('Raw Data'!B51,'Raw Data'!B63)</f>
        <v>5.1522144133701521E-2</v>
      </c>
      <c r="F52" s="38">
        <f t="shared" si="3"/>
        <v>2.4737340321987714E-3</v>
      </c>
      <c r="G52" s="50">
        <f>D52-'Raw Data'!B75</f>
        <v>-10.87490244912409</v>
      </c>
      <c r="H52" s="50">
        <f t="shared" si="4"/>
        <v>2.4021698145436523</v>
      </c>
      <c r="J52" s="58">
        <f t="shared" si="5"/>
        <v>1.7959507460721333</v>
      </c>
      <c r="K52" s="58">
        <f t="shared" si="6"/>
        <v>3.1223538574906167</v>
      </c>
    </row>
    <row r="53" spans="1:12">
      <c r="A53">
        <v>4</v>
      </c>
      <c r="B53" t="s">
        <v>116</v>
      </c>
      <c r="C53">
        <v>1</v>
      </c>
      <c r="D53" s="7">
        <f>AVERAGE('Raw Data'!B44,'Raw Data'!B56)</f>
        <v>21.954715314953603</v>
      </c>
      <c r="E53" s="7">
        <f>STDEV('Raw Data'!B44,'Raw Data'!B56)</f>
        <v>4.0919374993916617E-2</v>
      </c>
      <c r="F53" s="31">
        <f t="shared" si="3"/>
        <v>1.8638080433703449E-3</v>
      </c>
      <c r="G53" s="47">
        <f>D53-'Raw Data'!B68</f>
        <v>-13.52522791022335</v>
      </c>
      <c r="H53" s="7">
        <f t="shared" si="4"/>
        <v>1.0998480057772213</v>
      </c>
      <c r="J53" s="54">
        <f t="shared" si="5"/>
        <v>2.9629122374693893</v>
      </c>
      <c r="K53" s="54">
        <f t="shared" si="6"/>
        <v>1.3905663237053032</v>
      </c>
    </row>
    <row r="54" spans="1:12">
      <c r="A54">
        <v>4</v>
      </c>
      <c r="B54" t="s">
        <v>116</v>
      </c>
      <c r="C54">
        <v>2</v>
      </c>
      <c r="D54" s="7">
        <f>AVERAGE('Raw Data'!B48,'Raw Data'!B60)</f>
        <v>21.915452796912632</v>
      </c>
      <c r="E54" s="7">
        <f>STDEV('Raw Data'!B48,'Raw Data'!B60)</f>
        <v>0.15592319118735054</v>
      </c>
      <c r="F54" s="31">
        <f t="shared" si="3"/>
        <v>7.1147601937440429E-3</v>
      </c>
      <c r="G54" s="47">
        <f>D54-'Raw Data'!B72</f>
        <v>-7.6661246447017746</v>
      </c>
      <c r="H54" s="7">
        <f t="shared" si="4"/>
        <v>1.1301910592029549</v>
      </c>
      <c r="J54" s="54">
        <f t="shared" si="5"/>
        <v>3.0248113265874359</v>
      </c>
      <c r="K54" s="54">
        <f t="shared" si="6"/>
        <v>1.332165631274622</v>
      </c>
    </row>
    <row r="55" spans="1:12">
      <c r="A55" s="36">
        <v>4</v>
      </c>
      <c r="B55" s="36" t="s">
        <v>116</v>
      </c>
      <c r="C55" s="36">
        <v>3</v>
      </c>
      <c r="D55" s="37">
        <f>AVERAGE('Raw Data'!B52,'Raw Data'!B64)</f>
        <v>21.873170330185111</v>
      </c>
      <c r="E55" s="37">
        <f>STDEV('Raw Data'!B52,'Raw Data'!B64)</f>
        <v>5.6345334629141784E-2</v>
      </c>
      <c r="F55" s="38">
        <f t="shared" si="3"/>
        <v>2.5760021880040351E-3</v>
      </c>
      <c r="G55" s="50">
        <f>D55-'Raw Data'!B76</f>
        <v>-7.5679492648243709</v>
      </c>
      <c r="H55" s="7">
        <f t="shared" si="4"/>
        <v>1.1638048376142349</v>
      </c>
      <c r="J55" s="54">
        <f t="shared" si="5"/>
        <v>3.391755466887723</v>
      </c>
      <c r="K55" s="54">
        <f t="shared" si="6"/>
        <v>1.0329921758622116</v>
      </c>
    </row>
    <row r="56" spans="1:12">
      <c r="F56" s="31"/>
    </row>
    <row r="57" spans="1:12" ht="27" thickBot="1">
      <c r="A57" s="40"/>
      <c r="B57" s="43" t="s">
        <v>8</v>
      </c>
      <c r="C57" s="40"/>
      <c r="D57" s="41" t="s">
        <v>10</v>
      </c>
      <c r="E57" s="41" t="s">
        <v>101</v>
      </c>
      <c r="F57" s="41" t="s">
        <v>108</v>
      </c>
      <c r="G57" s="44"/>
      <c r="H57" s="41" t="s">
        <v>11</v>
      </c>
      <c r="I57" s="42" t="s">
        <v>117</v>
      </c>
      <c r="K57" s="41" t="s">
        <v>11</v>
      </c>
      <c r="L57" s="42" t="s">
        <v>117</v>
      </c>
    </row>
    <row r="58" spans="1:12">
      <c r="A58">
        <v>1</v>
      </c>
      <c r="B58" t="s">
        <v>95</v>
      </c>
      <c r="D58" s="7">
        <f>AVERAGE(D44:D46)</f>
        <v>22.092019478282982</v>
      </c>
      <c r="E58" s="2">
        <f>STDEV(D44:D46)</f>
        <v>0.11959319618366375</v>
      </c>
      <c r="F58" s="35">
        <f>E58/D58</f>
        <v>5.413411675706103E-3</v>
      </c>
      <c r="H58" s="48">
        <f>GEOMEAN(H44:H46)</f>
        <v>1</v>
      </c>
      <c r="K58" s="48">
        <f>GEOMEAN(K44:K46)</f>
        <v>0.99999999999999989</v>
      </c>
    </row>
    <row r="59" spans="1:12">
      <c r="A59">
        <v>2</v>
      </c>
      <c r="B59" t="s">
        <v>96</v>
      </c>
      <c r="D59" s="7">
        <f>AVERAGE(D47:D49)</f>
        <v>21.067860742688186</v>
      </c>
      <c r="E59" s="2">
        <f>STDEV(D47:D49)</f>
        <v>9.0569455186114617E-2</v>
      </c>
      <c r="F59" s="35">
        <f t="shared" ref="F59:F61" si="7">E59/D59</f>
        <v>4.2989393319180572E-3</v>
      </c>
      <c r="H59" s="48">
        <f>GEOMEAN(H47:H49)</f>
        <v>2.0337731044916989</v>
      </c>
      <c r="I59" s="4">
        <f>TTEST(D44:D46,D47:D49,2,2)</f>
        <v>2.9280797246877268E-4</v>
      </c>
      <c r="K59" s="48">
        <f>GEOMEAN(K47:K49)</f>
        <v>2.7689949524169819</v>
      </c>
      <c r="L59" s="4">
        <f>TTEST(J44:J46,J47:J49,2,2)</f>
        <v>1.3879867265077016E-4</v>
      </c>
    </row>
    <row r="60" spans="1:12">
      <c r="A60">
        <v>3</v>
      </c>
      <c r="B60" t="s">
        <v>97</v>
      </c>
      <c r="D60" s="7">
        <f>AVERAGE(D50:D52)</f>
        <v>20.926302242757234</v>
      </c>
      <c r="E60" s="2">
        <f>STDEV(D50:D52)</f>
        <v>0.13286790593941311</v>
      </c>
      <c r="F60" s="35">
        <f t="shared" si="7"/>
        <v>6.3493255711433577E-3</v>
      </c>
      <c r="H60" s="48">
        <f>GEOMEAN(H50:H52)</f>
        <v>2.2434472081516095</v>
      </c>
      <c r="I60" s="4">
        <f>TTEST(D44:D46,D50:D52,2,2)</f>
        <v>3.5017923127764178E-4</v>
      </c>
      <c r="K60" s="48">
        <f>GEOMEAN(K50:K52)</f>
        <v>3.038493598281836</v>
      </c>
      <c r="L60" s="4">
        <f>TTEST(J44:J46,J50:J52,2,2)</f>
        <v>1.1315534819626919E-4</v>
      </c>
    </row>
    <row r="61" spans="1:12">
      <c r="A61">
        <v>4</v>
      </c>
      <c r="B61" t="s">
        <v>98</v>
      </c>
      <c r="D61" s="7">
        <f>AVERAGE(D53:D55)</f>
        <v>21.914446147350446</v>
      </c>
      <c r="E61" s="2">
        <f>STDEV(D53:D55)</f>
        <v>4.0781811421931102E-2</v>
      </c>
      <c r="F61" s="35">
        <f t="shared" si="7"/>
        <v>1.8609556065308911E-3</v>
      </c>
      <c r="H61" s="48">
        <f>GEOMEAN(H53:H55)</f>
        <v>1.1309799323299101</v>
      </c>
      <c r="I61" s="4">
        <f>TTEST(D44:D46,D53:D55,2,2)</f>
        <v>7.1660423565302778E-2</v>
      </c>
      <c r="K61" s="48">
        <f>GEOMEAN(K53:K55)</f>
        <v>1.2415064729931404</v>
      </c>
      <c r="L61" s="4">
        <f>TTEST(J44:J46,J53:J55,2,2)</f>
        <v>0.13786726112457365</v>
      </c>
    </row>
    <row r="85" spans="1:8">
      <c r="C85" s="2"/>
      <c r="H85"/>
    </row>
    <row r="86" spans="1:8">
      <c r="C86" s="2"/>
      <c r="H86"/>
    </row>
    <row r="87" spans="1:8">
      <c r="A87" s="2"/>
      <c r="D87"/>
      <c r="E87"/>
      <c r="F87"/>
      <c r="G87"/>
      <c r="H87"/>
    </row>
    <row r="88" spans="1:8">
      <c r="C88" s="2"/>
      <c r="H88"/>
    </row>
    <row r="89" spans="1:8">
      <c r="C89" s="2"/>
      <c r="H89"/>
    </row>
  </sheetData>
  <sheetCalcPr fullCalcOnLoad="1"/>
  <phoneticPr fontId="4" type="noConversion"/>
  <conditionalFormatting sqref="I19:I21 I59:I61 L59:L61">
    <cfRule type="cellIs" dxfId="0" priority="0" stopIfTrue="1" operator="lessThanOrEqual">
      <formula>0.05</formula>
    </cfRule>
  </conditionalFormatting>
  <pageMargins left="0.75" right="0.75" top="1" bottom="1" header="0.5" footer="0.5"/>
  <headerFooter>
    <oddHeader>&amp;C&amp;"Verdana,Bold"&amp;14qPCR #23_x000D_RWPE1 Endpoint Comparison&amp;R&amp;14 9/20/12</oddHeader>
  </headerFooter>
  <colBreaks count="1" manualBreakCount="1">
    <brk id="20" max="1048575" man="1"/>
  </colBreaks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8"/>
  <sheetViews>
    <sheetView view="pageLayout" workbookViewId="0">
      <selection activeCell="C5" sqref="C5"/>
    </sheetView>
  </sheetViews>
  <sheetFormatPr baseColWidth="10" defaultRowHeight="13"/>
  <sheetData>
    <row r="1" spans="1:4">
      <c r="A1" s="16" t="s">
        <v>7</v>
      </c>
    </row>
    <row r="2" spans="1:4">
      <c r="A2" s="16"/>
      <c r="B2" t="s">
        <v>2</v>
      </c>
      <c r="C2" t="s">
        <v>2</v>
      </c>
      <c r="D2" t="s">
        <v>3</v>
      </c>
    </row>
    <row r="3" spans="1:4">
      <c r="B3" s="51">
        <v>39709</v>
      </c>
      <c r="C3" s="51">
        <v>39710</v>
      </c>
      <c r="D3" s="51">
        <v>39710</v>
      </c>
    </row>
    <row r="4" spans="1:4">
      <c r="A4" t="s">
        <v>109</v>
      </c>
      <c r="B4" s="52">
        <v>18.217810097372912</v>
      </c>
      <c r="C4" s="52">
        <v>18.761440820421718</v>
      </c>
      <c r="D4" s="52">
        <v>18.5498190637081</v>
      </c>
    </row>
    <row r="5" spans="1:4">
      <c r="A5" t="s">
        <v>109</v>
      </c>
      <c r="B5" s="52">
        <v>18.807262508065744</v>
      </c>
      <c r="C5" s="52">
        <v>18.92219597877919</v>
      </c>
      <c r="D5" s="52">
        <v>18.808740804304016</v>
      </c>
    </row>
    <row r="6" spans="1:4">
      <c r="A6" t="s">
        <v>109</v>
      </c>
      <c r="B6" s="52">
        <v>18.48128509652507</v>
      </c>
      <c r="C6" s="52">
        <v>18.732492463197268</v>
      </c>
      <c r="D6" s="52">
        <v>18.601744185425929</v>
      </c>
    </row>
    <row r="7" spans="1:4">
      <c r="A7" t="s">
        <v>111</v>
      </c>
      <c r="B7" s="52">
        <v>18.790362129136387</v>
      </c>
      <c r="C7" s="52">
        <v>19.021807791398871</v>
      </c>
      <c r="D7" s="52">
        <v>18.997854791937257</v>
      </c>
    </row>
    <row r="8" spans="1:4">
      <c r="A8" t="s">
        <v>111</v>
      </c>
      <c r="B8" s="52">
        <v>19.057852686063896</v>
      </c>
      <c r="C8" s="52">
        <v>19.317050783082529</v>
      </c>
      <c r="D8" s="52">
        <v>19.132175656372269</v>
      </c>
    </row>
    <row r="9" spans="1:4">
      <c r="A9" t="s">
        <v>111</v>
      </c>
      <c r="B9" s="52">
        <v>19.037753026423363</v>
      </c>
      <c r="C9" s="52">
        <v>19.134962448997605</v>
      </c>
      <c r="D9" s="52">
        <v>19.165884669827431</v>
      </c>
    </row>
    <row r="10" spans="1:4">
      <c r="A10" t="s">
        <v>113</v>
      </c>
      <c r="B10" s="52">
        <v>18.9103242850871</v>
      </c>
      <c r="C10" s="52">
        <v>19.122634845724768</v>
      </c>
      <c r="D10" s="52">
        <v>19.05433033340098</v>
      </c>
    </row>
    <row r="11" spans="1:4">
      <c r="A11" t="s">
        <v>113</v>
      </c>
      <c r="B11" s="52">
        <v>19.099949859607896</v>
      </c>
      <c r="C11" s="52">
        <v>19.427112671954148</v>
      </c>
      <c r="D11" s="52">
        <v>19.18716018004428</v>
      </c>
    </row>
    <row r="12" spans="1:4">
      <c r="A12" t="s">
        <v>113</v>
      </c>
      <c r="B12" s="52">
        <v>18.961814350587645</v>
      </c>
      <c r="C12" s="52">
        <v>19.166133892252255</v>
      </c>
      <c r="D12" s="52">
        <v>19.031730590351174</v>
      </c>
    </row>
    <row r="13" spans="1:4">
      <c r="A13" t="s">
        <v>115</v>
      </c>
      <c r="B13" s="52">
        <v>18.593312685043287</v>
      </c>
      <c r="C13" s="52">
        <v>18.895211081594837</v>
      </c>
      <c r="D13" s="52">
        <v>18.991803077484214</v>
      </c>
    </row>
    <row r="14" spans="1:4">
      <c r="A14" t="s">
        <v>115</v>
      </c>
      <c r="B14" s="52">
        <v>18.771909975612139</v>
      </c>
      <c r="C14" s="52">
        <v>19.000458749595719</v>
      </c>
      <c r="D14" s="52">
        <v>18.890641470325196</v>
      </c>
    </row>
    <row r="15" spans="1:4">
      <c r="A15" t="s">
        <v>115</v>
      </c>
      <c r="B15" s="52">
        <v>18.665928392533992</v>
      </c>
      <c r="C15" s="52">
        <v>18.634187546327418</v>
      </c>
      <c r="D15" s="52">
        <v>18.481414863297388</v>
      </c>
    </row>
    <row r="17" spans="2:4">
      <c r="B17" t="s">
        <v>6</v>
      </c>
      <c r="C17" s="52">
        <f>CORREL(B4:B15,C4:C15)</f>
        <v>0.84728501468007567</v>
      </c>
      <c r="D17">
        <f>CORREL(B4:B15,D4:D15)</f>
        <v>0.82943200813841389</v>
      </c>
    </row>
    <row r="18" spans="2:4">
      <c r="D18">
        <f>CORREL(C4:C15,D4:D15)</f>
        <v>0.91710708973981592</v>
      </c>
    </row>
  </sheetData>
  <phoneticPr fontId="4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Analysis</vt:lpstr>
      <vt:lpstr>Sheet7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2012-09-24T20:15:18Z</cp:lastPrinted>
  <dcterms:created xsi:type="dcterms:W3CDTF">2012-09-19T20:03:48Z</dcterms:created>
  <dcterms:modified xsi:type="dcterms:W3CDTF">2012-09-28T18:44:06Z</dcterms:modified>
</cp:coreProperties>
</file>