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9" i="23" l="1"/>
  <c r="H21" i="23"/>
  <c r="I37" i="24"/>
  <c r="I36" i="24"/>
  <c r="I35" i="24"/>
  <c r="I34" i="24"/>
  <c r="I33" i="24"/>
  <c r="I31" i="24"/>
  <c r="I32" i="24"/>
  <c r="I27" i="24"/>
  <c r="I28" i="24"/>
  <c r="D27" i="24"/>
  <c r="E27" i="24"/>
  <c r="F27" i="24"/>
  <c r="G27" i="24"/>
  <c r="H27" i="24"/>
  <c r="D28" i="24"/>
  <c r="E28" i="24"/>
  <c r="F28" i="24"/>
  <c r="G28" i="24"/>
  <c r="H28" i="24"/>
  <c r="C28" i="24"/>
  <c r="C27" i="24"/>
  <c r="G34" i="24"/>
  <c r="G33" i="24"/>
  <c r="H36" i="24"/>
  <c r="H35" i="24"/>
  <c r="H34" i="24"/>
  <c r="H33" i="24"/>
  <c r="H32" i="24"/>
  <c r="H31" i="24"/>
  <c r="L16" i="23"/>
  <c r="E16" i="23"/>
  <c r="N16" i="23"/>
  <c r="E4" i="23"/>
  <c r="L4" i="23"/>
  <c r="N4" i="23"/>
  <c r="E5" i="23"/>
  <c r="L5" i="23"/>
  <c r="N5" i="23"/>
  <c r="E6" i="23"/>
  <c r="L6" i="23"/>
  <c r="N6" i="23"/>
  <c r="O2" i="23"/>
  <c r="O16" i="23"/>
  <c r="L2" i="23"/>
  <c r="M16" i="23"/>
  <c r="G35" i="24"/>
  <c r="G32" i="24"/>
  <c r="G31" i="24"/>
  <c r="F34" i="24"/>
  <c r="F33" i="24"/>
  <c r="F32" i="24"/>
  <c r="F31" i="24"/>
  <c r="G17" i="23"/>
  <c r="E17" i="23"/>
  <c r="H17" i="23"/>
  <c r="E33" i="24"/>
  <c r="E32" i="24"/>
  <c r="E31" i="24"/>
  <c r="E9" i="23"/>
  <c r="L9" i="23"/>
  <c r="N9" i="23"/>
  <c r="O9" i="23"/>
  <c r="M9" i="23"/>
  <c r="K2" i="23"/>
  <c r="I9" i="23"/>
  <c r="G9" i="23"/>
  <c r="H9" i="23"/>
  <c r="E19" i="23"/>
  <c r="I19" i="23"/>
  <c r="E20" i="23"/>
  <c r="I20" i="23"/>
  <c r="E21" i="23"/>
  <c r="I21" i="23"/>
  <c r="I39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E22" i="23"/>
  <c r="I22" i="23"/>
  <c r="E23" i="23"/>
  <c r="I23" i="23"/>
  <c r="E24" i="23"/>
  <c r="I24" i="23"/>
  <c r="I40" i="23"/>
  <c r="E25" i="23"/>
  <c r="I25" i="23"/>
  <c r="E26" i="23"/>
  <c r="I26" i="23"/>
  <c r="E27" i="23"/>
  <c r="I27" i="23"/>
  <c r="I41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G21" i="23"/>
  <c r="F21" i="23"/>
  <c r="F20" i="23"/>
  <c r="F19" i="23"/>
  <c r="G18" i="23"/>
  <c r="F18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Q35" i="23"/>
  <c r="B36" i="23"/>
  <c r="C36" i="23"/>
  <c r="H36" i="23"/>
  <c r="J36" i="23"/>
  <c r="N36" i="23"/>
  <c r="P36" i="23"/>
  <c r="B37" i="23"/>
  <c r="C37" i="23"/>
  <c r="H37" i="23"/>
  <c r="J37" i="23"/>
  <c r="N37" i="23"/>
  <c r="O37" i="23"/>
  <c r="P37" i="23"/>
  <c r="Q37" i="23"/>
  <c r="B38" i="23"/>
  <c r="C38" i="23"/>
  <c r="H38" i="23"/>
  <c r="J38" i="23"/>
  <c r="N38" i="23"/>
  <c r="P38" i="23"/>
  <c r="B39" i="23"/>
  <c r="C39" i="23"/>
  <c r="H39" i="23"/>
  <c r="J39" i="23"/>
  <c r="N39" i="23"/>
  <c r="O39" i="23"/>
  <c r="P39" i="23"/>
  <c r="Q39" i="23"/>
  <c r="B40" i="23"/>
  <c r="C40" i="23"/>
  <c r="H40" i="23"/>
  <c r="J40" i="23"/>
  <c r="N40" i="23"/>
  <c r="P40" i="23"/>
  <c r="B41" i="23"/>
  <c r="C41" i="23"/>
  <c r="H41" i="23"/>
  <c r="J41" i="23"/>
  <c r="N41" i="23"/>
  <c r="O41" i="23"/>
  <c r="P41" i="23"/>
  <c r="Q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35" i="23"/>
  <c r="P43" i="23"/>
  <c r="J35" i="23"/>
  <c r="J43" i="23"/>
  <c r="P42" i="23"/>
  <c r="J42" i="23"/>
  <c r="K41" i="23"/>
  <c r="K37" i="23"/>
  <c r="K35" i="23"/>
</calcChain>
</file>

<file path=xl/sharedStrings.xml><?xml version="1.0" encoding="utf-8"?>
<sst xmlns="http://schemas.openxmlformats.org/spreadsheetml/2006/main" count="436" uniqueCount="168">
  <si>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</si>
  <si>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</si>
  <si>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</si>
  <si>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</si>
  <si>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</si>
  <si>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</si>
  <si>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</si>
  <si>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</si>
  <si>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</si>
  <si>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</si>
  <si>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</si>
  <si>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</si>
  <si>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</si>
  <si>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</si>
  <si>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</si>
  <si>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</si>
  <si>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</si>
  <si>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</si>
  <si>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</si>
  <si>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</si>
  <si>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</si>
  <si>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</si>
  <si>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</si>
  <si>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</si>
  <si>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</si>
  <si>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</si>
  <si>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</si>
  <si>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</si>
  <si>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</si>
  <si>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</si>
  <si>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</si>
  <si>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</si>
  <si>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</si>
  <si>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</si>
  <si>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</si>
  <si>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</si>
  <si>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</si>
  <si>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</si>
  <si>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</si>
  <si>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</si>
  <si>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</si>
  <si>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</si>
  <si>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</si>
  <si>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</si>
  <si>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</si>
  <si>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</si>
  <si>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</si>
  <si>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</si>
  <si>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</si>
  <si>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</si>
  <si>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</si>
  <si>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</si>
  <si>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</si>
  <si>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</si>
  <si>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</si>
  <si>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</si>
  <si>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</si>
  <si>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</si>
  <si>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</si>
  <si>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</si>
  <si>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</si>
  <si>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</si>
  <si>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</si>
  <si>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</si>
  <si>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</si>
  <si>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</si>
  <si>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</si>
  <si>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</si>
  <si>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</si>
  <si>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</si>
  <si>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</si>
  <si>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</si>
  <si>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</si>
  <si>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</si>
  <si>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</si>
  <si>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</si>
  <si>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</si>
  <si>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</si>
  <si>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</si>
  <si>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</si>
  <si>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</si>
  <si>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</si>
  <si>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</si>
  <si>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</si>
  <si>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</si>
  <si>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</si>
  <si>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</si>
  <si>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</si>
  <si>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</si>
  <si>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</si>
  <si>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</si>
  <si>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</si>
  <si>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</si>
  <si>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</si>
  <si>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</si>
  <si>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</si>
  <si>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</si>
  <si>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</si>
  <si>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</si>
  <si>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</si>
  <si>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</si>
  <si>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</si>
  <si>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</si>
  <si>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</si>
  <si>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</si>
  <si>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</si>
  <si>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</si>
  <si>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</si>
  <si>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</si>
  <si>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</si>
  <si>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</si>
  <si>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</si>
  <si>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</si>
  <si>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</si>
  <si>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</si>
  <si>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</si>
  <si>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</si>
  <si>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</si>
  <si>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</si>
  <si>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</si>
  <si>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</si>
  <si>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</si>
  <si>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</si>
  <si>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</si>
  <si>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</si>
  <si>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</si>
  <si>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</si>
  <si>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</si>
  <si>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</si>
  <si>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</si>
  <si>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</si>
  <si>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</si>
  <si>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</si>
  <si>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</si>
  <si>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</si>
  <si>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</si>
  <si>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</si>
  <si>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</si>
  <si>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</si>
  <si>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</si>
  <si>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</si>
  <si>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</si>
  <si>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</si>
  <si>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</si>
  <si>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</si>
  <si>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</si>
  <si>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</si>
  <si>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</si>
  <si>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</si>
  <si>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</si>
  <si>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</si>
  <si>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</si>
  <si>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</si>
  <si>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</si>
  <si>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</si>
  <si>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</si>
  <si>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</si>
  <si>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</si>
  <si>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</si>
  <si>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</si>
  <si>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</si>
  <si>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</si>
  <si>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</si>
  <si>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</si>
  <si>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</si>
  <si>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minimum</t>
  </si>
  <si>
    <t>maximum</t>
  </si>
  <si>
    <t>4/21/14 - mirNA qPCR #1: gene1 = miR 221,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</si>
</sst>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1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5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25.09646582214634</c:v>
                </c:pt>
                <c:pt idx="1">
                  <c:v>25.87137191242714</c:v>
                </c:pt>
                <c:pt idx="2">
                  <c:v>24.21410194986499</c:v>
                </c:pt>
                <c:pt idx="3">
                  <c:v>26.66899022349513</c:v>
                </c:pt>
                <c:pt idx="4">
                  <c:v>24.04423768860904</c:v>
                </c:pt>
                <c:pt idx="5">
                  <c:v>24.64736583459383</c:v>
                </c:pt>
                <c:pt idx="6">
                  <c:v>23.83797158997487</c:v>
                </c:pt>
                <c:pt idx="7">
                  <c:v>23.57726129540175</c:v>
                </c:pt>
                <c:pt idx="8">
                  <c:v>25.43314300946425</c:v>
                </c:pt>
                <c:pt idx="9">
                  <c:v>25.86399700434225</c:v>
                </c:pt>
                <c:pt idx="10">
                  <c:v>25.03865241572106</c:v>
                </c:pt>
                <c:pt idx="11">
                  <c:v>25.77286819726193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25.1724112338282</c:v>
                </c:pt>
                <c:pt idx="1">
                  <c:v>25.71494704944677</c:v>
                </c:pt>
                <c:pt idx="2">
                  <c:v>24.18175998664837</c:v>
                </c:pt>
                <c:pt idx="3">
                  <c:v>26.43901716209164</c:v>
                </c:pt>
                <c:pt idx="4">
                  <c:v>24.1172031420457</c:v>
                </c:pt>
                <c:pt idx="5">
                  <c:v>24.5322838823634</c:v>
                </c:pt>
                <c:pt idx="6">
                  <c:v>23.80692493000313</c:v>
                </c:pt>
                <c:pt idx="7">
                  <c:v>23.56533945914352</c:v>
                </c:pt>
                <c:pt idx="8">
                  <c:v>25.56934048793409</c:v>
                </c:pt>
                <c:pt idx="9">
                  <c:v>25.91797278507929</c:v>
                </c:pt>
                <c:pt idx="10">
                  <c:v>25.24747570321494</c:v>
                </c:pt>
                <c:pt idx="11">
                  <c:v>25.6593633549162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391912"/>
        <c:axId val="992383176"/>
      </c:scatterChart>
      <c:valAx>
        <c:axId val="99239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992383176"/>
        <c:crosses val="autoZero"/>
        <c:crossBetween val="midCat"/>
      </c:valAx>
      <c:valAx>
        <c:axId val="992383176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2391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-5.148403806967742</c:v>
                </c:pt>
                <c:pt idx="1">
                  <c:v>-5.223068599933142</c:v>
                </c:pt>
                <c:pt idx="2">
                  <c:v>-5.109677832339699</c:v>
                </c:pt>
                <c:pt idx="3">
                  <c:v>-3.381382810493093</c:v>
                </c:pt>
                <c:pt idx="4">
                  <c:v>-3.81942302227684</c:v>
                </c:pt>
                <c:pt idx="5">
                  <c:v>-4.411407638900233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-4.468827922993515</c:v>
                </c:pt>
                <c:pt idx="1">
                  <c:v>-4.939882549594688</c:v>
                </c:pt>
                <c:pt idx="2">
                  <c:v>-4.773732039622867</c:v>
                </c:pt>
                <c:pt idx="3">
                  <c:v>-4.164252390225801</c:v>
                </c:pt>
                <c:pt idx="4">
                  <c:v>-4.205966227816685</c:v>
                </c:pt>
                <c:pt idx="5">
                  <c:v>-4.111556144514466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-3.359295055676586</c:v>
                </c:pt>
                <c:pt idx="1">
                  <c:v>-4.238842420029968</c:v>
                </c:pt>
                <c:pt idx="2">
                  <c:v>-3.284893535900132</c:v>
                </c:pt>
                <c:pt idx="3">
                  <c:v>-3.20307632670474</c:v>
                </c:pt>
                <c:pt idx="4">
                  <c:v>-1.854552227482568</c:v>
                </c:pt>
                <c:pt idx="5">
                  <c:v>-2.490001538030316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-5.192587440863864</c:v>
                </c:pt>
                <c:pt idx="1">
                  <c:v>-5.719866438895714</c:v>
                </c:pt>
                <c:pt idx="2">
                  <c:v>-6.375934285090476</c:v>
                </c:pt>
                <c:pt idx="3">
                  <c:v>-5.351223571242457</c:v>
                </c:pt>
                <c:pt idx="4">
                  <c:v>-5.526404424487449</c:v>
                </c:pt>
                <c:pt idx="5">
                  <c:v>-5.27652032922136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-5.160383413080194</c:v>
                </c:pt>
                <c:pt idx="1">
                  <c:v>-3.870737823890055</c:v>
                </c:pt>
                <c:pt idx="2">
                  <c:v>-4.72748083740369</c:v>
                </c:pt>
                <c:pt idx="3">
                  <c:v>-4.160591587518984</c:v>
                </c:pt>
                <c:pt idx="4">
                  <c:v>-3.627677003868895</c:v>
                </c:pt>
                <c:pt idx="5">
                  <c:v>-2.515876697405874</c:v>
                </c:pt>
                <c:pt idx="6">
                  <c:v>-5.762796054950018</c:v>
                </c:pt>
                <c:pt idx="7">
                  <c:v>-5.384716108317089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53048"/>
        <c:axId val="73659096"/>
      </c:scatterChart>
      <c:valAx>
        <c:axId val="73653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659096"/>
        <c:crosses val="autoZero"/>
        <c:crossBetween val="midCat"/>
      </c:valAx>
      <c:valAx>
        <c:axId val="7365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3653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miR-221 -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0.991730749711024</c:v>
                </c:pt>
                <c:pt idx="1">
                  <c:v>1.044407835835862</c:v>
                </c:pt>
                <c:pt idx="2">
                  <c:v>0.965464032690522</c:v>
                </c:pt>
                <c:pt idx="3">
                  <c:v>0.291385177827402</c:v>
                </c:pt>
                <c:pt idx="4">
                  <c:v>0.39475778127756</c:v>
                </c:pt>
                <c:pt idx="5">
                  <c:v>0.59502583977837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0.619185893888256</c:v>
                </c:pt>
                <c:pt idx="1">
                  <c:v>0.858267418195993</c:v>
                </c:pt>
                <c:pt idx="2">
                  <c:v>0.764902955030676</c:v>
                </c:pt>
                <c:pt idx="3">
                  <c:v>0.501342684881781</c:v>
                </c:pt>
                <c:pt idx="4">
                  <c:v>0.516050019572143</c:v>
                </c:pt>
                <c:pt idx="5">
                  <c:v>0.483360917052272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0.286958028271457</c:v>
                </c:pt>
                <c:pt idx="1">
                  <c:v>0.52794480268856</c:v>
                </c:pt>
                <c:pt idx="2">
                  <c:v>0.272534376501557</c:v>
                </c:pt>
                <c:pt idx="3">
                  <c:v>0.257508670291269</c:v>
                </c:pt>
                <c:pt idx="4">
                  <c:v>0.101122000464558</c:v>
                </c:pt>
                <c:pt idx="5">
                  <c:v>0.157085086578291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1.022573133989261</c:v>
                </c:pt>
                <c:pt idx="1">
                  <c:v>1.473741023483484</c:v>
                </c:pt>
                <c:pt idx="2">
                  <c:v>2.322294393659825</c:v>
                </c:pt>
                <c:pt idx="3">
                  <c:v>1.141428236813032</c:v>
                </c:pt>
                <c:pt idx="4">
                  <c:v>1.288793400332449</c:v>
                </c:pt>
                <c:pt idx="5">
                  <c:v>1.08382882061104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1.0</c:v>
                </c:pt>
                <c:pt idx="1">
                  <c:v>0.409051504060682</c:v>
                </c:pt>
                <c:pt idx="2">
                  <c:v>0.740769921065876</c:v>
                </c:pt>
                <c:pt idx="3">
                  <c:v>0.500072152968206</c:v>
                </c:pt>
                <c:pt idx="4">
                  <c:v>0.345628380413791</c:v>
                </c:pt>
                <c:pt idx="5">
                  <c:v>0.159927870632246</c:v>
                </c:pt>
                <c:pt idx="6">
                  <c:v>1.518253444078405</c:v>
                </c:pt>
                <c:pt idx="7">
                  <c:v>1.168236766854464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27928"/>
        <c:axId val="195133144"/>
      </c:scatterChart>
      <c:valAx>
        <c:axId val="195127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5133144"/>
        <c:crosses val="autoZero"/>
        <c:crossBetween val="midCat"/>
      </c:valAx>
      <c:valAx>
        <c:axId val="19513314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95127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  <c:pt idx="6">
                  <c:v>29.97006967169268</c:v>
                </c:pt>
                <c:pt idx="7">
                  <c:v>28.2072898708004</c:v>
                </c:pt>
                <c:pt idx="8">
                  <c:v>30.66471693433364</c:v>
                </c:pt>
                <c:pt idx="9">
                  <c:v>30.14492203506297</c:v>
                </c:pt>
                <c:pt idx="10">
                  <c:v>29.99912570875364</c:v>
                </c:pt>
                <c:pt idx="11">
                  <c:v>29.40482173214685</c:v>
                </c:pt>
                <c:pt idx="12">
                  <c:v>29.16853126345498</c:v>
                </c:pt>
                <c:pt idx="13">
                  <c:v>29.95495819611903</c:v>
                </c:pt>
                <c:pt idx="14">
                  <c:v>29.9610358040921</c:v>
                </c:pt>
                <c:pt idx="15">
                  <c:v>30.05877171714965</c:v>
                </c:pt>
                <c:pt idx="16">
                  <c:v>26.98899075546984</c:v>
                </c:pt>
                <c:pt idx="17">
                  <c:v>29.0440052308237</c:v>
                </c:pt>
                <c:pt idx="18">
                  <c:v>29.91347753459384</c:v>
                </c:pt>
                <c:pt idx="19">
                  <c:v>29.44365073224107</c:v>
                </c:pt>
                <c:pt idx="20">
                  <c:v>30.57386525334716</c:v>
                </c:pt>
                <c:pt idx="21">
                  <c:v>28.94442048562701</c:v>
                </c:pt>
                <c:pt idx="22">
                  <c:v>29.34885268447645</c:v>
                </c:pt>
                <c:pt idx="23">
                  <c:v>29.35724074454873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05400"/>
        <c:axId val="73708376"/>
      </c:barChart>
      <c:catAx>
        <c:axId val="73705400"/>
        <c:scaling>
          <c:orientation val="minMax"/>
        </c:scaling>
        <c:delete val="0"/>
        <c:axPos val="b"/>
        <c:majorTickMark val="out"/>
        <c:minorTickMark val="none"/>
        <c:tickLblPos val="nextTo"/>
        <c:crossAx val="73708376"/>
        <c:crosses val="autoZero"/>
        <c:auto val="1"/>
        <c:lblAlgn val="ctr"/>
        <c:lblOffset val="100"/>
        <c:noMultiLvlLbl val="0"/>
      </c:catAx>
      <c:valAx>
        <c:axId val="7370837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3705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29.97006967169268</c:v>
                </c:pt>
                <c:pt idx="1">
                  <c:v>28.2072898708004</c:v>
                </c:pt>
                <c:pt idx="2">
                  <c:v>30.66471693433364</c:v>
                </c:pt>
                <c:pt idx="3">
                  <c:v>30.14492203506297</c:v>
                </c:pt>
                <c:pt idx="4">
                  <c:v>29.99912570875364</c:v>
                </c:pt>
                <c:pt idx="5">
                  <c:v>29.40482173214685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29.16853126345498</c:v>
                </c:pt>
                <c:pt idx="1">
                  <c:v>29.95495819611903</c:v>
                </c:pt>
                <c:pt idx="2">
                  <c:v>29.9610358040921</c:v>
                </c:pt>
                <c:pt idx="3">
                  <c:v>30.05877171714965</c:v>
                </c:pt>
                <c:pt idx="4">
                  <c:v>26.98899075546984</c:v>
                </c:pt>
                <c:pt idx="5">
                  <c:v>29.0440052308237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29.91347753459384</c:v>
                </c:pt>
                <c:pt idx="1">
                  <c:v>29.44365073224107</c:v>
                </c:pt>
                <c:pt idx="2">
                  <c:v>30.57386525334716</c:v>
                </c:pt>
                <c:pt idx="3">
                  <c:v>28.94442048562701</c:v>
                </c:pt>
                <c:pt idx="4">
                  <c:v>29.34885268447645</c:v>
                </c:pt>
                <c:pt idx="5">
                  <c:v>29.35724074454873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29.37058506602379</c:v>
                </c:pt>
                <c:pt idx="1">
                  <c:v>28.92280189765268</c:v>
                </c:pt>
                <c:pt idx="2">
                  <c:v>29.61402549227557</c:v>
                </c:pt>
                <c:pt idx="3">
                  <c:v>29.84962315865448</c:v>
                </c:pt>
                <c:pt idx="4">
                  <c:v>29.69484175455537</c:v>
                </c:pt>
                <c:pt idx="5">
                  <c:v>28.69725590114773</c:v>
                </c:pt>
                <c:pt idx="6">
                  <c:v>29.97699784006069</c:v>
                </c:pt>
                <c:pt idx="7">
                  <c:v>29.21683797155073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53192"/>
        <c:axId val="73758408"/>
      </c:scatterChart>
      <c:valAx>
        <c:axId val="73753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758408"/>
        <c:crosses val="autoZero"/>
        <c:crossBetween val="midCat"/>
      </c:valAx>
      <c:valAx>
        <c:axId val="73758408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3753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0.775047373507392</c:v>
                </c:pt>
                <c:pt idx="1">
                  <c:v>0.799980502228384</c:v>
                </c:pt>
                <c:pt idx="2">
                  <c:v>1.612843948304484</c:v>
                </c:pt>
                <c:pt idx="3">
                  <c:v>1.777340703301214</c:v>
                </c:pt>
                <c:pt idx="4">
                  <c:v>1.621710023274725</c:v>
                </c:pt>
                <c:pt idx="5">
                  <c:v>0.880328187448697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0.659989690717616</c:v>
                </c:pt>
                <c:pt idx="1">
                  <c:v>2.239684000540116</c:v>
                </c:pt>
                <c:pt idx="2">
                  <c:v>0.407781472048317</c:v>
                </c:pt>
                <c:pt idx="3">
                  <c:v>0.584657258184215</c:v>
                </c:pt>
                <c:pt idx="4">
                  <c:v>0.646830385374984</c:v>
                </c:pt>
                <c:pt idx="5">
                  <c:v>0.976548318484168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1.150334792099827</c:v>
                </c:pt>
                <c:pt idx="1">
                  <c:v>0.666939069362372</c:v>
                </c:pt>
                <c:pt idx="2">
                  <c:v>0.664135380261523</c:v>
                </c:pt>
                <c:pt idx="3">
                  <c:v>0.620633445060601</c:v>
                </c:pt>
                <c:pt idx="4">
                  <c:v>5.21112301060346</c:v>
                </c:pt>
                <c:pt idx="5">
                  <c:v>1.254036930575367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0.6863933741248</c:v>
                </c:pt>
                <c:pt idx="1">
                  <c:v>0.950615831678976</c:v>
                </c:pt>
                <c:pt idx="2">
                  <c:v>0.434286741099193</c:v>
                </c:pt>
                <c:pt idx="3">
                  <c:v>1.343656699235987</c:v>
                </c:pt>
                <c:pt idx="4">
                  <c:v>1.015177768965754</c:v>
                </c:pt>
                <c:pt idx="5">
                  <c:v>1.009292488357363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1.000000000000002</c:v>
                </c:pt>
                <c:pt idx="1">
                  <c:v>1.363942824006146</c:v>
                </c:pt>
                <c:pt idx="2">
                  <c:v>0.844728466158361</c:v>
                </c:pt>
                <c:pt idx="3">
                  <c:v>0.717455823493497</c:v>
                </c:pt>
                <c:pt idx="4">
                  <c:v>0.798709795017687</c:v>
                </c:pt>
                <c:pt idx="5">
                  <c:v>1.594748768985355</c:v>
                </c:pt>
                <c:pt idx="6">
                  <c:v>0.656827859593504</c:v>
                </c:pt>
                <c:pt idx="7">
                  <c:v>1.112455089275996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0792"/>
        <c:axId val="2356008"/>
      </c:scatterChart>
      <c:valAx>
        <c:axId val="2350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56008"/>
        <c:crosses val="autoZero"/>
        <c:crossBetween val="midCat"/>
      </c:valAx>
      <c:valAx>
        <c:axId val="235600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2350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14520"/>
        <c:axId val="73819816"/>
      </c:scatterChart>
      <c:valAx>
        <c:axId val="7381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819816"/>
        <c:crosses val="autoZero"/>
        <c:crossBetween val="midCat"/>
      </c:valAx>
      <c:valAx>
        <c:axId val="73819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814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991144"/>
        <c:axId val="1047816568"/>
      </c:scatterChart>
      <c:valAx>
        <c:axId val="104799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047816568"/>
        <c:crosses val="autoZero"/>
        <c:crossBetween val="midCat"/>
      </c:valAx>
      <c:valAx>
        <c:axId val="1047816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047991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79768"/>
        <c:axId val="73885064"/>
      </c:scatterChart>
      <c:valAx>
        <c:axId val="7387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885064"/>
        <c:crosses val="autoZero"/>
        <c:crossBetween val="midCat"/>
      </c:valAx>
      <c:valAx>
        <c:axId val="73885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879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Data'!$H$2:$H$25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44264"/>
        <c:axId val="73949560"/>
      </c:scatterChart>
      <c:valAx>
        <c:axId val="7394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949560"/>
        <c:crosses val="autoZero"/>
        <c:crossBetween val="midCat"/>
      </c:valAx>
      <c:valAx>
        <c:axId val="73949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4/14/14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73944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Data'!$I$2:$I$25</c:f>
              <c:numCache>
                <c:formatCode>0.00</c:formatCode>
                <c:ptCount val="24"/>
                <c:pt idx="0">
                  <c:v>29.73822866544636</c:v>
                </c:pt>
                <c:pt idx="1">
                  <c:v>29.69254832301267</c:v>
                </c:pt>
                <c:pt idx="2">
                  <c:v>28.68097820961233</c:v>
                </c:pt>
                <c:pt idx="3">
                  <c:v>28.54086480398831</c:v>
                </c:pt>
                <c:pt idx="4">
                  <c:v>28.67306919060149</c:v>
                </c:pt>
                <c:pt idx="5">
                  <c:v>29.55447169836824</c:v>
                </c:pt>
                <c:pt idx="6">
                  <c:v>29.97006967169268</c:v>
                </c:pt>
                <c:pt idx="7">
                  <c:v>28.2072898708004</c:v>
                </c:pt>
                <c:pt idx="8">
                  <c:v>30.66471693433364</c:v>
                </c:pt>
                <c:pt idx="9">
                  <c:v>30.14492203506297</c:v>
                </c:pt>
                <c:pt idx="10">
                  <c:v>29.99912570875364</c:v>
                </c:pt>
                <c:pt idx="11">
                  <c:v>29.40482173214685</c:v>
                </c:pt>
                <c:pt idx="12">
                  <c:v>29.16853126345498</c:v>
                </c:pt>
                <c:pt idx="13">
                  <c:v>29.95495819611903</c:v>
                </c:pt>
                <c:pt idx="14">
                  <c:v>29.9610358040921</c:v>
                </c:pt>
                <c:pt idx="15">
                  <c:v>30.05877171714965</c:v>
                </c:pt>
                <c:pt idx="16">
                  <c:v>26.98899075546984</c:v>
                </c:pt>
                <c:pt idx="17">
                  <c:v>29.0440052308237</c:v>
                </c:pt>
                <c:pt idx="18">
                  <c:v>29.91347753459384</c:v>
                </c:pt>
                <c:pt idx="19">
                  <c:v>29.44365073224107</c:v>
                </c:pt>
                <c:pt idx="20">
                  <c:v>30.57386525334716</c:v>
                </c:pt>
                <c:pt idx="21">
                  <c:v>28.94442048562701</c:v>
                </c:pt>
                <c:pt idx="22">
                  <c:v>29.34885268447645</c:v>
                </c:pt>
                <c:pt idx="23">
                  <c:v>29.35724074454873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214312"/>
        <c:axId val="992205672"/>
      </c:scatterChart>
      <c:valAx>
        <c:axId val="99221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92205672"/>
        <c:crosses val="autoZero"/>
        <c:crossBetween val="midCat"/>
      </c:valAx>
      <c:valAx>
        <c:axId val="992205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4/21/14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92214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25.09646582214634</c:v>
                </c:pt>
                <c:pt idx="1">
                  <c:v>25.87137191242714</c:v>
                </c:pt>
                <c:pt idx="2">
                  <c:v>24.21410194986499</c:v>
                </c:pt>
                <c:pt idx="3">
                  <c:v>26.66899022349513</c:v>
                </c:pt>
                <c:pt idx="4">
                  <c:v>24.04423768860904</c:v>
                </c:pt>
                <c:pt idx="5">
                  <c:v>24.64736583459383</c:v>
                </c:pt>
                <c:pt idx="6">
                  <c:v>23.83797158997487</c:v>
                </c:pt>
                <c:pt idx="7">
                  <c:v>23.57726129540175</c:v>
                </c:pt>
                <c:pt idx="8">
                  <c:v>25.43314300946425</c:v>
                </c:pt>
                <c:pt idx="9">
                  <c:v>25.86399700434225</c:v>
                </c:pt>
                <c:pt idx="10">
                  <c:v>25.03865241572106</c:v>
                </c:pt>
                <c:pt idx="11">
                  <c:v>25.77286819726193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25.1724112338282</c:v>
                </c:pt>
                <c:pt idx="1">
                  <c:v>25.71494704944677</c:v>
                </c:pt>
                <c:pt idx="2">
                  <c:v>24.18175998664837</c:v>
                </c:pt>
                <c:pt idx="3">
                  <c:v>26.43901716209164</c:v>
                </c:pt>
                <c:pt idx="4">
                  <c:v>24.1172031420457</c:v>
                </c:pt>
                <c:pt idx="5">
                  <c:v>24.5322838823634</c:v>
                </c:pt>
                <c:pt idx="6">
                  <c:v>23.80692493000313</c:v>
                </c:pt>
                <c:pt idx="7">
                  <c:v>23.56533945914352</c:v>
                </c:pt>
                <c:pt idx="8">
                  <c:v>25.56934048793409</c:v>
                </c:pt>
                <c:pt idx="9">
                  <c:v>25.91797278507929</c:v>
                </c:pt>
                <c:pt idx="10">
                  <c:v>25.24747570321494</c:v>
                </c:pt>
                <c:pt idx="11">
                  <c:v>25.6593633549162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894168"/>
        <c:axId val="1047899608"/>
      </c:scatterChart>
      <c:valAx>
        <c:axId val="1047894168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47899608"/>
        <c:crosses val="autoZero"/>
        <c:crossBetween val="midCat"/>
      </c:valAx>
      <c:valAx>
        <c:axId val="104789960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47894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25.13746998572639</c:v>
                </c:pt>
                <c:pt idx="1">
                  <c:v>24.29726297929705</c:v>
                </c:pt>
                <c:pt idx="2">
                  <c:v>25.78107562323307</c:v>
                </c:pt>
                <c:pt idx="3">
                  <c:v>23.61396171480325</c:v>
                </c:pt>
                <c:pt idx="4">
                  <c:v>23.48111488368102</c:v>
                </c:pt>
                <c:pt idx="5">
                  <c:v>25.90722516125677</c:v>
                </c:pt>
                <c:pt idx="6">
                  <c:v>24.68149798893177</c:v>
                </c:pt>
                <c:pt idx="7">
                  <c:v>26.63719070296847</c:v>
                </c:pt>
                <c:pt idx="8">
                  <c:v>23.11773588128916</c:v>
                </c:pt>
                <c:pt idx="9">
                  <c:v>24.68167562380677</c:v>
                </c:pt>
                <c:pt idx="10">
                  <c:v>24.6515612543197</c:v>
                </c:pt>
                <c:pt idx="11">
                  <c:v>26.85569539044491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25.44906118953838</c:v>
                </c:pt>
                <c:pt idx="1">
                  <c:v>24.64169646686199</c:v>
                </c:pt>
                <c:pt idx="2">
                  <c:v>25.83739679232372</c:v>
                </c:pt>
                <c:pt idx="3">
                  <c:v>23.83360687188747</c:v>
                </c:pt>
                <c:pt idx="4">
                  <c:v>23.70527894508809</c:v>
                </c:pt>
                <c:pt idx="5">
                  <c:v>26.05411412841756</c:v>
                </c:pt>
                <c:pt idx="6">
                  <c:v>24.76028219852818</c:v>
                </c:pt>
                <c:pt idx="7">
                  <c:v>26.71509383341547</c:v>
                </c:pt>
                <c:pt idx="8">
                  <c:v>23.41707876112227</c:v>
                </c:pt>
                <c:pt idx="9">
                  <c:v>25.02561671284252</c:v>
                </c:pt>
                <c:pt idx="10">
                  <c:v>25.66740273267075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339304"/>
        <c:axId val="992331800"/>
      </c:scatterChart>
      <c:valAx>
        <c:axId val="99233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92331800"/>
        <c:crosses val="autoZero"/>
        <c:crossBetween val="midCat"/>
      </c:valAx>
      <c:valAx>
        <c:axId val="992331800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92339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26.98899075546984</c:v>
                </c:pt>
                <c:pt idx="1">
                  <c:v>29.99912570875364</c:v>
                </c:pt>
                <c:pt idx="2">
                  <c:v>30.57386525334716</c:v>
                </c:pt>
                <c:pt idx="3">
                  <c:v>29.0440052308237</c:v>
                </c:pt>
                <c:pt idx="4">
                  <c:v>29.35724074454873</c:v>
                </c:pt>
                <c:pt idx="5">
                  <c:v>29.73822866544636</c:v>
                </c:pt>
                <c:pt idx="6">
                  <c:v>29.34885268447645</c:v>
                </c:pt>
                <c:pt idx="7">
                  <c:v>28.68097820961233</c:v>
                </c:pt>
                <c:pt idx="8">
                  <c:v>29.97006967169268</c:v>
                </c:pt>
                <c:pt idx="9">
                  <c:v>30.66471693433364</c:v>
                </c:pt>
                <c:pt idx="10">
                  <c:v>29.55447169836824</c:v>
                </c:pt>
                <c:pt idx="11">
                  <c:v>29.95495819611903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29.40482173214685</c:v>
                </c:pt>
                <c:pt idx="1">
                  <c:v>29.69254832301267</c:v>
                </c:pt>
                <c:pt idx="2">
                  <c:v>29.16853126345498</c:v>
                </c:pt>
                <c:pt idx="3">
                  <c:v>29.44365073224107</c:v>
                </c:pt>
                <c:pt idx="4">
                  <c:v>28.94442048562701</c:v>
                </c:pt>
                <c:pt idx="5">
                  <c:v>30.14492203506297</c:v>
                </c:pt>
                <c:pt idx="6">
                  <c:v>29.91347753459384</c:v>
                </c:pt>
                <c:pt idx="7">
                  <c:v>29.9610358040921</c:v>
                </c:pt>
                <c:pt idx="8">
                  <c:v>28.2072898708004</c:v>
                </c:pt>
                <c:pt idx="9">
                  <c:v>28.67306919060149</c:v>
                </c:pt>
                <c:pt idx="10">
                  <c:v>28.54086480398831</c:v>
                </c:pt>
                <c:pt idx="11">
                  <c:v>30.05877171714965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07224"/>
        <c:axId val="73512696"/>
      </c:scatterChart>
      <c:valAx>
        <c:axId val="7350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3512696"/>
        <c:crosses val="autoZero"/>
        <c:crossBetween val="midCat"/>
      </c:valAx>
      <c:valAx>
        <c:axId val="73512696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3507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25.13746998572639</c:v>
                </c:pt>
                <c:pt idx="1">
                  <c:v>24.29726297929705</c:v>
                </c:pt>
                <c:pt idx="2">
                  <c:v>25.78107562323307</c:v>
                </c:pt>
                <c:pt idx="3">
                  <c:v>23.61396171480325</c:v>
                </c:pt>
                <c:pt idx="4">
                  <c:v>23.48111488368102</c:v>
                </c:pt>
                <c:pt idx="5">
                  <c:v>25.90722516125677</c:v>
                </c:pt>
                <c:pt idx="6">
                  <c:v>24.68149798893177</c:v>
                </c:pt>
                <c:pt idx="7">
                  <c:v>26.63719070296847</c:v>
                </c:pt>
                <c:pt idx="8">
                  <c:v>23.11773588128916</c:v>
                </c:pt>
                <c:pt idx="9">
                  <c:v>24.68167562380677</c:v>
                </c:pt>
                <c:pt idx="10">
                  <c:v>24.6515612543197</c:v>
                </c:pt>
                <c:pt idx="11">
                  <c:v>26.85569539044491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25.44906118953838</c:v>
                </c:pt>
                <c:pt idx="1">
                  <c:v>24.64169646686199</c:v>
                </c:pt>
                <c:pt idx="2">
                  <c:v>25.83739679232372</c:v>
                </c:pt>
                <c:pt idx="3">
                  <c:v>23.83360687188747</c:v>
                </c:pt>
                <c:pt idx="4">
                  <c:v>23.70527894508809</c:v>
                </c:pt>
                <c:pt idx="5">
                  <c:v>26.05411412841756</c:v>
                </c:pt>
                <c:pt idx="6">
                  <c:v>24.76028219852818</c:v>
                </c:pt>
                <c:pt idx="7">
                  <c:v>26.71509383341547</c:v>
                </c:pt>
                <c:pt idx="8">
                  <c:v>23.41707876112227</c:v>
                </c:pt>
                <c:pt idx="9">
                  <c:v>25.02561671284252</c:v>
                </c:pt>
                <c:pt idx="10">
                  <c:v>25.66740273267075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928904"/>
        <c:axId val="1047934312"/>
      </c:scatterChart>
      <c:valAx>
        <c:axId val="1047928904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47934312"/>
        <c:crosses val="autoZero"/>
        <c:crossBetween val="midCat"/>
      </c:valAx>
      <c:valAx>
        <c:axId val="1047934312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47928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26.98899075546984</c:v>
                </c:pt>
                <c:pt idx="1">
                  <c:v>29.99912570875364</c:v>
                </c:pt>
                <c:pt idx="2">
                  <c:v>30.57386525334716</c:v>
                </c:pt>
                <c:pt idx="3">
                  <c:v>29.0440052308237</c:v>
                </c:pt>
                <c:pt idx="4">
                  <c:v>29.35724074454873</c:v>
                </c:pt>
                <c:pt idx="5">
                  <c:v>29.73822866544636</c:v>
                </c:pt>
                <c:pt idx="6">
                  <c:v>29.34885268447645</c:v>
                </c:pt>
                <c:pt idx="7">
                  <c:v>28.68097820961233</c:v>
                </c:pt>
                <c:pt idx="8">
                  <c:v>29.97006967169268</c:v>
                </c:pt>
                <c:pt idx="9">
                  <c:v>30.66471693433364</c:v>
                </c:pt>
                <c:pt idx="10">
                  <c:v>29.55447169836824</c:v>
                </c:pt>
                <c:pt idx="11">
                  <c:v>29.95495819611903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29.40482173214685</c:v>
                </c:pt>
                <c:pt idx="1">
                  <c:v>29.69254832301267</c:v>
                </c:pt>
                <c:pt idx="2">
                  <c:v>29.16853126345498</c:v>
                </c:pt>
                <c:pt idx="3">
                  <c:v>29.44365073224107</c:v>
                </c:pt>
                <c:pt idx="4">
                  <c:v>28.94442048562701</c:v>
                </c:pt>
                <c:pt idx="5">
                  <c:v>30.14492203506297</c:v>
                </c:pt>
                <c:pt idx="6">
                  <c:v>29.91347753459384</c:v>
                </c:pt>
                <c:pt idx="7">
                  <c:v>29.9610358040921</c:v>
                </c:pt>
                <c:pt idx="8">
                  <c:v>28.2072898708004</c:v>
                </c:pt>
                <c:pt idx="9">
                  <c:v>28.67306919060149</c:v>
                </c:pt>
                <c:pt idx="10">
                  <c:v>28.54086480398831</c:v>
                </c:pt>
                <c:pt idx="11">
                  <c:v>30.05877171714965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296056"/>
        <c:axId val="992288888"/>
      </c:scatterChart>
      <c:valAx>
        <c:axId val="992296056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92288888"/>
        <c:crosses val="autoZero"/>
        <c:crossBetween val="midCat"/>
      </c:valAx>
      <c:valAx>
        <c:axId val="992288888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92296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0.0813752288143231</c:v>
                  </c:pt>
                  <c:pt idx="1">
                    <c:v>0.243551254724905</c:v>
                  </c:pt>
                  <c:pt idx="2">
                    <c:v>0.00843001126238621</c:v>
                  </c:pt>
                  <c:pt idx="3">
                    <c:v>0.718308397952597</c:v>
                  </c:pt>
                  <c:pt idx="4">
                    <c:v>0.243203076385861</c:v>
                  </c:pt>
                  <c:pt idx="5">
                    <c:v>0.147660362656589</c:v>
                  </c:pt>
                  <c:pt idx="6">
                    <c:v>0.0963061606065319</c:v>
                  </c:pt>
                  <c:pt idx="7">
                    <c:v>0.211667380229901</c:v>
                  </c:pt>
                  <c:pt idx="8">
                    <c:v>0.0381666405789997</c:v>
                  </c:pt>
                  <c:pt idx="9">
                    <c:v>0.103866184760884</c:v>
                  </c:pt>
                  <c:pt idx="10">
                    <c:v>0.110609081359598</c:v>
                  </c:pt>
                  <c:pt idx="11">
                    <c:v>0.22032825317354</c:v>
                  </c:pt>
                  <c:pt idx="12">
                    <c:v>0.0398250805883562</c:v>
                  </c:pt>
                  <c:pt idx="13">
                    <c:v>0.0802600437201756</c:v>
                  </c:pt>
                  <c:pt idx="14">
                    <c:v>0.0550858318147301</c:v>
                  </c:pt>
                  <c:pt idx="16">
                    <c:v>0.0537015156002504</c:v>
                  </c:pt>
                  <c:pt idx="17">
                    <c:v>0.162615511208639</c:v>
                  </c:pt>
                  <c:pt idx="18">
                    <c:v>0.0557088488560464</c:v>
                  </c:pt>
                  <c:pt idx="19">
                    <c:v>0.155312580029036</c:v>
                  </c:pt>
                  <c:pt idx="20">
                    <c:v>0.0228692215073604</c:v>
                  </c:pt>
                  <c:pt idx="21">
                    <c:v>0.158507927919254</c:v>
                  </c:pt>
                  <c:pt idx="22">
                    <c:v>0.0219533037992099</c:v>
                  </c:pt>
                  <c:pt idx="23">
                    <c:v>0.0515943669174077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0.0813752288143231</c:v>
                  </c:pt>
                  <c:pt idx="1">
                    <c:v>0.243551254724905</c:v>
                  </c:pt>
                  <c:pt idx="2">
                    <c:v>0.00843001126238621</c:v>
                  </c:pt>
                  <c:pt idx="3">
                    <c:v>0.718308397952597</c:v>
                  </c:pt>
                  <c:pt idx="4">
                    <c:v>0.243203076385861</c:v>
                  </c:pt>
                  <c:pt idx="5">
                    <c:v>0.147660362656589</c:v>
                  </c:pt>
                  <c:pt idx="6">
                    <c:v>0.0963061606065319</c:v>
                  </c:pt>
                  <c:pt idx="7">
                    <c:v>0.211667380229901</c:v>
                  </c:pt>
                  <c:pt idx="8">
                    <c:v>0.0381666405789997</c:v>
                  </c:pt>
                  <c:pt idx="9">
                    <c:v>0.103866184760884</c:v>
                  </c:pt>
                  <c:pt idx="10">
                    <c:v>0.110609081359598</c:v>
                  </c:pt>
                  <c:pt idx="11">
                    <c:v>0.22032825317354</c:v>
                  </c:pt>
                  <c:pt idx="12">
                    <c:v>0.0398250805883562</c:v>
                  </c:pt>
                  <c:pt idx="13">
                    <c:v>0.0802600437201756</c:v>
                  </c:pt>
                  <c:pt idx="14">
                    <c:v>0.0550858318147301</c:v>
                  </c:pt>
                  <c:pt idx="16">
                    <c:v>0.0537015156002504</c:v>
                  </c:pt>
                  <c:pt idx="17">
                    <c:v>0.162615511208639</c:v>
                  </c:pt>
                  <c:pt idx="18">
                    <c:v>0.0557088488560464</c:v>
                  </c:pt>
                  <c:pt idx="19">
                    <c:v>0.155312580029036</c:v>
                  </c:pt>
                  <c:pt idx="20">
                    <c:v>0.0228692215073604</c:v>
                  </c:pt>
                  <c:pt idx="21">
                    <c:v>0.158507927919254</c:v>
                  </c:pt>
                  <c:pt idx="22">
                    <c:v>0.0219533037992099</c:v>
                  </c:pt>
                  <c:pt idx="23">
                    <c:v>0.0515943669174077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24.58982485847861</c:v>
                </c:pt>
                <c:pt idx="1">
                  <c:v>24.46947972307952</c:v>
                </c:pt>
                <c:pt idx="2">
                  <c:v>23.57130037727264</c:v>
                </c:pt>
                <c:pt idx="3">
                  <c:v>25.15948199349522</c:v>
                </c:pt>
                <c:pt idx="4">
                  <c:v>24.85364616832465</c:v>
                </c:pt>
                <c:pt idx="5">
                  <c:v>25.143064059468</c:v>
                </c:pt>
                <c:pt idx="6">
                  <c:v>25.50124174869917</c:v>
                </c:pt>
                <c:pt idx="7">
                  <c:v>23.26740732120571</c:v>
                </c:pt>
                <c:pt idx="8">
                  <c:v>25.89098489471077</c:v>
                </c:pt>
                <c:pt idx="9">
                  <c:v>25.98066964483716</c:v>
                </c:pt>
                <c:pt idx="10">
                  <c:v>25.79315948093695</c:v>
                </c:pt>
                <c:pt idx="11">
                  <c:v>25.29326558763238</c:v>
                </c:pt>
                <c:pt idx="12">
                  <c:v>25.8092362077784</c:v>
                </c:pt>
                <c:pt idx="13">
                  <c:v>25.71611577608906</c:v>
                </c:pt>
                <c:pt idx="14">
                  <c:v>26.67614226819197</c:v>
                </c:pt>
                <c:pt idx="15">
                  <c:v>26.85569539044491</c:v>
                </c:pt>
                <c:pt idx="16">
                  <c:v>25.13443852798727</c:v>
                </c:pt>
                <c:pt idx="17">
                  <c:v>26.55400369279339</c:v>
                </c:pt>
                <c:pt idx="18">
                  <c:v>24.72089009372998</c:v>
                </c:pt>
                <c:pt idx="19">
                  <c:v>23.72378429334536</c:v>
                </c:pt>
                <c:pt idx="20">
                  <c:v>24.19793096825668</c:v>
                </c:pt>
                <c:pt idx="21">
                  <c:v>23.59319691438456</c:v>
                </c:pt>
                <c:pt idx="22">
                  <c:v>23.822448259989</c:v>
                </c:pt>
                <c:pt idx="23">
                  <c:v>24.08072041532737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11240"/>
        <c:axId val="73614152"/>
      </c:barChart>
      <c:catAx>
        <c:axId val="73611240"/>
        <c:scaling>
          <c:orientation val="minMax"/>
        </c:scaling>
        <c:delete val="0"/>
        <c:axPos val="b"/>
        <c:majorTickMark val="out"/>
        <c:minorTickMark val="none"/>
        <c:tickLblPos val="nextTo"/>
        <c:crossAx val="73614152"/>
        <c:crosses val="autoZero"/>
        <c:auto val="1"/>
        <c:lblAlgn val="ctr"/>
        <c:lblOffset val="100"/>
        <c:noMultiLvlLbl val="0"/>
      </c:catAx>
      <c:valAx>
        <c:axId val="73614152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3611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24.58982485847861</c:v>
                </c:pt>
                <c:pt idx="1">
                  <c:v>24.46947972307952</c:v>
                </c:pt>
                <c:pt idx="2">
                  <c:v>23.57130037727264</c:v>
                </c:pt>
                <c:pt idx="3">
                  <c:v>25.15948199349522</c:v>
                </c:pt>
                <c:pt idx="4">
                  <c:v>24.85364616832465</c:v>
                </c:pt>
                <c:pt idx="5">
                  <c:v>25.143064059468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25.50124174869917</c:v>
                </c:pt>
                <c:pt idx="1">
                  <c:v>23.26740732120571</c:v>
                </c:pt>
                <c:pt idx="2">
                  <c:v>25.89098489471077</c:v>
                </c:pt>
                <c:pt idx="3">
                  <c:v>25.98066964483716</c:v>
                </c:pt>
                <c:pt idx="4">
                  <c:v>25.79315948093695</c:v>
                </c:pt>
                <c:pt idx="5">
                  <c:v>25.29326558763238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25.8092362077784</c:v>
                </c:pt>
                <c:pt idx="1">
                  <c:v>25.71611577608906</c:v>
                </c:pt>
                <c:pt idx="2">
                  <c:v>26.67614226819197</c:v>
                </c:pt>
                <c:pt idx="3">
                  <c:v>26.85569539044491</c:v>
                </c:pt>
                <c:pt idx="4">
                  <c:v>25.13443852798727</c:v>
                </c:pt>
                <c:pt idx="5">
                  <c:v>26.55400369279339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24.72089009372998</c:v>
                </c:pt>
                <c:pt idx="1">
                  <c:v>23.72378429334536</c:v>
                </c:pt>
                <c:pt idx="2">
                  <c:v>24.19793096825668</c:v>
                </c:pt>
                <c:pt idx="3">
                  <c:v>23.59319691438456</c:v>
                </c:pt>
                <c:pt idx="4">
                  <c:v>23.822448259989</c:v>
                </c:pt>
                <c:pt idx="5">
                  <c:v>24.08072041532737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24.21020165294359</c:v>
                </c:pt>
                <c:pt idx="1">
                  <c:v>25.05206407376262</c:v>
                </c:pt>
                <c:pt idx="2">
                  <c:v>24.88654465487188</c:v>
                </c:pt>
                <c:pt idx="3">
                  <c:v>25.6890315711355</c:v>
                </c:pt>
                <c:pt idx="4">
                  <c:v>26.06716475068647</c:v>
                </c:pt>
                <c:pt idx="5">
                  <c:v>26.18137920374186</c:v>
                </c:pt>
                <c:pt idx="6">
                  <c:v>24.21420178511067</c:v>
                </c:pt>
                <c:pt idx="7">
                  <c:v>23.83212186323364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1400"/>
        <c:axId val="2307736"/>
      </c:scatterChart>
      <c:valAx>
        <c:axId val="2291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07736"/>
        <c:crosses val="autoZero"/>
        <c:crossBetween val="midCat"/>
      </c:valAx>
      <c:valAx>
        <c:axId val="2307736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2291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miR-221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0.768638312790044</c:v>
                </c:pt>
                <c:pt idx="1">
                  <c:v>0.835505905043231</c:v>
                </c:pt>
                <c:pt idx="2">
                  <c:v>1.557142822430549</c:v>
                </c:pt>
                <c:pt idx="3">
                  <c:v>0.517890736891303</c:v>
                </c:pt>
                <c:pt idx="4">
                  <c:v>0.64018265066351</c:v>
                </c:pt>
                <c:pt idx="5">
                  <c:v>0.523818019017231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0.40865630660402</c:v>
                </c:pt>
                <c:pt idx="1">
                  <c:v>1.922247804718435</c:v>
                </c:pt>
                <c:pt idx="2">
                  <c:v>0.311913252976516</c:v>
                </c:pt>
                <c:pt idx="3">
                  <c:v>0.293113639553695</c:v>
                </c:pt>
                <c:pt idx="4">
                  <c:v>0.333796833032616</c:v>
                </c:pt>
                <c:pt idx="5">
                  <c:v>0.47202529076836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0.330097803793023</c:v>
                </c:pt>
                <c:pt idx="1">
                  <c:v>0.352107015379808</c:v>
                </c:pt>
                <c:pt idx="2">
                  <c:v>0.180999721772198</c:v>
                </c:pt>
                <c:pt idx="3">
                  <c:v>0.159818493175844</c:v>
                </c:pt>
                <c:pt idx="4">
                  <c:v>0.52695918349911</c:v>
                </c:pt>
                <c:pt idx="5">
                  <c:v>0.196990499811805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0.701887423728259</c:v>
                </c:pt>
                <c:pt idx="1">
                  <c:v>1.400961548718175</c:v>
                </c:pt>
                <c:pt idx="2">
                  <c:v>1.00854166409545</c:v>
                </c:pt>
                <c:pt idx="3">
                  <c:v>1.533687697090948</c:v>
                </c:pt>
                <c:pt idx="4">
                  <c:v>1.30835440880728</c:v>
                </c:pt>
                <c:pt idx="5">
                  <c:v>1.09390028730794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1.000000000000001</c:v>
                </c:pt>
                <c:pt idx="1">
                  <c:v>0.557922863612488</c:v>
                </c:pt>
                <c:pt idx="2">
                  <c:v>0.625749439198226</c:v>
                </c:pt>
                <c:pt idx="3">
                  <c:v>0.35877967831397</c:v>
                </c:pt>
                <c:pt idx="4">
                  <c:v>0.276056772872594</c:v>
                </c:pt>
                <c:pt idx="5">
                  <c:v>0.255044774817223</c:v>
                </c:pt>
                <c:pt idx="6">
                  <c:v>0.997231159994483</c:v>
                </c:pt>
                <c:pt idx="7">
                  <c:v>1.299610936766582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327608"/>
        <c:axId val="1009328680"/>
      </c:scatterChart>
      <c:valAx>
        <c:axId val="1009327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9328680"/>
        <c:crosses val="autoZero"/>
        <c:crossBetween val="midCat"/>
      </c:valAx>
      <c:valAx>
        <c:axId val="100932868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009327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5" Type="http://schemas.openxmlformats.org/officeDocument/2006/relationships/chart" Target="../charts/chart19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18</xdr:row>
      <xdr:rowOff>127000</xdr:rowOff>
    </xdr:from>
    <xdr:to>
      <xdr:col>15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25400</xdr:colOff>
      <xdr:row>35</xdr:row>
      <xdr:rowOff>88900</xdr:rowOff>
    </xdr:from>
    <xdr:to>
      <xdr:col>15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25400</xdr:colOff>
      <xdr:row>52</xdr:row>
      <xdr:rowOff>50800</xdr:rowOff>
    </xdr:from>
    <xdr:to>
      <xdr:col>15</xdr:col>
      <xdr:colOff>787400</xdr:colOff>
      <xdr:row>68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25400</xdr:colOff>
      <xdr:row>69</xdr:row>
      <xdr:rowOff>0</xdr:rowOff>
    </xdr:from>
    <xdr:to>
      <xdr:col>15</xdr:col>
      <xdr:colOff>787400</xdr:colOff>
      <xdr:row>85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B30" workbookViewId="0">
      <selection activeCell="H59" sqref="H59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167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 t="s">
        <v>40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 t="s">
        <v>40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25.096465822146335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25.87137191242714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24.214101949864993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>
        <v>26.668990223495133</v>
      </c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24.044237688609041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24.647365834593831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23.83797158997487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23.577261295401748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25.433143009464249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25.863997004342249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>
        <v>25.038652415721064</v>
      </c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>
        <v>25.772868197261928</v>
      </c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25.1724112338282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25.714947049446767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24.18175998664837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26.439017162091641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24.117203142045692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24.532283882363402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23.806924930003131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23.565339459143523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25.569340487934088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25.917972785079289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>
        <v>25.247475703214942</v>
      </c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25.659363354916199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 t="s">
        <v>40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25.137469985726387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24.297262979297049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25.781075623233068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23.613961714803249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23.481114883681023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25.907225161256768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24.68149798893177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26.637190702968471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23.117735881289157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24.681675623806775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24.651561254319695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26.855695390444907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25.44906118953838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24.641696466861994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25.837396792323723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23.833606871887469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23.705278945088089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26.054114128417559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24.760282198528184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26.715093833415466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23.417078761122266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25.02561671284252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25.667402732670748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/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138</v>
      </c>
      <c r="C75" s="66">
        <v>26.988990755469835</v>
      </c>
      <c r="D75" s="66" t="s">
        <v>114</v>
      </c>
      <c r="E75" s="66"/>
    </row>
    <row r="76" spans="1:5" ht="13" customHeight="1">
      <c r="A76" s="22">
        <v>2</v>
      </c>
      <c r="B76" s="67" t="s">
        <v>139</v>
      </c>
      <c r="C76" s="67">
        <v>29.999125708753638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140</v>
      </c>
      <c r="C77" s="67">
        <v>30.573865253347158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141</v>
      </c>
      <c r="C78" s="67">
        <v>29.044005230823704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29.357240744548726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142</v>
      </c>
      <c r="C80" s="67">
        <v>29.738228665446357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143</v>
      </c>
      <c r="C81" s="67">
        <v>29.348852684476451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144</v>
      </c>
      <c r="C82" s="67">
        <v>28.680978209612334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145</v>
      </c>
      <c r="C83" s="67">
        <v>29.970069671692684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146</v>
      </c>
      <c r="C84" s="67">
        <v>30.664716934333637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29.554471698368236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147</v>
      </c>
      <c r="C86" s="67">
        <v>29.95495819611903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148</v>
      </c>
      <c r="C87" s="66">
        <v>29.40482173214685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149</v>
      </c>
      <c r="C88" s="67">
        <v>29.692548323012666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150</v>
      </c>
      <c r="C89" s="67">
        <v>29.168531263454984</v>
      </c>
      <c r="D89" s="67" t="s">
        <v>128</v>
      </c>
      <c r="E89" s="67" t="s">
        <v>83</v>
      </c>
    </row>
    <row r="90" spans="1:5" ht="13" customHeight="1">
      <c r="A90">
        <v>2</v>
      </c>
      <c r="B90" s="67" t="s">
        <v>151</v>
      </c>
      <c r="C90" s="67">
        <v>29.443650732241075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152</v>
      </c>
      <c r="C91" s="67">
        <v>28.944420485627013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153</v>
      </c>
      <c r="C92" s="67">
        <v>30.144922035062965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154</v>
      </c>
      <c r="C93" s="67">
        <v>29.913477534593842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155</v>
      </c>
      <c r="C94" s="67">
        <v>29.961035804092099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156</v>
      </c>
      <c r="C95" s="67">
        <v>28.207289870800398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157</v>
      </c>
      <c r="C96" s="67">
        <v>28.673069190601488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28.540864803988313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158</v>
      </c>
      <c r="C98" s="67">
        <v>30.058771717149646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C30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4/21/14 - mirNA qPCR #1: gene1 = miR 221,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24.210201652943592</v>
      </c>
      <c r="L2" s="10">
        <f>AVERAGE(L4:L6)</f>
        <v>29.370585066023789</v>
      </c>
      <c r="N2" s="7" t="s">
        <v>1</v>
      </c>
      <c r="O2" s="8">
        <f>AVERAGE(N4:N6)</f>
        <v>-5.1603834130801944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159</v>
      </c>
      <c r="M3" s="79" t="s">
        <v>163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24.589824858478615</v>
      </c>
      <c r="F4" s="34" t="str">
        <f>'Raw Data'!D20</f>
        <v>RWPE1 0AZA #1 miRNA</v>
      </c>
      <c r="G4" s="40">
        <f>STDEV('Raw Data'!C20,'Raw Data'!C32)</f>
        <v>8.1375228814323103E-2</v>
      </c>
      <c r="H4" s="45">
        <f>G4/E4</f>
        <v>3.309304937414582E-3</v>
      </c>
      <c r="I4" s="40">
        <f t="shared" ref="I4:I9" si="0">POWER(2,($K$2-E4))</f>
        <v>0.76863831279004458</v>
      </c>
      <c r="J4" s="40"/>
      <c r="L4" s="40">
        <f>'Raw Data'!C80</f>
        <v>29.738228665446357</v>
      </c>
      <c r="M4" s="40">
        <f t="shared" ref="M4:M9" si="1">POWER(2,($L$2-L4))</f>
        <v>0.77504737350739228</v>
      </c>
      <c r="N4" s="40">
        <f t="shared" ref="N4:N9" si="2">E4-L4</f>
        <v>-5.1484038069677425</v>
      </c>
      <c r="O4" s="40">
        <f t="shared" ref="O4:O9" si="3">POWER(2,($O$2-N4))</f>
        <v>0.9917307497110236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24.469479723079523</v>
      </c>
      <c r="F5" s="34" t="str">
        <f>'Raw Data'!D52</f>
        <v>RWPE1 0AZA #2 miRNA</v>
      </c>
      <c r="G5" s="40">
        <f>STDEV('Raw Data'!C52,'Raw Data'!C64)</f>
        <v>0.24355125472490521</v>
      </c>
      <c r="H5" s="45">
        <f t="shared" ref="H5:H27" si="4">G5/E5</f>
        <v>9.9532665786591524E-3</v>
      </c>
      <c r="I5" s="40">
        <f t="shared" si="0"/>
        <v>0.83550590504323141</v>
      </c>
      <c r="J5" s="40"/>
      <c r="L5" s="40">
        <f>'Raw Data'!C88</f>
        <v>29.692548323012666</v>
      </c>
      <c r="M5" s="40">
        <f t="shared" si="1"/>
        <v>0.79998050222838413</v>
      </c>
      <c r="N5" s="40">
        <f t="shared" si="2"/>
        <v>-5.2230685999331428</v>
      </c>
      <c r="O5" s="40">
        <f t="shared" si="3"/>
        <v>1.0444078358358624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23.571300377272635</v>
      </c>
      <c r="F6" s="34" t="str">
        <f>'Raw Data'!D22</f>
        <v>RWPE1 0AZA #3 miRNA</v>
      </c>
      <c r="G6" s="40">
        <f>STDEV('Raw Data'!C22,'Raw Data'!C34)</f>
        <v>8.4300112623862111E-3</v>
      </c>
      <c r="H6" s="45">
        <f t="shared" si="4"/>
        <v>3.57638786467394E-4</v>
      </c>
      <c r="I6" s="40">
        <f t="shared" si="0"/>
        <v>1.5571428224305486</v>
      </c>
      <c r="J6" s="40"/>
      <c r="L6" s="40">
        <f>'Raw Data'!C82</f>
        <v>28.680978209612334</v>
      </c>
      <c r="M6" s="40">
        <f t="shared" si="1"/>
        <v>1.6128439483044845</v>
      </c>
      <c r="N6" s="40">
        <f t="shared" si="2"/>
        <v>-5.109677832339699</v>
      </c>
      <c r="O6" s="40">
        <f t="shared" si="3"/>
        <v>0.96546403269052183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25.15948199349522</v>
      </c>
      <c r="F7" s="34" t="str">
        <f>'Raw Data'!D61</f>
        <v>RWPE1 0.5AZA #1 miRNA</v>
      </c>
      <c r="G7" s="40">
        <f>STDEV('Raw Data'!C61,'Raw Data'!C73)</f>
        <v>0.71830839795259704</v>
      </c>
      <c r="H7" s="45">
        <f t="shared" si="4"/>
        <v>2.8550206166339586E-2</v>
      </c>
      <c r="I7" s="40">
        <f t="shared" si="0"/>
        <v>0.51789073689130272</v>
      </c>
      <c r="J7" s="40"/>
      <c r="L7" s="40">
        <f>'Raw Data'!C97</f>
        <v>28.540864803988313</v>
      </c>
      <c r="M7" s="40">
        <f t="shared" si="1"/>
        <v>1.7773407033012143</v>
      </c>
      <c r="N7" s="40">
        <f t="shared" si="2"/>
        <v>-3.3813828104930934</v>
      </c>
      <c r="O7" s="40">
        <f t="shared" si="3"/>
        <v>0.29138517782740175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24.853646168324648</v>
      </c>
      <c r="F8" s="34" t="str">
        <f>'Raw Data'!D60</f>
        <v>RWPE1 0.5AZA #2 miRNA</v>
      </c>
      <c r="G8" s="40">
        <f>STDEV('Raw Data'!C60,'Raw Data'!C72)</f>
        <v>0.24320307638586144</v>
      </c>
      <c r="H8" s="45">
        <f t="shared" si="4"/>
        <v>9.7854083356114438E-3</v>
      </c>
      <c r="I8" s="40">
        <f t="shared" si="0"/>
        <v>0.64018265066350977</v>
      </c>
      <c r="J8" s="40"/>
      <c r="L8" s="40">
        <f>'Raw Data'!C96</f>
        <v>28.673069190601488</v>
      </c>
      <c r="M8" s="40">
        <f t="shared" si="1"/>
        <v>1.621710023274725</v>
      </c>
      <c r="N8" s="40">
        <f t="shared" si="2"/>
        <v>-3.8194230222768404</v>
      </c>
      <c r="O8" s="40">
        <f t="shared" si="3"/>
        <v>0.39475778127756023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>
        <f>AVERAGE('Raw Data'!C25,'Raw Data'!C37)</f>
        <v>25.143064059468003</v>
      </c>
      <c r="F9" s="34" t="str">
        <f>'Raw Data'!D25</f>
        <v>RWPE1 0.5AZA #3 miRNA</v>
      </c>
      <c r="G9" s="40">
        <f>STDEV('Raw Data'!C25,'Raw Data'!C37)</f>
        <v>0.14766036265658927</v>
      </c>
      <c r="H9" s="45">
        <f t="shared" si="4"/>
        <v>5.8728070018572581E-3</v>
      </c>
      <c r="I9" s="40">
        <f t="shared" si="0"/>
        <v>0.52381801901723068</v>
      </c>
      <c r="J9" s="40"/>
      <c r="L9" s="40">
        <f>'Raw Data'!C85</f>
        <v>29.554471698368236</v>
      </c>
      <c r="M9" s="40">
        <f t="shared" si="1"/>
        <v>0.88032818744869745</v>
      </c>
      <c r="N9" s="40">
        <f t="shared" si="2"/>
        <v>-4.4114076389002328</v>
      </c>
      <c r="O9" s="40">
        <f t="shared" si="3"/>
        <v>0.5950258397783702</v>
      </c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25.501241748699169</v>
      </c>
      <c r="F10" s="36" t="str">
        <f>'Raw Data'!D23</f>
        <v>CTPE 0AZA #1 miRNA</v>
      </c>
      <c r="G10" s="41">
        <f>STDEV('Raw Data'!C23,'Raw Data'!C35)</f>
        <v>9.6306160606531951E-2</v>
      </c>
      <c r="H10" s="46">
        <f t="shared" si="4"/>
        <v>3.7765282787237046E-3</v>
      </c>
      <c r="I10" s="41">
        <f t="shared" ref="I10:I27" si="5">POWER(2,($K$2-E10))</f>
        <v>0.4086563066040198</v>
      </c>
      <c r="J10" s="41"/>
      <c r="L10" s="41">
        <f>'Raw Data'!C83</f>
        <v>29.970069671692684</v>
      </c>
      <c r="M10" s="41">
        <f t="shared" ref="M10:M27" si="6">POWER(2,($L$2-L10))</f>
        <v>0.65998969071761626</v>
      </c>
      <c r="N10" s="41">
        <f t="shared" ref="N10:N27" si="7">E10-L10</f>
        <v>-4.4688279229935155</v>
      </c>
      <c r="O10" s="41">
        <f t="shared" ref="O10:O27" si="8">POWER(2,($O$2-N10))</f>
        <v>0.61918589388825562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23.26740732120571</v>
      </c>
      <c r="F11" s="36" t="str">
        <f>'Raw Data'!D59</f>
        <v>CTPE 0AZA #2 miRNA</v>
      </c>
      <c r="G11" s="41">
        <f>STDEV('Raw Data'!C59,'Raw Data'!C71)</f>
        <v>0.21166738022990106</v>
      </c>
      <c r="H11" s="46">
        <f t="shared" si="4"/>
        <v>9.0971622797435311E-3</v>
      </c>
      <c r="I11" s="41">
        <f t="shared" si="5"/>
        <v>1.922247804718435</v>
      </c>
      <c r="J11" s="41"/>
      <c r="L11" s="41">
        <f>'Raw Data'!C95</f>
        <v>28.207289870800398</v>
      </c>
      <c r="M11" s="41">
        <f t="shared" si="6"/>
        <v>2.2396840005401164</v>
      </c>
      <c r="N11" s="41">
        <f t="shared" si="7"/>
        <v>-4.9398825495946888</v>
      </c>
      <c r="O11" s="41">
        <f t="shared" si="8"/>
        <v>0.85826741819599284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25.890984894710769</v>
      </c>
      <c r="F12" s="36" t="str">
        <f>'Raw Data'!D24</f>
        <v>CTPE 0AZA #3 miRNA</v>
      </c>
      <c r="G12" s="41">
        <f>STDEV('Raw Data'!C24,'Raw Data'!C36)</f>
        <v>3.816664057899969E-2</v>
      </c>
      <c r="H12" s="46">
        <f t="shared" si="4"/>
        <v>1.4741285715552943E-3</v>
      </c>
      <c r="I12" s="41">
        <f t="shared" si="5"/>
        <v>0.31191325297651584</v>
      </c>
      <c r="J12" s="41"/>
      <c r="L12" s="41">
        <f>'Raw Data'!C84</f>
        <v>30.664716934333637</v>
      </c>
      <c r="M12" s="41">
        <f t="shared" si="6"/>
        <v>0.40778147204831661</v>
      </c>
      <c r="N12" s="41">
        <f t="shared" si="7"/>
        <v>-4.7737320396228675</v>
      </c>
      <c r="O12" s="41">
        <f t="shared" si="8"/>
        <v>0.76490295503067596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25.980669644837164</v>
      </c>
      <c r="F13" s="36" t="str">
        <f>'Raw Data'!D56</f>
        <v>CTPE 0.5AZA #1 miRNA</v>
      </c>
      <c r="G13" s="41">
        <f>STDEV('Raw Data'!C56,'Raw Data'!C68)</f>
        <v>0.10386618476088351</v>
      </c>
      <c r="H13" s="46">
        <f t="shared" si="4"/>
        <v>3.9978255441742872E-3</v>
      </c>
      <c r="I13" s="41">
        <f t="shared" si="5"/>
        <v>0.29311363955369457</v>
      </c>
      <c r="J13" s="41"/>
      <c r="L13" s="41">
        <f>'Raw Data'!C92</f>
        <v>30.144922035062965</v>
      </c>
      <c r="M13" s="41">
        <f t="shared" si="6"/>
        <v>0.58465725818421543</v>
      </c>
      <c r="N13" s="41">
        <f t="shared" si="7"/>
        <v>-4.1642523902258013</v>
      </c>
      <c r="O13" s="41">
        <f t="shared" si="8"/>
        <v>0.50134268488178091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25.793159480936954</v>
      </c>
      <c r="F14" s="36" t="str">
        <f>'Raw Data'!D16</f>
        <v>CTPE 0.5AZA #2 miRNA</v>
      </c>
      <c r="G14" s="41">
        <f>STDEV('Raw Data'!C16,'Raw Data'!C28)</f>
        <v>0.11060908135959817</v>
      </c>
      <c r="H14" s="46">
        <f t="shared" si="4"/>
        <v>4.288310683355656E-3</v>
      </c>
      <c r="I14" s="41">
        <f t="shared" si="5"/>
        <v>0.33379683303261648</v>
      </c>
      <c r="J14" s="41"/>
      <c r="L14" s="41">
        <f>'Raw Data'!C76</f>
        <v>29.999125708753638</v>
      </c>
      <c r="M14" s="41">
        <f t="shared" si="6"/>
        <v>0.64683038537498361</v>
      </c>
      <c r="N14" s="41">
        <f t="shared" si="7"/>
        <v>-4.2059662278166847</v>
      </c>
      <c r="O14" s="41">
        <f t="shared" si="8"/>
        <v>0.51605001957214303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25.293265587632384</v>
      </c>
      <c r="F15" s="36" t="str">
        <f>'Raw Data'!D51</f>
        <v>CTPE 0.5AZA #3 miRNA</v>
      </c>
      <c r="G15" s="41">
        <f>STDEV('Raw Data'!C51,'Raw Data'!C63)</f>
        <v>0.22032825317353988</v>
      </c>
      <c r="H15" s="46">
        <f t="shared" si="4"/>
        <v>8.7109453071679884E-3</v>
      </c>
      <c r="I15" s="41">
        <f t="shared" si="5"/>
        <v>0.47202529076836036</v>
      </c>
      <c r="J15" s="41"/>
      <c r="L15" s="41">
        <f>'Raw Data'!C87</f>
        <v>29.40482173214685</v>
      </c>
      <c r="M15" s="41">
        <f t="shared" si="6"/>
        <v>0.97654831848416768</v>
      </c>
      <c r="N15" s="41">
        <f t="shared" si="7"/>
        <v>-4.1115561445144664</v>
      </c>
      <c r="O15" s="41">
        <f t="shared" si="8"/>
        <v>0.48336091705227169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25.809236207778397</v>
      </c>
      <c r="F16" s="38" t="str">
        <f>'Raw Data'!D53</f>
        <v>CAsE-PE 0AZA #1 miRNA</v>
      </c>
      <c r="G16" s="42">
        <f>STDEV('Raw Data'!C53,'Raw Data'!C65)</f>
        <v>3.9825080588356244E-2</v>
      </c>
      <c r="H16" s="47">
        <f t="shared" si="4"/>
        <v>1.5430553724156218E-3</v>
      </c>
      <c r="I16" s="42">
        <f t="shared" si="5"/>
        <v>0.33009780379302273</v>
      </c>
      <c r="J16" s="42"/>
      <c r="L16" s="42">
        <f>'Raw Data'!C89</f>
        <v>29.168531263454984</v>
      </c>
      <c r="M16" s="42">
        <f t="shared" si="6"/>
        <v>1.150334792099827</v>
      </c>
      <c r="N16" s="42">
        <f t="shared" si="7"/>
        <v>-3.3592950556765864</v>
      </c>
      <c r="O16" s="42">
        <f t="shared" si="8"/>
        <v>0.2869580282714575</v>
      </c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25.716115776089062</v>
      </c>
      <c r="F17" s="38" t="str">
        <f>'Raw Data'!D26</f>
        <v>CAsE-PE 0AZA #2 miRNA</v>
      </c>
      <c r="G17" s="42">
        <f>STDEV('Raw Data'!C26,'Raw Data'!C38)</f>
        <v>8.0260043720175589E-2</v>
      </c>
      <c r="H17" s="47">
        <f t="shared" si="4"/>
        <v>3.1210018036550323E-3</v>
      </c>
      <c r="I17" s="42">
        <f t="shared" si="5"/>
        <v>0.35210701537980826</v>
      </c>
      <c r="J17" s="42"/>
      <c r="L17" s="42">
        <f>'Raw Data'!C86</f>
        <v>29.95495819611903</v>
      </c>
      <c r="M17" s="42">
        <f t="shared" si="6"/>
        <v>0.66693906936237179</v>
      </c>
      <c r="N17" s="42">
        <f t="shared" si="7"/>
        <v>-4.2388424200299681</v>
      </c>
      <c r="O17" s="42">
        <f t="shared" si="8"/>
        <v>0.5279448026885597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26.676142268191967</v>
      </c>
      <c r="F18" s="38" t="str">
        <f>'Raw Data'!D58</f>
        <v>CAsE-PE 0AZA #3 miRNA</v>
      </c>
      <c r="G18" s="42">
        <f>STDEV('Raw Data'!C58,'Raw Data'!C70)</f>
        <v>5.5085831814730077E-2</v>
      </c>
      <c r="H18" s="47">
        <f t="shared" si="4"/>
        <v>2.0649849315136238E-3</v>
      </c>
      <c r="I18" s="42">
        <f t="shared" si="5"/>
        <v>0.18099972177219831</v>
      </c>
      <c r="J18" s="42"/>
      <c r="L18" s="42">
        <f>'Raw Data'!C94</f>
        <v>29.961035804092099</v>
      </c>
      <c r="M18" s="42">
        <f t="shared" si="6"/>
        <v>0.66413538026152297</v>
      </c>
      <c r="N18" s="42">
        <f t="shared" si="7"/>
        <v>-3.2848935359001317</v>
      </c>
      <c r="O18" s="42">
        <f t="shared" si="8"/>
        <v>0.27253437650155704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26.855695390444907</v>
      </c>
      <c r="F19" s="38" t="str">
        <f>'Raw Data'!D62</f>
        <v>CAsE-PE 0.5AZA #1 miRNA</v>
      </c>
      <c r="G19" s="42"/>
      <c r="H19" s="47"/>
      <c r="I19" s="42">
        <f t="shared" si="5"/>
        <v>0.15981849317584448</v>
      </c>
      <c r="J19" s="42"/>
      <c r="L19" s="42">
        <f>'Raw Data'!C98</f>
        <v>30.058771717149646</v>
      </c>
      <c r="M19" s="42">
        <f t="shared" si="6"/>
        <v>0.62063344506060103</v>
      </c>
      <c r="N19" s="42">
        <f t="shared" si="7"/>
        <v>-3.2030763267047391</v>
      </c>
      <c r="O19" s="42">
        <f t="shared" si="8"/>
        <v>0.25750867029126906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25.134438527987268</v>
      </c>
      <c r="F20" s="38" t="str">
        <f>'Raw Data'!D15</f>
        <v>CAsE-PE 0.5Aza #2 miRNA</v>
      </c>
      <c r="G20" s="42">
        <f>STDEV('Raw Data'!C15,'Raw Data'!C27)</f>
        <v>5.3701515600250452E-2</v>
      </c>
      <c r="H20" s="47">
        <f t="shared" si="4"/>
        <v>2.1365711249309851E-3</v>
      </c>
      <c r="I20" s="42">
        <f t="shared" si="5"/>
        <v>0.52695918349910997</v>
      </c>
      <c r="J20" s="42"/>
      <c r="L20" s="42">
        <f>'Raw Data'!C75</f>
        <v>26.988990755469835</v>
      </c>
      <c r="M20" s="42">
        <f t="shared" si="6"/>
        <v>5.2111230106034609</v>
      </c>
      <c r="N20" s="42">
        <f t="shared" si="7"/>
        <v>-1.8545522274825679</v>
      </c>
      <c r="O20" s="42">
        <f t="shared" si="8"/>
        <v>0.10112200046455776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26.554003692793387</v>
      </c>
      <c r="F21" s="38" t="str">
        <f>'Raw Data'!D18</f>
        <v>CAsE-PE 0.5Aza #3 miRNA</v>
      </c>
      <c r="G21" s="42">
        <f>STDEV('Raw Data'!C18,'Raw Data'!C30)</f>
        <v>0.16261551120863904</v>
      </c>
      <c r="H21" s="47">
        <f t="shared" si="4"/>
        <v>6.1239545301702289E-3</v>
      </c>
      <c r="I21" s="42">
        <f t="shared" si="5"/>
        <v>0.19699049981180547</v>
      </c>
      <c r="J21" s="42"/>
      <c r="L21" s="42">
        <f>'Raw Data'!C78</f>
        <v>29.044005230823704</v>
      </c>
      <c r="M21" s="42">
        <f t="shared" si="6"/>
        <v>1.2540369305753674</v>
      </c>
      <c r="N21" s="42">
        <f t="shared" si="7"/>
        <v>-2.4900015380303167</v>
      </c>
      <c r="O21" s="42">
        <f t="shared" si="8"/>
        <v>0.15708508657829096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24.720890093729977</v>
      </c>
      <c r="F22" s="48" t="str">
        <f>'Raw Data'!D57</f>
        <v>B26 0AZA #1 miRNA</v>
      </c>
      <c r="G22" s="50">
        <f>STDEV('Raw Data'!C57,'Raw Data'!C69)</f>
        <v>5.5708848856046433E-2</v>
      </c>
      <c r="H22" s="51">
        <f t="shared" si="4"/>
        <v>2.2535130670790857E-3</v>
      </c>
      <c r="I22" s="50">
        <f t="shared" si="5"/>
        <v>0.70188742372825874</v>
      </c>
      <c r="J22" s="50"/>
      <c r="L22" s="50">
        <f>'Raw Data'!C93</f>
        <v>29.913477534593842</v>
      </c>
      <c r="M22" s="50">
        <f t="shared" si="6"/>
        <v>0.68639337412480039</v>
      </c>
      <c r="N22" s="50">
        <f t="shared" si="7"/>
        <v>-5.1925874408638641</v>
      </c>
      <c r="O22" s="50">
        <f t="shared" si="8"/>
        <v>1.0225731339892605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23.723784293345361</v>
      </c>
      <c r="F23" s="48" t="str">
        <f>'Raw Data'!D54</f>
        <v>B26 0AZA #2 miRNA</v>
      </c>
      <c r="G23" s="50">
        <f>STDEV('Raw Data'!C54,'Raw Data'!C66)</f>
        <v>0.15531258002903589</v>
      </c>
      <c r="H23" s="51">
        <f t="shared" si="4"/>
        <v>6.5467034309784145E-3</v>
      </c>
      <c r="I23" s="50">
        <f t="shared" si="5"/>
        <v>1.400961548718175</v>
      </c>
      <c r="J23" s="50"/>
      <c r="L23" s="50">
        <f>'Raw Data'!C90</f>
        <v>29.443650732241075</v>
      </c>
      <c r="M23" s="50">
        <f t="shared" si="6"/>
        <v>0.95061583167897634</v>
      </c>
      <c r="N23" s="50">
        <f t="shared" si="7"/>
        <v>-5.7198664388957141</v>
      </c>
      <c r="O23" s="50">
        <f t="shared" si="8"/>
        <v>1.4737410234834838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24.197930968256681</v>
      </c>
      <c r="F24" s="48" t="str">
        <f>'Raw Data'!D17</f>
        <v>B26 0AZA #3 miRNA</v>
      </c>
      <c r="G24" s="50">
        <f>STDEV('Raw Data'!C17,'Raw Data'!C29)</f>
        <v>2.2869221507360381E-2</v>
      </c>
      <c r="H24" s="51">
        <f t="shared" si="4"/>
        <v>9.4508995572227528E-4</v>
      </c>
      <c r="I24" s="50">
        <f t="shared" si="5"/>
        <v>1.0085416640954503</v>
      </c>
      <c r="J24" s="50"/>
      <c r="L24" s="50">
        <f>'Raw Data'!C77</f>
        <v>30.573865253347158</v>
      </c>
      <c r="M24" s="50">
        <f t="shared" si="6"/>
        <v>0.43428674109919313</v>
      </c>
      <c r="N24" s="50">
        <f t="shared" si="7"/>
        <v>-6.3759342850904765</v>
      </c>
      <c r="O24" s="50">
        <f t="shared" si="8"/>
        <v>2.322294393659825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23.593196914384556</v>
      </c>
      <c r="F25" s="48" t="str">
        <f>'Raw Data'!D55</f>
        <v>B26 0.5Aza #1 miRNA</v>
      </c>
      <c r="G25" s="50">
        <f>STDEV('Raw Data'!C55,'Raw Data'!C67)</f>
        <v>0.15850792791925411</v>
      </c>
      <c r="H25" s="51">
        <f t="shared" si="4"/>
        <v>6.7183743048663865E-3</v>
      </c>
      <c r="I25" s="50">
        <f t="shared" si="5"/>
        <v>1.5336876970909483</v>
      </c>
      <c r="J25" s="50"/>
      <c r="L25" s="50">
        <f>'Raw Data'!C91</f>
        <v>28.944420485627013</v>
      </c>
      <c r="M25" s="50">
        <f t="shared" si="6"/>
        <v>1.3436566992359871</v>
      </c>
      <c r="N25" s="50">
        <f t="shared" si="7"/>
        <v>-5.351223571242457</v>
      </c>
      <c r="O25" s="50">
        <f t="shared" si="8"/>
        <v>1.1414282368130322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23.822448259989002</v>
      </c>
      <c r="F26" s="48" t="str">
        <f>'Raw Data'!D21</f>
        <v>B26 0.5Aza #2 miRNA</v>
      </c>
      <c r="G26" s="50">
        <f>STDEV('Raw Data'!C21,'Raw Data'!C33)</f>
        <v>2.1953303799209865E-2</v>
      </c>
      <c r="H26" s="51">
        <f t="shared" si="4"/>
        <v>9.215385236487864E-4</v>
      </c>
      <c r="I26" s="50">
        <f t="shared" si="5"/>
        <v>1.3083544088072803</v>
      </c>
      <c r="J26" s="50"/>
      <c r="L26" s="50">
        <f>'Raw Data'!C81</f>
        <v>29.348852684476451</v>
      </c>
      <c r="M26" s="50">
        <f t="shared" si="6"/>
        <v>1.0151777689657535</v>
      </c>
      <c r="N26" s="50">
        <f t="shared" si="7"/>
        <v>-5.5264044244874491</v>
      </c>
      <c r="O26" s="50">
        <f t="shared" si="8"/>
        <v>1.288793400332449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24.080720415327367</v>
      </c>
      <c r="F27" s="48" t="str">
        <f>'Raw Data'!D19</f>
        <v>B26 0.5Aza #3 miRNA</v>
      </c>
      <c r="G27" s="50">
        <f>STDEV('Raw Data'!C19,'Raw Data'!C31)</f>
        <v>5.1594366917407715E-2</v>
      </c>
      <c r="H27" s="51">
        <f t="shared" si="4"/>
        <v>2.1425591106721178E-3</v>
      </c>
      <c r="I27" s="50">
        <f t="shared" si="5"/>
        <v>1.0939002873079404</v>
      </c>
      <c r="J27" s="50"/>
      <c r="L27" s="50">
        <f>'Raw Data'!C79</f>
        <v>29.357240744548726</v>
      </c>
      <c r="M27" s="50">
        <f t="shared" si="6"/>
        <v>1.0092924883573631</v>
      </c>
      <c r="N27" s="50">
        <f t="shared" si="7"/>
        <v>-5.2765203292213592</v>
      </c>
      <c r="O27" s="50">
        <f t="shared" si="8"/>
        <v>1.0838288206110396</v>
      </c>
    </row>
    <row r="28" spans="1:15">
      <c r="C28" s="1" t="s">
        <v>107</v>
      </c>
      <c r="E28" s="10">
        <f>AVERAGE(E4:E27)</f>
        <v>25.016588694435772</v>
      </c>
      <c r="H28" s="12">
        <f>AVERAGE(H4:H27)</f>
        <v>5.3778642881183664E-3</v>
      </c>
      <c r="I28" s="10"/>
      <c r="J28" s="10"/>
      <c r="L28" s="11">
        <f>AVERAGE(L4:L27)</f>
        <v>29.417871135240134</v>
      </c>
      <c r="M28" s="11">
        <f>AVERAGE(M4:M27)</f>
        <v>1.1662236414516474</v>
      </c>
      <c r="N28" s="11">
        <f>AVERAGE(N4:N27)</f>
        <v>-4.4012824408043505</v>
      </c>
      <c r="O28" s="11">
        <f>AVERAGE(O4:O27)</f>
        <v>0.74840388664277679</v>
      </c>
    </row>
    <row r="29" spans="1:15">
      <c r="C29" s="1" t="s">
        <v>108</v>
      </c>
      <c r="E29" s="11">
        <f>MIN(E4:E27)</f>
        <v>23.26740732120571</v>
      </c>
      <c r="H29" s="56">
        <f>MIN(H4:H27)</f>
        <v>3.57638786467394E-4</v>
      </c>
      <c r="I29" s="11">
        <f>MIN(I4:I27)</f>
        <v>0.15981849317584448</v>
      </c>
      <c r="J29" s="11"/>
      <c r="L29" s="11">
        <f>MIN(L4:L27)</f>
        <v>26.988990755469835</v>
      </c>
      <c r="M29" s="11">
        <f>MIN(M4:M27)</f>
        <v>0.40778147204831661</v>
      </c>
      <c r="N29" s="11">
        <f>MIN(N4:N27)</f>
        <v>-6.3759342850904765</v>
      </c>
      <c r="O29" s="11">
        <f>MIN(O4:O27)</f>
        <v>0.10112200046455776</v>
      </c>
    </row>
    <row r="30" spans="1:15">
      <c r="C30" s="1" t="s">
        <v>109</v>
      </c>
      <c r="E30" s="11">
        <f>MAX(E4:E27)</f>
        <v>26.855695390444907</v>
      </c>
      <c r="H30" s="56">
        <f>MAX(H4:H27)</f>
        <v>2.8550206166339586E-2</v>
      </c>
      <c r="I30" s="11">
        <f>MAX(I4:I27)</f>
        <v>1.922247804718435</v>
      </c>
      <c r="J30" s="11"/>
      <c r="L30" s="11">
        <f>MAX(L4:L27)</f>
        <v>30.664716934333637</v>
      </c>
      <c r="M30" s="11">
        <f>MAX(M4:M27)</f>
        <v>5.2111230106034609</v>
      </c>
      <c r="N30" s="11">
        <f>MAX(N4:N27)</f>
        <v>-1.8545522274825679</v>
      </c>
      <c r="O30" s="11">
        <f>MAX(O4:O27)</f>
        <v>2.322294393659825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161</v>
      </c>
      <c r="M33" s="79" t="s">
        <v>164</v>
      </c>
      <c r="N33" s="79" t="s">
        <v>162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24.210201652943592</v>
      </c>
      <c r="F34" s="34" t="s">
        <v>98</v>
      </c>
      <c r="G34" s="40">
        <f>STDEV(E4:E6)</f>
        <v>0.55656703814009445</v>
      </c>
      <c r="H34" s="45">
        <f>G34/E34</f>
        <v>2.2988946813353964E-2</v>
      </c>
      <c r="I34" s="40">
        <f>GEOMEAN(I4:I6)</f>
        <v>1.0000000000000009</v>
      </c>
      <c r="J34" s="52"/>
      <c r="L34" s="40">
        <f>AVERAGE(L4:L6)</f>
        <v>29.370585066023789</v>
      </c>
      <c r="M34" s="40">
        <f>GEOMEAN(M4:M6)</f>
        <v>1.0000000000000024</v>
      </c>
      <c r="N34" s="40">
        <f>AVERAGE(N4:N6)</f>
        <v>-5.1603834130801944</v>
      </c>
      <c r="O34" s="40">
        <f>GEOMEAN(O4:O6)</f>
        <v>1.0000000000000002</v>
      </c>
      <c r="P34" s="82"/>
      <c r="Q34" s="83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25.052064073762622</v>
      </c>
      <c r="F35" s="34" t="s">
        <v>99</v>
      </c>
      <c r="G35" s="40">
        <f>STDEV(E7:E9)</f>
        <v>0.17203091593729772</v>
      </c>
      <c r="H35" s="45">
        <f t="shared" ref="H35:H41" si="9">G35/E35</f>
        <v>6.8669358113876179E-3</v>
      </c>
      <c r="I35" s="40">
        <f>GEOMEAN(I7:I9)</f>
        <v>0.55792286361248788</v>
      </c>
      <c r="J35" s="52">
        <f>TTEST(E7:E9,$E$4:$E$6,2,2)</f>
        <v>6.6548943276087291E-2</v>
      </c>
      <c r="K35" s="57">
        <f>TTEST(E4:E6,E7:E9,2,2)</f>
        <v>6.6548943276087291E-2</v>
      </c>
      <c r="L35" s="40">
        <f>AVERAGE(L7:L9)</f>
        <v>28.922801897652679</v>
      </c>
      <c r="M35" s="40">
        <f>GEOMEAN(M7:M9)</f>
        <v>1.3639428240061462</v>
      </c>
      <c r="N35" s="40">
        <f>AVERAGE(N7:N9)</f>
        <v>-3.8707378238900554</v>
      </c>
      <c r="O35" s="40">
        <f>GEOMEAN(O7:O9)</f>
        <v>0.40905150406068252</v>
      </c>
      <c r="P35" s="82">
        <f>TTEST(N7:N9,$N$4:$N$6,2,2)</f>
        <v>1.2700106339891574E-2</v>
      </c>
      <c r="Q35" s="84">
        <f>TTEST(N4:N6,N7:N9,2,2)</f>
        <v>1.2700106339891574E-2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24.886544654871884</v>
      </c>
      <c r="F36" s="36" t="s">
        <v>100</v>
      </c>
      <c r="G36" s="41">
        <f>STDEV(E10:E12)</f>
        <v>1.4156903647759482</v>
      </c>
      <c r="H36" s="46">
        <f t="shared" si="9"/>
        <v>5.6885774397724888E-2</v>
      </c>
      <c r="I36" s="41">
        <f>GEOMEAN(I10:I12)</f>
        <v>0.62574943919822634</v>
      </c>
      <c r="J36" s="53">
        <f>TTEST(E10:E12,$E$4:$E$6,2,2)</f>
        <v>0.4841962330452918</v>
      </c>
      <c r="K36" s="57"/>
      <c r="L36" s="41">
        <f>AVERAGE(L10:L12)</f>
        <v>29.614025492275573</v>
      </c>
      <c r="M36" s="41">
        <f>GEOMEAN(M10:M12)</f>
        <v>0.84472846615836117</v>
      </c>
      <c r="N36" s="41">
        <f>AVERAGE(N10:N12)</f>
        <v>-4.7274808374036903</v>
      </c>
      <c r="O36" s="41">
        <f>GEOMEAN(O10:O12)</f>
        <v>0.7407699210658758</v>
      </c>
      <c r="P36" s="80">
        <f>TTEST(N10:N12,$N$4:$N$6,2,2)</f>
        <v>3.7993172976973764E-2</v>
      </c>
      <c r="Q36" s="84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25.689031571135502</v>
      </c>
      <c r="F37" s="36" t="s">
        <v>101</v>
      </c>
      <c r="G37" s="41">
        <f>STDEV(E13:E15)</f>
        <v>0.35533512444608251</v>
      </c>
      <c r="H37" s="46">
        <f t="shared" si="9"/>
        <v>1.38321728268395E-2</v>
      </c>
      <c r="I37" s="41">
        <f>GEOMEAN(I13:I15)</f>
        <v>0.35877967831396956</v>
      </c>
      <c r="J37" s="53">
        <f>TTEST(E13:E15,$E$4:$E$6,2,2)</f>
        <v>1.7856301739988069E-2</v>
      </c>
      <c r="K37" s="57">
        <f>TTEST(E10:E12,E13:E15,2,2)</f>
        <v>0.39488108341926281</v>
      </c>
      <c r="L37" s="41">
        <f>AVERAGE(L13:L15)</f>
        <v>29.849623158654481</v>
      </c>
      <c r="M37" s="41">
        <f>GEOMEAN(M13:M15)</f>
        <v>0.71745582349349712</v>
      </c>
      <c r="N37" s="41">
        <f>AVERAGE(N13:N15)</f>
        <v>-4.1605915875189838</v>
      </c>
      <c r="O37" s="41">
        <f>GEOMEAN(O13:O15)</f>
        <v>0.50007215296820584</v>
      </c>
      <c r="P37" s="80">
        <f>TTEST(N13:N15,$N$4:$N$6,2,2)</f>
        <v>2.0376413787673497E-5</v>
      </c>
      <c r="Q37" s="84">
        <f>TTEST(N10:N12,N13:N15,2,2)</f>
        <v>1.5713233952922127E-2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26.067164750686477</v>
      </c>
      <c r="F38" s="38" t="s">
        <v>102</v>
      </c>
      <c r="G38" s="42">
        <f>STDEV(E16:E18)</f>
        <v>0.5294412774990872</v>
      </c>
      <c r="H38" s="47">
        <f t="shared" si="9"/>
        <v>2.0310658353634121E-2</v>
      </c>
      <c r="I38" s="42">
        <f>GEOMEAN(I16:I18)</f>
        <v>0.27605677287259378</v>
      </c>
      <c r="J38" s="54">
        <f>TTEST(E16:E18,$E$4:$E$6,2,2)</f>
        <v>1.3839149409710745E-2</v>
      </c>
      <c r="K38" s="57"/>
      <c r="L38" s="42">
        <f>AVERAGE(L16:L18)</f>
        <v>29.69484175455537</v>
      </c>
      <c r="M38" s="42">
        <f>GEOMEAN(M16:M18)</f>
        <v>0.79870979501768702</v>
      </c>
      <c r="N38" s="42">
        <f>AVERAGE(N16:N18)</f>
        <v>-3.6276770038688952</v>
      </c>
      <c r="O38" s="42">
        <f>GEOMEAN(O16:O18)</f>
        <v>0.34562838041379124</v>
      </c>
      <c r="P38" s="85">
        <f>TTEST(N16:N18,$N$4:$N$6,2,2)</f>
        <v>7.6293365214850127E-3</v>
      </c>
      <c r="Q38" s="84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26.181379203741855</v>
      </c>
      <c r="F39" s="38" t="s">
        <v>103</v>
      </c>
      <c r="G39" s="42">
        <f>STDEV(E19:E21)</f>
        <v>0.91913984464828136</v>
      </c>
      <c r="H39" s="47">
        <f t="shared" si="9"/>
        <v>3.5106624349144959E-2</v>
      </c>
      <c r="I39" s="42">
        <f>GEOMEAN(I19:I21)</f>
        <v>0.25504477481722299</v>
      </c>
      <c r="J39" s="54">
        <f>TTEST(E19:E21,$E$4:$E$6,2,2)</f>
        <v>3.3618368365856403E-2</v>
      </c>
      <c r="K39" s="57">
        <f>TTEST(E16:E18,E19:E21,2,2)</f>
        <v>0.86112869784452339</v>
      </c>
      <c r="L39" s="42">
        <f>AVERAGE(L19:L21)</f>
        <v>28.697255901147727</v>
      </c>
      <c r="M39" s="42">
        <f>GEOMEAN(M19:M21)</f>
        <v>1.5947487689853552</v>
      </c>
      <c r="N39" s="42">
        <f>AVERAGE(N19:N21)</f>
        <v>-2.5158766974058744</v>
      </c>
      <c r="O39" s="42">
        <f>GEOMEAN(O19:O21)</f>
        <v>0.15992787063224601</v>
      </c>
      <c r="P39" s="85">
        <f>TTEST(N19:N21,$N$4:$N$6,2,2)</f>
        <v>2.4909266756473355E-3</v>
      </c>
      <c r="Q39" s="84">
        <f>TTEST(N16:N18,N19:N21,2,2)</f>
        <v>8.8264302403770423E-2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24.214201785110674</v>
      </c>
      <c r="F40" s="48" t="s">
        <v>105</v>
      </c>
      <c r="G40" s="50">
        <f>STDEV(E22:E24)</f>
        <v>0.49875199137545695</v>
      </c>
      <c r="H40" s="51">
        <f t="shared" si="9"/>
        <v>2.0597498765461672E-2</v>
      </c>
      <c r="I40" s="50">
        <f>GEOMEAN(I22:I24)</f>
        <v>0.99723115999448264</v>
      </c>
      <c r="J40" s="55">
        <f>TTEST(E22:E24,$E$4:$E$6,2,2)</f>
        <v>0.99304705284255512</v>
      </c>
      <c r="K40" s="57"/>
      <c r="L40" s="50">
        <f>AVERAGE(L22:L24)</f>
        <v>29.976997840060694</v>
      </c>
      <c r="M40" s="50">
        <f>GEOMEAN(M22:M24)</f>
        <v>0.65682785959350376</v>
      </c>
      <c r="N40" s="50">
        <f>AVERAGE(N22:N24)</f>
        <v>-5.7627960549500186</v>
      </c>
      <c r="O40" s="50">
        <f>GEOMEAN(O22:O24)</f>
        <v>1.5182534440784055</v>
      </c>
      <c r="P40" s="86">
        <f>TTEST(N22:N24,$N$4:$N$6,2,2)</f>
        <v>0.15469824561504786</v>
      </c>
      <c r="Q40" s="84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23.832121863233642</v>
      </c>
      <c r="F41" s="48" t="s">
        <v>104</v>
      </c>
      <c r="G41" s="50">
        <f>STDEV(E25:E27)</f>
        <v>0.24390566812332304</v>
      </c>
      <c r="H41" s="51">
        <f t="shared" si="9"/>
        <v>1.023432447698255E-2</v>
      </c>
      <c r="I41" s="50">
        <f>GEOMEAN(I25:I27)</f>
        <v>1.2996109367665816</v>
      </c>
      <c r="J41" s="55">
        <f>TTEST(E25:E27,$E$4:$E$6,2,2)</f>
        <v>0.34184170189032825</v>
      </c>
      <c r="K41" s="57">
        <f>TTEST(E22:E24,E25:E27,2,2)</f>
        <v>0.29915342805984585</v>
      </c>
      <c r="L41" s="50">
        <f>AVERAGE(L25:L27)</f>
        <v>29.216837971550728</v>
      </c>
      <c r="M41" s="50">
        <f>GEOMEAN(M25:M27)</f>
        <v>1.1124550892759959</v>
      </c>
      <c r="N41" s="50">
        <f>AVERAGE(N25:N27)</f>
        <v>-5.3847161083170887</v>
      </c>
      <c r="O41" s="50">
        <f>GEOMEAN(O25:O27)</f>
        <v>1.1682367668544644</v>
      </c>
      <c r="P41" s="86">
        <f>TTEST(N25:N27,$N$4:$N$6,2,2)</f>
        <v>5.0684477445834542E-2</v>
      </c>
      <c r="Q41" s="84">
        <f>TTEST(N22:N24,N25:N27,2,2)</f>
        <v>0.34106168012655969</v>
      </c>
    </row>
    <row r="42" spans="1:18">
      <c r="C42" s="1" t="s">
        <v>108</v>
      </c>
      <c r="E42" s="11">
        <f>MIN(E34:E41)</f>
        <v>23.832121863233642</v>
      </c>
      <c r="I42" s="11">
        <f>MIN(I34:I41)</f>
        <v>0.25504477481722299</v>
      </c>
      <c r="J42" s="57">
        <f>MIN(J34:J41)</f>
        <v>1.3839149409710745E-2</v>
      </c>
      <c r="L42" s="11">
        <f>MIN(L34:L41)</f>
        <v>28.697255901147727</v>
      </c>
      <c r="M42" s="11">
        <f>MIN(M34:M41)</f>
        <v>0.65682785959350376</v>
      </c>
      <c r="N42" s="1"/>
      <c r="O42" s="11">
        <f>MIN(O34:O41)</f>
        <v>0.15992787063224601</v>
      </c>
      <c r="P42" s="57">
        <f>MIN(P34:P41)</f>
        <v>2.0376413787673497E-5</v>
      </c>
    </row>
    <row r="43" spans="1:18">
      <c r="C43" s="1" t="s">
        <v>109</v>
      </c>
      <c r="E43" s="11">
        <f>MAX(E34:E41)</f>
        <v>26.181379203741855</v>
      </c>
      <c r="I43" s="11">
        <f>MAX(I34:I41)</f>
        <v>1.2996109367665816</v>
      </c>
      <c r="J43" s="57">
        <f>MAX(J34:J41)</f>
        <v>0.99304705284255512</v>
      </c>
      <c r="L43" s="11">
        <f>MAX(L34:L41)</f>
        <v>29.976997840060694</v>
      </c>
      <c r="M43" s="11">
        <f>MAX(M34:M41)</f>
        <v>1.5947487689853552</v>
      </c>
      <c r="O43" s="11">
        <f>MAX(O34:O41)</f>
        <v>1.5182534440784055</v>
      </c>
      <c r="P43" s="57">
        <f>MAX(P34:P41)</f>
        <v>0.15469824561504786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2.3492573405082133</v>
      </c>
      <c r="I45" s="11">
        <f>I43-I42</f>
        <v>1.0445661619493585</v>
      </c>
      <c r="J45" s="1"/>
      <c r="K45" s="1"/>
      <c r="L45" s="1"/>
      <c r="M45" s="1"/>
      <c r="N45" s="1"/>
      <c r="O45" s="11">
        <f>O43-O42</f>
        <v>1.3583255734461595</v>
      </c>
    </row>
  </sheetData>
  <phoneticPr fontId="4" type="noConversion"/>
  <conditionalFormatting sqref="J34:J35 P34:P35">
    <cfRule type="cellIs" dxfId="4" priority="6" operator="lessThan">
      <formula>0.05</formula>
    </cfRule>
  </conditionalFormatting>
  <conditionalFormatting sqref="K34:K41 Q34:Q42">
    <cfRule type="cellIs" dxfId="3" priority="5" operator="lessThan">
      <formula>0.05</formula>
    </cfRule>
  </conditionalFormatting>
  <conditionalFormatting sqref="J36:J37 P36:P37">
    <cfRule type="cellIs" dxfId="2" priority="4" operator="lessThan">
      <formula>0.05</formula>
    </cfRule>
  </conditionalFormatting>
  <conditionalFormatting sqref="J38:J39 P38:P39">
    <cfRule type="cellIs" dxfId="1" priority="3" operator="lessThan">
      <formula>0.05</formula>
    </cfRule>
  </conditionalFormatting>
  <conditionalFormatting sqref="P40:P41">
    <cfRule type="cellIs" dxfId="0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6"/>
  <sheetViews>
    <sheetView workbookViewId="0">
      <selection activeCell="I2" sqref="I2:I25"/>
    </sheetView>
  </sheetViews>
  <sheetFormatPr baseColWidth="10" defaultRowHeight="13" x14ac:dyDescent="0"/>
  <cols>
    <col min="2" max="2" width="21" bestFit="1" customWidth="1"/>
  </cols>
  <sheetData>
    <row r="1" spans="1:9" s="32" customFormat="1">
      <c r="B1" s="32" t="s">
        <v>92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  <c r="H1" s="71">
        <v>40281</v>
      </c>
      <c r="I1" s="71">
        <v>40288</v>
      </c>
    </row>
    <row r="2" spans="1:9">
      <c r="A2" s="34">
        <v>1.3</v>
      </c>
      <c r="B2" s="34" t="s">
        <v>119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  <c r="H2" s="40">
        <v>29.264436589409687</v>
      </c>
      <c r="I2" s="40">
        <v>29.738228665446357</v>
      </c>
    </row>
    <row r="3" spans="1:9">
      <c r="A3" s="34">
        <v>1.3</v>
      </c>
      <c r="B3" s="34" t="s">
        <v>127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  <c r="H3" s="40">
        <v>29.621849944994782</v>
      </c>
      <c r="I3" s="40">
        <v>29.692548323012666</v>
      </c>
    </row>
    <row r="4" spans="1:9">
      <c r="A4" s="34">
        <v>1.3</v>
      </c>
      <c r="B4" s="34" t="s">
        <v>121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  <c r="H4" s="40">
        <v>27.756286519651002</v>
      </c>
      <c r="I4" s="40">
        <v>28.680978209612334</v>
      </c>
    </row>
    <row r="5" spans="1:9">
      <c r="A5" s="34">
        <v>1.6</v>
      </c>
      <c r="B5" s="34" t="s">
        <v>136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  <c r="H5" s="40">
        <v>28.728843002279827</v>
      </c>
      <c r="I5" s="40">
        <v>28.540864803988313</v>
      </c>
    </row>
    <row r="6" spans="1:9">
      <c r="A6" s="34">
        <v>1.6</v>
      </c>
      <c r="B6" s="34" t="s">
        <v>135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  <c r="H6" s="40">
        <v>31.646935318200139</v>
      </c>
      <c r="I6" s="40">
        <v>28.673069190601488</v>
      </c>
    </row>
    <row r="7" spans="1:9">
      <c r="A7" s="75">
        <v>1.6</v>
      </c>
      <c r="B7" s="75" t="s">
        <v>124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  <c r="H7" s="40">
        <v>29.297409916625686</v>
      </c>
      <c r="I7" s="40">
        <v>29.554471698368236</v>
      </c>
    </row>
    <row r="8" spans="1:9">
      <c r="A8" s="36">
        <v>2.2999999999999998</v>
      </c>
      <c r="B8" s="36" t="s">
        <v>122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  <c r="H8" s="41">
        <v>29.508290306440326</v>
      </c>
      <c r="I8" s="41">
        <v>29.970069671692684</v>
      </c>
    </row>
    <row r="9" spans="1:9">
      <c r="A9" s="36">
        <v>2.2999999999999998</v>
      </c>
      <c r="B9" s="36" t="s">
        <v>134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  <c r="H9" s="41">
        <v>27.964092032056335</v>
      </c>
      <c r="I9" s="41">
        <v>28.207289870800398</v>
      </c>
    </row>
    <row r="10" spans="1:9">
      <c r="A10" s="73">
        <v>2.2999999999999998</v>
      </c>
      <c r="B10" s="73" t="s">
        <v>123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  <c r="H10" s="41">
        <v>29.677479197814172</v>
      </c>
      <c r="I10" s="41">
        <v>30.664716934333637</v>
      </c>
    </row>
    <row r="11" spans="1:9">
      <c r="A11" s="36">
        <v>2.6</v>
      </c>
      <c r="B11" s="36" t="s">
        <v>131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  <c r="H11" s="41">
        <v>29.900192678826137</v>
      </c>
      <c r="I11" s="41">
        <v>30.144922035062965</v>
      </c>
    </row>
    <row r="12" spans="1:9">
      <c r="A12" s="36">
        <v>2.6</v>
      </c>
      <c r="B12" s="36" t="s">
        <v>115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  <c r="H12" s="41">
        <v>29.523823787445195</v>
      </c>
      <c r="I12" s="41">
        <v>29.999125708753638</v>
      </c>
    </row>
    <row r="13" spans="1:9">
      <c r="A13" s="36">
        <v>2.6</v>
      </c>
      <c r="B13" s="36" t="s">
        <v>126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  <c r="H13" s="41">
        <v>30.258537024593657</v>
      </c>
      <c r="I13" s="41">
        <v>29.40482173214685</v>
      </c>
    </row>
    <row r="14" spans="1:9">
      <c r="A14" s="38">
        <v>3.3</v>
      </c>
      <c r="B14" s="38" t="s">
        <v>128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  <c r="H14" s="42">
        <v>28.904814179561779</v>
      </c>
      <c r="I14" s="42">
        <v>29.168531263454984</v>
      </c>
    </row>
    <row r="15" spans="1:9">
      <c r="A15" s="38">
        <v>3.3</v>
      </c>
      <c r="B15" s="38" t="s">
        <v>125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  <c r="H15" s="42">
        <v>29.757188262227025</v>
      </c>
      <c r="I15" s="42">
        <v>29.95495819611903</v>
      </c>
    </row>
    <row r="16" spans="1:9">
      <c r="A16" s="38">
        <v>3.3</v>
      </c>
      <c r="B16" s="38" t="s">
        <v>133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  <c r="H16" s="42">
        <v>29.479846492686988</v>
      </c>
      <c r="I16" s="42">
        <v>29.961035804092099</v>
      </c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  <c r="H17" s="42">
        <v>29.529553735554831</v>
      </c>
      <c r="I17" s="42">
        <v>30.058771717149646</v>
      </c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  <c r="H18" s="42">
        <v>27.110324831412509</v>
      </c>
      <c r="I18" s="42">
        <v>26.988990755469835</v>
      </c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  <c r="H19" s="42">
        <v>28.524459941813852</v>
      </c>
      <c r="I19" s="42">
        <v>29.044005230823704</v>
      </c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  <c r="H20" s="50">
        <v>29.573857892697905</v>
      </c>
      <c r="I20" s="50">
        <v>29.913477534593842</v>
      </c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  <c r="H21" s="50">
        <v>29.17398081919125</v>
      </c>
      <c r="I21" s="50">
        <v>29.443650732241075</v>
      </c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  <c r="H22" s="50">
        <v>29.557064893583874</v>
      </c>
      <c r="I22" s="50">
        <v>30.573865253347158</v>
      </c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  <c r="H23" s="50">
        <v>29.349779588766651</v>
      </c>
      <c r="I23" s="50">
        <v>28.944420485627013</v>
      </c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  <c r="H24" s="50">
        <v>29.282758854846335</v>
      </c>
      <c r="I24" s="50">
        <v>29.348852684476451</v>
      </c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  <c r="H25" s="50">
        <v>28.573813666483112</v>
      </c>
      <c r="I25" s="50">
        <v>29.357240744548726</v>
      </c>
    </row>
    <row r="27" spans="1:12">
      <c r="B27" s="81" t="s">
        <v>165</v>
      </c>
      <c r="C27" s="10">
        <f>MIN(C2:C25)</f>
        <v>27.22909184537999</v>
      </c>
      <c r="D27" s="10">
        <f t="shared" ref="D27:H27" si="0">MIN(D2:D25)</f>
        <v>27.290022232292955</v>
      </c>
      <c r="E27" s="10">
        <f t="shared" si="0"/>
        <v>27.5729728045591</v>
      </c>
      <c r="F27" s="10">
        <f t="shared" si="0"/>
        <v>27.973038391635431</v>
      </c>
      <c r="G27" s="10">
        <f t="shared" si="0"/>
        <v>26.267004511571422</v>
      </c>
      <c r="H27" s="10">
        <f t="shared" si="0"/>
        <v>27.110324831412509</v>
      </c>
      <c r="I27" s="10">
        <f t="shared" ref="I27" si="1">MIN(I2:I25)</f>
        <v>26.988990755469835</v>
      </c>
    </row>
    <row r="28" spans="1:12">
      <c r="B28" s="81" t="s">
        <v>166</v>
      </c>
      <c r="C28" s="10">
        <f>MAX(C2:C25)</f>
        <v>29.956580520026776</v>
      </c>
      <c r="D28" s="10">
        <f t="shared" ref="D28:H28" si="2">MAX(D2:D25)</f>
        <v>30.510538502939141</v>
      </c>
      <c r="E28" s="10">
        <f t="shared" si="2"/>
        <v>29.621597766270003</v>
      </c>
      <c r="F28" s="10">
        <f t="shared" si="2"/>
        <v>31.302242788989297</v>
      </c>
      <c r="G28" s="10">
        <f t="shared" si="2"/>
        <v>30.409819070030217</v>
      </c>
      <c r="H28" s="10">
        <f t="shared" si="2"/>
        <v>31.646935318200139</v>
      </c>
      <c r="I28" s="10">
        <f t="shared" ref="I28" si="3">MAX(I2:I25)</f>
        <v>30.664716934333637</v>
      </c>
      <c r="J28" s="32"/>
      <c r="K28" s="32"/>
      <c r="L28" s="32"/>
    </row>
    <row r="29" spans="1:12">
      <c r="B29" s="81"/>
    </row>
    <row r="30" spans="1:12">
      <c r="B30" s="32" t="s">
        <v>160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  <c r="H30" s="71">
        <v>40281</v>
      </c>
      <c r="I30" s="71">
        <v>40288</v>
      </c>
    </row>
    <row r="31" spans="1:12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  <c r="H31">
        <f>CORREL(C2:C25,H2:H25)</f>
        <v>0.39532354012016768</v>
      </c>
      <c r="I31">
        <f>CORREL(C2:C25,I2:I25)</f>
        <v>0.50753355645604015</v>
      </c>
    </row>
    <row r="32" spans="1:12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  <c r="H32">
        <f>CORREL(D2:D25,H2:H25)</f>
        <v>0.44673144934414205</v>
      </c>
      <c r="I32">
        <f>CORREL(D2:D25,I2:I25)</f>
        <v>0.56202965783006997</v>
      </c>
    </row>
    <row r="33" spans="2:9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  <c r="H33">
        <f>CORREL(E2:E25,H2:H25)</f>
        <v>0.39452490760768116</v>
      </c>
      <c r="I33">
        <f>CORREL(E2:E25,I2:I25)</f>
        <v>0.70305283835895926</v>
      </c>
    </row>
    <row r="34" spans="2:9">
      <c r="B34" s="71">
        <v>40246</v>
      </c>
      <c r="F34" s="72">
        <f>CORREL(F2:F25,F2:F25)</f>
        <v>1</v>
      </c>
      <c r="G34">
        <f>CORREL(F2:F25,G2:G25)</f>
        <v>0.79703820322706087</v>
      </c>
      <c r="H34">
        <f>CORREL(F2:F25,H2:H25)</f>
        <v>0.52783121864209237</v>
      </c>
      <c r="I34">
        <f>CORREL(F2:F25,I2:I25)</f>
        <v>0.79970956031453722</v>
      </c>
    </row>
    <row r="35" spans="2:9">
      <c r="B35" s="71">
        <v>40246</v>
      </c>
      <c r="G35" s="72">
        <f>CORREL(G2:G25,G2:G25)</f>
        <v>0.99999999999999989</v>
      </c>
      <c r="H35">
        <f>CORREL(G2:G25,H2:H25)</f>
        <v>0.57797325632298036</v>
      </c>
      <c r="I35">
        <f>CORREL(G2:G25,I2:I25)</f>
        <v>0.91401974228243899</v>
      </c>
    </row>
    <row r="36" spans="2:9">
      <c r="B36" s="71">
        <v>40281</v>
      </c>
      <c r="H36" s="72">
        <f>CORREL(H2:H25,H2:H25)</f>
        <v>1</v>
      </c>
      <c r="I36">
        <f>CORREL(H2:H25,I2:I25)</f>
        <v>0.5658214675888279</v>
      </c>
    </row>
    <row r="37" spans="2:9">
      <c r="B37" s="32"/>
      <c r="I37" s="72">
        <f>CORREL(I2:I25,I2:I25)</f>
        <v>1</v>
      </c>
    </row>
    <row r="38" spans="2:9">
      <c r="B38" s="32"/>
    </row>
    <row r="39" spans="2:9">
      <c r="B39" s="32"/>
    </row>
    <row r="40" spans="2:9">
      <c r="B40" s="32"/>
    </row>
    <row r="41" spans="2:9">
      <c r="B41" s="32"/>
    </row>
    <row r="42" spans="2:9">
      <c r="B42" s="32"/>
    </row>
    <row r="43" spans="2:9">
      <c r="B43" s="32"/>
    </row>
    <row r="44" spans="2:9">
      <c r="B44" s="32"/>
    </row>
    <row r="45" spans="2:9">
      <c r="B45" s="32"/>
    </row>
    <row r="46" spans="2:9">
      <c r="B46" s="32"/>
    </row>
    <row r="47" spans="2:9">
      <c r="B47" s="32"/>
    </row>
    <row r="48" spans="2:9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2014-04-21T19:38:39Z</cp:lastPrinted>
  <dcterms:created xsi:type="dcterms:W3CDTF">2012-09-19T20:03:48Z</dcterms:created>
  <dcterms:modified xsi:type="dcterms:W3CDTF">2014-04-21T19:57:10Z</dcterms:modified>
</cp:coreProperties>
</file>