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613"/>
  <workbookPr date1904="1" showInkAnnotation="0" autoCompressPictures="0"/>
  <bookViews>
    <workbookView xWindow="0" yWindow="0" windowWidth="25600" windowHeight="16020" tabRatio="500" activeTab="1"/>
  </bookViews>
  <sheets>
    <sheet name="Raw Data" sheetId="22" r:id="rId1"/>
    <sheet name="Analysis" sheetId="23" r:id="rId2"/>
    <sheet name="HKG Data" sheetId="24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1" i="23" l="1"/>
  <c r="P41" i="23"/>
  <c r="P40" i="23"/>
  <c r="Q39" i="23"/>
  <c r="P39" i="23"/>
  <c r="P38" i="23"/>
  <c r="Q37" i="23"/>
  <c r="P37" i="23"/>
  <c r="P36" i="23"/>
  <c r="Q35" i="23"/>
  <c r="P35" i="23"/>
  <c r="K41" i="23"/>
  <c r="J41" i="23"/>
  <c r="J40" i="23"/>
  <c r="K39" i="23"/>
  <c r="J39" i="23"/>
  <c r="J38" i="23"/>
  <c r="K37" i="23"/>
  <c r="J37" i="23"/>
  <c r="J36" i="23"/>
  <c r="K35" i="23"/>
  <c r="J35" i="23"/>
  <c r="D27" i="24"/>
  <c r="E27" i="24"/>
  <c r="F27" i="24"/>
  <c r="G27" i="24"/>
  <c r="H27" i="24"/>
  <c r="D28" i="24"/>
  <c r="E28" i="24"/>
  <c r="F28" i="24"/>
  <c r="G28" i="24"/>
  <c r="H28" i="24"/>
  <c r="C28" i="24"/>
  <c r="C27" i="24"/>
  <c r="G34" i="24"/>
  <c r="G33" i="24"/>
  <c r="H36" i="24"/>
  <c r="H35" i="24"/>
  <c r="H34" i="24"/>
  <c r="H33" i="24"/>
  <c r="H32" i="24"/>
  <c r="H31" i="24"/>
  <c r="L16" i="23"/>
  <c r="N16" i="23"/>
  <c r="O16" i="23"/>
  <c r="M16" i="23"/>
  <c r="G35" i="24"/>
  <c r="G32" i="24"/>
  <c r="G31" i="24"/>
  <c r="F34" i="24"/>
  <c r="F33" i="24"/>
  <c r="F32" i="24"/>
  <c r="F31" i="24"/>
  <c r="G17" i="23"/>
  <c r="E17" i="23"/>
  <c r="H17" i="23"/>
  <c r="E33" i="24"/>
  <c r="E32" i="24"/>
  <c r="E31" i="24"/>
  <c r="E4" i="23"/>
  <c r="L4" i="23"/>
  <c r="N4" i="23"/>
  <c r="E5" i="23"/>
  <c r="L5" i="23"/>
  <c r="N5" i="23"/>
  <c r="E6" i="23"/>
  <c r="L6" i="23"/>
  <c r="N6" i="23"/>
  <c r="O2" i="23"/>
  <c r="E9" i="23"/>
  <c r="L9" i="23"/>
  <c r="N9" i="23"/>
  <c r="O9" i="23"/>
  <c r="L2" i="23"/>
  <c r="M9" i="23"/>
  <c r="K2" i="23"/>
  <c r="I9" i="23"/>
  <c r="G9" i="23"/>
  <c r="H9" i="23"/>
  <c r="E19" i="23"/>
  <c r="I19" i="23"/>
  <c r="E20" i="23"/>
  <c r="I20" i="23"/>
  <c r="E21" i="23"/>
  <c r="I21" i="23"/>
  <c r="I39" i="23"/>
  <c r="E16" i="23"/>
  <c r="I16" i="23"/>
  <c r="I17" i="23"/>
  <c r="E18" i="23"/>
  <c r="I18" i="23"/>
  <c r="I38" i="23"/>
  <c r="L20" i="23"/>
  <c r="N20" i="23"/>
  <c r="O20" i="23"/>
  <c r="M20" i="23"/>
  <c r="G20" i="23"/>
  <c r="H20" i="23"/>
  <c r="G24" i="23"/>
  <c r="I4" i="23"/>
  <c r="I5" i="23"/>
  <c r="I6" i="23"/>
  <c r="I34" i="23"/>
  <c r="E7" i="23"/>
  <c r="I7" i="23"/>
  <c r="E8" i="23"/>
  <c r="I8" i="23"/>
  <c r="I35" i="23"/>
  <c r="E10" i="23"/>
  <c r="I10" i="23"/>
  <c r="E11" i="23"/>
  <c r="I11" i="23"/>
  <c r="E12" i="23"/>
  <c r="I12" i="23"/>
  <c r="I36" i="23"/>
  <c r="E13" i="23"/>
  <c r="I13" i="23"/>
  <c r="E14" i="23"/>
  <c r="I14" i="23"/>
  <c r="E15" i="23"/>
  <c r="I15" i="23"/>
  <c r="I37" i="23"/>
  <c r="E22" i="23"/>
  <c r="I22" i="23"/>
  <c r="E23" i="23"/>
  <c r="I23" i="23"/>
  <c r="E24" i="23"/>
  <c r="I24" i="23"/>
  <c r="I40" i="23"/>
  <c r="E25" i="23"/>
  <c r="I25" i="23"/>
  <c r="E26" i="23"/>
  <c r="I26" i="23"/>
  <c r="E27" i="23"/>
  <c r="I27" i="23"/>
  <c r="I41" i="23"/>
  <c r="I43" i="23"/>
  <c r="I42" i="23"/>
  <c r="I45" i="23"/>
  <c r="L7" i="23"/>
  <c r="M7" i="23"/>
  <c r="L8" i="23"/>
  <c r="M8" i="23"/>
  <c r="M35" i="23"/>
  <c r="L19" i="23"/>
  <c r="M19" i="23"/>
  <c r="L21" i="23"/>
  <c r="M21" i="23"/>
  <c r="M39" i="23"/>
  <c r="M4" i="23"/>
  <c r="M5" i="23"/>
  <c r="M6" i="23"/>
  <c r="M34" i="23"/>
  <c r="L10" i="23"/>
  <c r="M10" i="23"/>
  <c r="L11" i="23"/>
  <c r="M11" i="23"/>
  <c r="L12" i="23"/>
  <c r="M12" i="23"/>
  <c r="M36" i="23"/>
  <c r="L13" i="23"/>
  <c r="M13" i="23"/>
  <c r="L14" i="23"/>
  <c r="M14" i="23"/>
  <c r="L15" i="23"/>
  <c r="M15" i="23"/>
  <c r="M37" i="23"/>
  <c r="L17" i="23"/>
  <c r="M17" i="23"/>
  <c r="L18" i="23"/>
  <c r="M18" i="23"/>
  <c r="M38" i="23"/>
  <c r="L22" i="23"/>
  <c r="M22" i="23"/>
  <c r="L23" i="23"/>
  <c r="M23" i="23"/>
  <c r="L24" i="23"/>
  <c r="M24" i="23"/>
  <c r="M40" i="23"/>
  <c r="L25" i="23"/>
  <c r="M25" i="23"/>
  <c r="L26" i="23"/>
  <c r="M26" i="23"/>
  <c r="L27" i="23"/>
  <c r="M27" i="23"/>
  <c r="M41" i="23"/>
  <c r="M43" i="23"/>
  <c r="M42" i="23"/>
  <c r="L35" i="23"/>
  <c r="L39" i="23"/>
  <c r="L34" i="23"/>
  <c r="L36" i="23"/>
  <c r="L37" i="23"/>
  <c r="L38" i="23"/>
  <c r="L40" i="23"/>
  <c r="L41" i="23"/>
  <c r="L43" i="23"/>
  <c r="L42" i="23"/>
  <c r="O4" i="23"/>
  <c r="O5" i="23"/>
  <c r="O6" i="23"/>
  <c r="N7" i="23"/>
  <c r="O7" i="23"/>
  <c r="N8" i="23"/>
  <c r="O8" i="23"/>
  <c r="N10" i="23"/>
  <c r="O10" i="23"/>
  <c r="N11" i="23"/>
  <c r="O11" i="23"/>
  <c r="N12" i="23"/>
  <c r="O12" i="23"/>
  <c r="N13" i="23"/>
  <c r="O13" i="23"/>
  <c r="N14" i="23"/>
  <c r="O14" i="23"/>
  <c r="N15" i="23"/>
  <c r="O15" i="23"/>
  <c r="N17" i="23"/>
  <c r="O17" i="23"/>
  <c r="N18" i="23"/>
  <c r="O18" i="23"/>
  <c r="N19" i="23"/>
  <c r="O19" i="23"/>
  <c r="N21" i="23"/>
  <c r="O21" i="23"/>
  <c r="N22" i="23"/>
  <c r="O22" i="23"/>
  <c r="N23" i="23"/>
  <c r="O23" i="23"/>
  <c r="N24" i="23"/>
  <c r="O24" i="23"/>
  <c r="N25" i="23"/>
  <c r="O25" i="23"/>
  <c r="N26" i="23"/>
  <c r="O26" i="23"/>
  <c r="N27" i="23"/>
  <c r="O27" i="23"/>
  <c r="O30" i="23"/>
  <c r="O29" i="23"/>
  <c r="O28" i="23"/>
  <c r="N30" i="23"/>
  <c r="N29" i="23"/>
  <c r="N28" i="23"/>
  <c r="L30" i="23"/>
  <c r="L29" i="23"/>
  <c r="L28" i="23"/>
  <c r="M30" i="23"/>
  <c r="M29" i="23"/>
  <c r="M28" i="23"/>
  <c r="O34" i="23"/>
  <c r="D32" i="24"/>
  <c r="C32" i="24"/>
  <c r="D31" i="24"/>
  <c r="C31" i="24"/>
  <c r="E34" i="23"/>
  <c r="E35" i="23"/>
  <c r="E36" i="23"/>
  <c r="E37" i="23"/>
  <c r="E38" i="23"/>
  <c r="E39" i="23"/>
  <c r="E40" i="23"/>
  <c r="E41" i="23"/>
  <c r="E43" i="23"/>
  <c r="E42" i="23"/>
  <c r="E45" i="23"/>
  <c r="G41" i="23"/>
  <c r="G40" i="23"/>
  <c r="G39" i="23"/>
  <c r="G38" i="23"/>
  <c r="G37" i="23"/>
  <c r="G36" i="23"/>
  <c r="G35" i="23"/>
  <c r="G34" i="23"/>
  <c r="G27" i="23"/>
  <c r="F27" i="23"/>
  <c r="G26" i="23"/>
  <c r="F26" i="23"/>
  <c r="G25" i="23"/>
  <c r="F25" i="23"/>
  <c r="F24" i="23"/>
  <c r="G23" i="23"/>
  <c r="F23" i="23"/>
  <c r="G22" i="23"/>
  <c r="H22" i="23"/>
  <c r="F22" i="23"/>
  <c r="G21" i="23"/>
  <c r="F21" i="23"/>
  <c r="F20" i="23"/>
  <c r="G19" i="23"/>
  <c r="F19" i="23"/>
  <c r="G18" i="23"/>
  <c r="F18" i="23"/>
  <c r="F17" i="23"/>
  <c r="G16" i="23"/>
  <c r="F16" i="23"/>
  <c r="F14" i="23"/>
  <c r="G15" i="23"/>
  <c r="F15" i="23"/>
  <c r="G14" i="23"/>
  <c r="G13" i="23"/>
  <c r="F13" i="23"/>
  <c r="F11" i="23"/>
  <c r="G12" i="23"/>
  <c r="F12" i="23"/>
  <c r="G11" i="23"/>
  <c r="G10" i="23"/>
  <c r="F10" i="23"/>
  <c r="F9" i="23"/>
  <c r="G8" i="23"/>
  <c r="F8" i="23"/>
  <c r="G7" i="23"/>
  <c r="F7" i="23"/>
  <c r="G6" i="23"/>
  <c r="G5" i="23"/>
  <c r="G4" i="23"/>
  <c r="F6" i="23"/>
  <c r="F5" i="23"/>
  <c r="F4" i="23"/>
  <c r="O38" i="23"/>
  <c r="O40" i="23"/>
  <c r="O36" i="23"/>
  <c r="H4" i="23"/>
  <c r="H5" i="23"/>
  <c r="H6" i="23"/>
  <c r="H7" i="23"/>
  <c r="H8" i="23"/>
  <c r="H10" i="23"/>
  <c r="H11" i="23"/>
  <c r="H12" i="23"/>
  <c r="H13" i="23"/>
  <c r="H14" i="23"/>
  <c r="H15" i="23"/>
  <c r="H16" i="23"/>
  <c r="H18" i="23"/>
  <c r="H19" i="23"/>
  <c r="H23" i="23"/>
  <c r="H24" i="23"/>
  <c r="H25" i="23"/>
  <c r="H26" i="23"/>
  <c r="H27" i="23"/>
  <c r="E28" i="23"/>
  <c r="H28" i="23"/>
  <c r="E29" i="23"/>
  <c r="H29" i="23"/>
  <c r="I29" i="23"/>
  <c r="E30" i="23"/>
  <c r="H30" i="23"/>
  <c r="I30" i="23"/>
  <c r="B34" i="23"/>
  <c r="C34" i="23"/>
  <c r="H34" i="23"/>
  <c r="N34" i="23"/>
  <c r="B35" i="23"/>
  <c r="C35" i="23"/>
  <c r="H35" i="23"/>
  <c r="N35" i="23"/>
  <c r="O35" i="23"/>
  <c r="B36" i="23"/>
  <c r="C36" i="23"/>
  <c r="H36" i="23"/>
  <c r="N36" i="23"/>
  <c r="B37" i="23"/>
  <c r="C37" i="23"/>
  <c r="H37" i="23"/>
  <c r="N37" i="23"/>
  <c r="O37" i="23"/>
  <c r="B38" i="23"/>
  <c r="C38" i="23"/>
  <c r="H38" i="23"/>
  <c r="N38" i="23"/>
  <c r="B39" i="23"/>
  <c r="C39" i="23"/>
  <c r="H39" i="23"/>
  <c r="N39" i="23"/>
  <c r="O39" i="23"/>
  <c r="B40" i="23"/>
  <c r="C40" i="23"/>
  <c r="H40" i="23"/>
  <c r="N40" i="23"/>
  <c r="B41" i="23"/>
  <c r="C41" i="23"/>
  <c r="H41" i="23"/>
  <c r="N41" i="23"/>
  <c r="O41" i="23"/>
  <c r="O42" i="23"/>
  <c r="O43" i="23"/>
  <c r="O45" i="23"/>
  <c r="A1" i="23"/>
  <c r="A41" i="23"/>
  <c r="A40" i="23"/>
  <c r="A39" i="23"/>
  <c r="A38" i="23"/>
  <c r="A37" i="23"/>
  <c r="A36" i="23"/>
  <c r="A35" i="23"/>
  <c r="A34" i="23"/>
  <c r="P43" i="23"/>
  <c r="J43" i="23"/>
  <c r="P42" i="23"/>
  <c r="J42" i="23"/>
</calcChain>
</file>

<file path=xl/sharedStrings.xml><?xml version="1.0" encoding="utf-8"?>
<sst xmlns="http://schemas.openxmlformats.org/spreadsheetml/2006/main" count="436" uniqueCount="168">
  <si>
    <t>HKG Corr Fold Change</t>
    <phoneticPr fontId="4" type="noConversion"/>
  </si>
  <si>
    <t>avg RWPE1 ∆CT</t>
    <phoneticPr fontId="4" type="noConversion"/>
  </si>
  <si>
    <t>A05</t>
  </si>
  <si>
    <t>A06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</si>
  <si>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</si>
  <si>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</si>
  <si>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</si>
  <si>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</si>
  <si>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</si>
  <si>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</si>
  <si>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</si>
  <si>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</si>
  <si>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</si>
  <si>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</si>
  <si>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</si>
  <si>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</si>
  <si>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</si>
  <si>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</si>
  <si>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</si>
  <si>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</si>
  <si>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</si>
  <si>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</si>
  <si>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</si>
  <si>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</si>
  <si>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</si>
  <si>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</si>
  <si>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</si>
  <si>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</si>
  <si>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</si>
  <si>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</si>
  <si>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</si>
  <si>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</si>
  <si>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</si>
  <si>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</si>
  <si>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</si>
  <si>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</si>
  <si>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</si>
  <si>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</si>
  <si>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</si>
  <si>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</si>
  <si>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N/A</t>
  </si>
  <si>
    <t>Well</t>
    <phoneticPr fontId="4" type="noConversion"/>
  </si>
  <si>
    <t>RWPE1</t>
  </si>
  <si>
    <t>CTPE</t>
  </si>
  <si>
    <t>CAsE-PE</t>
  </si>
  <si>
    <t>B26</t>
  </si>
  <si>
    <t>∆CT          (GOI-HKG)</t>
    <phoneticPr fontId="4" type="noConversion"/>
  </si>
  <si>
    <t>A01</t>
  </si>
  <si>
    <t>A02</t>
  </si>
  <si>
    <t>A03</t>
  </si>
  <si>
    <t>A04</t>
  </si>
  <si>
    <t>A07</t>
  </si>
  <si>
    <t>A08</t>
  </si>
  <si>
    <t>A09</t>
  </si>
  <si>
    <t>A10</t>
  </si>
  <si>
    <t>A11</t>
  </si>
  <si>
    <t>A12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</si>
  <si>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</si>
  <si>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</si>
  <si>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</si>
  <si>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</si>
  <si>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</si>
  <si>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</si>
  <si>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</si>
  <si>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</si>
  <si>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</si>
  <si>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</si>
  <si>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</si>
  <si>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</si>
  <si>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</si>
  <si>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</si>
  <si>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</si>
  <si>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</si>
  <si>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</si>
  <si>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</si>
  <si>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</si>
  <si>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</si>
  <si>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</si>
  <si>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</si>
  <si>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</si>
  <si>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</si>
  <si>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G05</t>
  </si>
  <si>
    <t>sample name</t>
  </si>
  <si>
    <t>cDNA</t>
  </si>
  <si>
    <t>sample type</t>
  </si>
  <si>
    <t>noRT</t>
  </si>
  <si>
    <t>0 Aza</t>
  </si>
  <si>
    <t>0.5 Aza</t>
  </si>
  <si>
    <t>Cell Type</t>
  </si>
  <si>
    <t>Aza Trmt</t>
  </si>
  <si>
    <t>#</t>
  </si>
  <si>
    <t>CT</t>
  </si>
  <si>
    <t>Name</t>
  </si>
  <si>
    <t>CT CV</t>
  </si>
  <si>
    <t>CT STDEV</t>
  </si>
  <si>
    <t>avg RWPE1 0 Aza</t>
  </si>
  <si>
    <t>Fold Change</t>
  </si>
  <si>
    <t>Pval (R-0aza)</t>
  </si>
  <si>
    <t>RWPE1 0AZA</t>
  </si>
  <si>
    <t>RWPE1 0.5AZA</t>
  </si>
  <si>
    <t>CTPE 0AZA</t>
  </si>
  <si>
    <t>CTPE 0.5AZA</t>
  </si>
  <si>
    <t>CAsE-PE 0AZA</t>
  </si>
  <si>
    <t>CAsE-PE 0.5 AZA</t>
  </si>
  <si>
    <t>B26 0.5AZA</t>
  </si>
  <si>
    <t>B26 0AZA</t>
  </si>
  <si>
    <t>Avg</t>
  </si>
  <si>
    <t>avg</t>
  </si>
  <si>
    <t>min</t>
  </si>
  <si>
    <t>max</t>
  </si>
  <si>
    <t>diff</t>
  </si>
  <si>
    <t>pval relative to cell type 0aza</t>
  </si>
  <si>
    <t>G11</t>
  </si>
  <si>
    <t>H11</t>
  </si>
  <si>
    <t>CAsE-PE 0.5Aza #2 miRNA</t>
  </si>
  <si>
    <t>CTPE 0.5AZA #2 miRNA</t>
  </si>
  <si>
    <t>B26 0AZA #3 miRNA</t>
  </si>
  <si>
    <t>CAsE-PE 0.5Aza #3 miRNA</t>
  </si>
  <si>
    <t>B26 0.5Aza #3 miRNA</t>
  </si>
  <si>
    <t>RWPE1 0AZA #1 miRNA</t>
  </si>
  <si>
    <t>B26 0.5Aza #2 miRNA</t>
  </si>
  <si>
    <t>RWPE1 0AZA #3 miRNA</t>
  </si>
  <si>
    <t>CTPE 0AZA #1 miRNA</t>
  </si>
  <si>
    <t>CTPE 0AZA #3 miRNA</t>
  </si>
  <si>
    <t>RWPE1 0.5AZA #3 miRNA</t>
  </si>
  <si>
    <t>CAsE-PE 0AZA #2 miRNA</t>
  </si>
  <si>
    <t>CTPE 0.5AZA #3 miRNA</t>
  </si>
  <si>
    <t>RWPE1 0AZA #2 miRNA</t>
  </si>
  <si>
    <t>CAsE-PE 0AZA #1 miRNA</t>
  </si>
  <si>
    <t>B26 0AZA #2 miRNA</t>
  </si>
  <si>
    <t>B26 0.5Aza #1 miRNA</t>
  </si>
  <si>
    <t>CTPE 0.5AZA #1 miRNA</t>
  </si>
  <si>
    <t>B26 0AZA #1 miRNA</t>
  </si>
  <si>
    <t>CAsE-PE 0AZA #3 miRNA</t>
  </si>
  <si>
    <t>CTPE 0AZA #2 miRNA</t>
  </si>
  <si>
    <t>RWPE1 0.5AZA #2 miRNA</t>
  </si>
  <si>
    <t>RWPE1 0.5AZA #1 miRNA</t>
  </si>
  <si>
    <t>CAsE-PE 0.5AZA #1 miRNA</t>
  </si>
  <si>
    <t>G01</t>
  </si>
  <si>
    <t>G02</t>
  </si>
  <si>
    <t>G03</t>
  </si>
  <si>
    <t>G04</t>
  </si>
  <si>
    <t>G06</t>
  </si>
  <si>
    <t>G07</t>
  </si>
  <si>
    <t>G08</t>
  </si>
  <si>
    <t>G09</t>
  </si>
  <si>
    <t>G10</t>
  </si>
  <si>
    <t>G12</t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</si>
  <si>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</si>
  <si>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</si>
  <si>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</si>
  <si>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</si>
  <si>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</si>
  <si>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</si>
  <si>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</si>
  <si>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</si>
  <si>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</si>
  <si>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</si>
  <si>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H12</t>
  </si>
  <si>
    <t xml:space="preserve"> RNU6B</t>
  </si>
  <si>
    <t>Correlation Matrix</t>
  </si>
  <si>
    <t>AVG RNU6B</t>
  </si>
  <si>
    <t>Avg ∆CT</t>
  </si>
  <si>
    <t>RNU6B Fold Change</t>
  </si>
  <si>
    <t>Fold Change RNU6B</t>
  </si>
  <si>
    <t>4/14/14 - mirNA qPCR #1: gene1 = miR 23a, gene 2 = RNU6B</t>
  </si>
  <si>
    <t>minimum</t>
  </si>
  <si>
    <t>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</si>
</sst>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.00"/>
    <numFmt numFmtId="165" formatCode="###0.00;\-###0.00"/>
    <numFmt numFmtId="166" formatCode="0.000"/>
    <numFmt numFmtId="167" formatCode="0.0%"/>
  </numFmts>
  <fonts count="9" x14ac:knownFonts="1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b/>
      <sz val="14"/>
      <name val="Verdana"/>
    </font>
    <font>
      <u/>
      <sz val="10"/>
      <color theme="10"/>
      <name val="Verdana"/>
    </font>
    <font>
      <u/>
      <sz val="10"/>
      <color theme="11"/>
      <name val="Verdana"/>
    </font>
    <font>
      <i/>
      <sz val="10"/>
      <name val="Verdana"/>
    </font>
  </fonts>
  <fills count="10">
    <fill>
      <patternFill patternType="none"/>
    </fill>
    <fill>
      <patternFill patternType="gray125"/>
    </fill>
    <fill>
      <patternFill patternType="solid">
        <fgColor rgb="FFFF6FC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9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87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/>
    <xf numFmtId="0" fontId="5" fillId="0" borderId="0" xfId="0" applyFont="1"/>
    <xf numFmtId="0" fontId="0" fillId="0" borderId="2" xfId="0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2" xfId="0" applyBorder="1" applyAlignment="1">
      <alignment horizontal="right"/>
    </xf>
    <xf numFmtId="2" fontId="0" fillId="0" borderId="3" xfId="0" applyNumberFormat="1" applyBorder="1" applyAlignment="1">
      <alignment horizontal="center"/>
    </xf>
    <xf numFmtId="164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horizontal="center"/>
    </xf>
    <xf numFmtId="10" fontId="0" fillId="0" borderId="0" xfId="0" applyNumberFormat="1"/>
    <xf numFmtId="49" fontId="0" fillId="2" borderId="0" xfId="0" applyNumberFormat="1" applyFill="1" applyBorder="1" applyAlignment="1" applyProtection="1">
      <alignment vertical="top"/>
    </xf>
    <xf numFmtId="165" fontId="0" fillId="2" borderId="0" xfId="0" applyNumberFormat="1" applyFill="1" applyBorder="1" applyAlignment="1" applyProtection="1">
      <alignment vertical="top"/>
    </xf>
    <xf numFmtId="0" fontId="0" fillId="2" borderId="0" xfId="0" applyFill="1" applyBorder="1"/>
    <xf numFmtId="49" fontId="0" fillId="3" borderId="0" xfId="0" applyNumberFormat="1" applyFill="1" applyAlignment="1" applyProtection="1">
      <alignment vertical="top"/>
    </xf>
    <xf numFmtId="165" fontId="0" fillId="3" borderId="0" xfId="0" applyNumberFormat="1" applyFill="1" applyAlignment="1" applyProtection="1">
      <alignment vertical="top"/>
    </xf>
    <xf numFmtId="0" fontId="0" fillId="3" borderId="0" xfId="0" applyFill="1"/>
    <xf numFmtId="49" fontId="0" fillId="3" borderId="0" xfId="0" applyNumberFormat="1" applyFill="1" applyBorder="1" applyAlignment="1" applyProtection="1">
      <alignment vertical="top"/>
    </xf>
    <xf numFmtId="165" fontId="0" fillId="3" borderId="0" xfId="0" applyNumberFormat="1" applyFill="1" applyBorder="1" applyAlignment="1" applyProtection="1">
      <alignment vertical="top"/>
    </xf>
    <xf numFmtId="0" fontId="0" fillId="3" borderId="0" xfId="0" applyFill="1" applyBorder="1"/>
    <xf numFmtId="0" fontId="0" fillId="0" borderId="0" xfId="0" applyBorder="1"/>
    <xf numFmtId="0" fontId="0" fillId="0" borderId="1" xfId="0" applyBorder="1"/>
    <xf numFmtId="49" fontId="0" fillId="3" borderId="1" xfId="0" applyNumberFormat="1" applyFill="1" applyBorder="1" applyAlignment="1" applyProtection="1">
      <alignment vertical="top"/>
    </xf>
    <xf numFmtId="165" fontId="0" fillId="3" borderId="1" xfId="0" applyNumberFormat="1" applyFill="1" applyBorder="1" applyAlignment="1" applyProtection="1">
      <alignment vertical="top"/>
    </xf>
    <xf numFmtId="0" fontId="0" fillId="3" borderId="1" xfId="0" applyFill="1" applyBorder="1"/>
    <xf numFmtId="49" fontId="0" fillId="2" borderId="1" xfId="0" applyNumberFormat="1" applyFill="1" applyBorder="1" applyAlignment="1" applyProtection="1">
      <alignment vertical="top"/>
    </xf>
    <xf numFmtId="165" fontId="0" fillId="2" borderId="1" xfId="0" applyNumberFormat="1" applyFill="1" applyBorder="1" applyAlignment="1" applyProtection="1">
      <alignment vertical="top"/>
    </xf>
    <xf numFmtId="0" fontId="0" fillId="2" borderId="1" xfId="0" applyFill="1" applyBorder="1"/>
    <xf numFmtId="0" fontId="1" fillId="0" borderId="1" xfId="0" applyFont="1" applyBorder="1"/>
    <xf numFmtId="0" fontId="1" fillId="0" borderId="1" xfId="0" applyFont="1" applyFill="1" applyBorder="1"/>
    <xf numFmtId="0" fontId="1" fillId="0" borderId="0" xfId="0" applyFont="1"/>
    <xf numFmtId="2" fontId="0" fillId="0" borderId="0" xfId="0" applyNumberFormat="1" applyAlignment="1">
      <alignment horizontal="right"/>
    </xf>
    <xf numFmtId="0" fontId="0" fillId="2" borderId="0" xfId="0" applyFill="1"/>
    <xf numFmtId="2" fontId="0" fillId="2" borderId="0" xfId="0" applyNumberFormat="1" applyFill="1" applyAlignment="1">
      <alignment horizontal="right"/>
    </xf>
    <xf numFmtId="0" fontId="0" fillId="4" borderId="0" xfId="0" applyFill="1"/>
    <xf numFmtId="2" fontId="0" fillId="4" borderId="0" xfId="0" applyNumberFormat="1" applyFill="1" applyAlignment="1">
      <alignment horizontal="right"/>
    </xf>
    <xf numFmtId="0" fontId="0" fillId="5" borderId="0" xfId="0" applyFill="1"/>
    <xf numFmtId="2" fontId="0" fillId="5" borderId="0" xfId="0" applyNumberFormat="1" applyFill="1" applyAlignment="1">
      <alignment horizontal="right"/>
    </xf>
    <xf numFmtId="2" fontId="0" fillId="2" borderId="0" xfId="0" applyNumberFormat="1" applyFill="1" applyAlignment="1">
      <alignment horizontal="center"/>
    </xf>
    <xf numFmtId="2" fontId="0" fillId="4" borderId="0" xfId="0" applyNumberFormat="1" applyFill="1" applyAlignment="1">
      <alignment horizontal="center"/>
    </xf>
    <xf numFmtId="2" fontId="0" fillId="5" borderId="0" xfId="0" applyNumberFormat="1" applyFill="1" applyAlignment="1">
      <alignment horizontal="center"/>
    </xf>
    <xf numFmtId="2" fontId="1" fillId="0" borderId="3" xfId="0" applyNumberFormat="1" applyFont="1" applyBorder="1"/>
    <xf numFmtId="0" fontId="1" fillId="0" borderId="4" xfId="0" applyFont="1" applyBorder="1" applyAlignment="1">
      <alignment horizontal="center"/>
    </xf>
    <xf numFmtId="167" fontId="0" fillId="2" borderId="0" xfId="0" applyNumberFormat="1" applyFill="1" applyAlignment="1">
      <alignment horizontal="center"/>
    </xf>
    <xf numFmtId="167" fontId="0" fillId="4" borderId="0" xfId="0" applyNumberFormat="1" applyFill="1" applyAlignment="1">
      <alignment horizontal="center"/>
    </xf>
    <xf numFmtId="167" fontId="0" fillId="5" borderId="0" xfId="0" applyNumberFormat="1" applyFill="1" applyAlignment="1">
      <alignment horizontal="center"/>
    </xf>
    <xf numFmtId="0" fontId="0" fillId="6" borderId="0" xfId="0" applyFill="1"/>
    <xf numFmtId="2" fontId="0" fillId="6" borderId="0" xfId="0" applyNumberFormat="1" applyFill="1" applyAlignment="1">
      <alignment horizontal="right"/>
    </xf>
    <xf numFmtId="2" fontId="0" fillId="6" borderId="0" xfId="0" applyNumberFormat="1" applyFill="1" applyAlignment="1">
      <alignment horizontal="center"/>
    </xf>
    <xf numFmtId="167" fontId="0" fillId="6" borderId="0" xfId="0" applyNumberFormat="1" applyFill="1" applyAlignment="1">
      <alignment horizontal="center"/>
    </xf>
    <xf numFmtId="166" fontId="0" fillId="2" borderId="0" xfId="0" applyNumberFormat="1" applyFill="1" applyAlignment="1">
      <alignment horizontal="center"/>
    </xf>
    <xf numFmtId="166" fontId="0" fillId="4" borderId="0" xfId="0" applyNumberFormat="1" applyFill="1" applyAlignment="1">
      <alignment horizontal="center"/>
    </xf>
    <xf numFmtId="166" fontId="0" fillId="5" borderId="0" xfId="0" applyNumberFormat="1" applyFill="1" applyAlignment="1">
      <alignment horizontal="center"/>
    </xf>
    <xf numFmtId="166" fontId="0" fillId="6" borderId="0" xfId="0" applyNumberFormat="1" applyFill="1" applyAlignment="1">
      <alignment horizontal="center"/>
    </xf>
    <xf numFmtId="167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2" fontId="0" fillId="2" borderId="0" xfId="0" applyNumberFormat="1" applyFill="1"/>
    <xf numFmtId="2" fontId="0" fillId="4" borderId="0" xfId="0" applyNumberFormat="1" applyFill="1"/>
    <xf numFmtId="2" fontId="0" fillId="5" borderId="0" xfId="0" applyNumberFormat="1" applyFill="1"/>
    <xf numFmtId="2" fontId="0" fillId="6" borderId="0" xfId="0" applyNumberFormat="1" applyFill="1"/>
    <xf numFmtId="0" fontId="1" fillId="0" borderId="4" xfId="0" applyFont="1" applyBorder="1" applyAlignment="1">
      <alignment horizontal="right"/>
    </xf>
    <xf numFmtId="14" fontId="5" fillId="0" borderId="0" xfId="0" applyNumberFormat="1" applyFont="1"/>
    <xf numFmtId="0" fontId="1" fillId="0" borderId="0" xfId="0" applyFont="1" applyFill="1" applyBorder="1" applyAlignment="1">
      <alignment horizontal="center" wrapText="1"/>
    </xf>
    <xf numFmtId="0" fontId="0" fillId="0" borderId="5" xfId="0" applyBorder="1"/>
    <xf numFmtId="0" fontId="0" fillId="7" borderId="5" xfId="0" applyFill="1" applyBorder="1"/>
    <xf numFmtId="0" fontId="0" fillId="7" borderId="0" xfId="0" applyFill="1" applyBorder="1"/>
    <xf numFmtId="0" fontId="0" fillId="8" borderId="0" xfId="0" applyFill="1" applyBorder="1"/>
    <xf numFmtId="0" fontId="0" fillId="7" borderId="1" xfId="0" applyFill="1" applyBorder="1"/>
    <xf numFmtId="14" fontId="1" fillId="0" borderId="0" xfId="0" applyNumberFormat="1" applyFont="1" applyFill="1" applyBorder="1" applyAlignment="1">
      <alignment horizontal="center" wrapText="1"/>
    </xf>
    <xf numFmtId="14" fontId="1" fillId="0" borderId="0" xfId="0" applyNumberFormat="1" applyFont="1"/>
    <xf numFmtId="0" fontId="0" fillId="9" borderId="0" xfId="0" applyFill="1"/>
    <xf numFmtId="0" fontId="8" fillId="4" borderId="0" xfId="0" applyFont="1" applyFill="1"/>
    <xf numFmtId="2" fontId="8" fillId="4" borderId="0" xfId="0" applyNumberFormat="1" applyFont="1" applyFill="1"/>
    <xf numFmtId="0" fontId="8" fillId="2" borderId="0" xfId="0" applyFont="1" applyFill="1"/>
    <xf numFmtId="2" fontId="8" fillId="2" borderId="0" xfId="0" applyNumberFormat="1" applyFont="1" applyFill="1"/>
    <xf numFmtId="0" fontId="0" fillId="0" borderId="0" xfId="0" applyAlignment="1">
      <alignment wrapText="1"/>
    </xf>
    <xf numFmtId="2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166" fontId="0" fillId="4" borderId="0" xfId="0" applyNumberFormat="1" applyFont="1" applyFill="1" applyAlignment="1">
      <alignment horizontal="center"/>
    </xf>
    <xf numFmtId="0" fontId="0" fillId="0" borderId="0" xfId="0" applyFill="1"/>
    <xf numFmtId="166" fontId="0" fillId="0" borderId="0" xfId="0" applyNumberFormat="1" applyFont="1" applyAlignment="1">
      <alignment horizontal="center"/>
    </xf>
    <xf numFmtId="166" fontId="0" fillId="5" borderId="0" xfId="0" applyNumberFormat="1" applyFont="1" applyFill="1" applyAlignment="1">
      <alignment horizontal="center"/>
    </xf>
    <xf numFmtId="166" fontId="0" fillId="6" borderId="0" xfId="0" applyNumberFormat="1" applyFont="1" applyFill="1" applyAlignment="1">
      <alignment horizontal="center"/>
    </xf>
    <xf numFmtId="166" fontId="0" fillId="2" borderId="0" xfId="0" applyNumberFormat="1" applyFont="1" applyFill="1" applyAlignment="1">
      <alignment horizontal="center"/>
    </xf>
    <xf numFmtId="0" fontId="0" fillId="0" borderId="0" xfId="0" applyFont="1"/>
  </cellXfs>
  <cellStyles count="19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Normal" xfId="0" builtinId="0"/>
  </cellStyles>
  <dxfs count="18">
    <dxf>
      <font>
        <b/>
        <i val="0"/>
        <color rgb="FFFF0000"/>
      </font>
      <fill>
        <patternFill patternType="solid">
          <fgColor indexed="64"/>
          <bgColor rgb="FF66CCFF"/>
        </patternFill>
      </fill>
    </dxf>
    <dxf>
      <font>
        <b/>
        <i val="0"/>
        <color rgb="FFFF0000"/>
      </font>
      <fill>
        <patternFill patternType="solid">
          <fgColor indexed="64"/>
          <bgColor rgb="FF66CCFF"/>
        </patternFill>
      </fill>
    </dxf>
    <dxf>
      <font>
        <b/>
        <i val="0"/>
        <color rgb="FFFF0000"/>
      </font>
      <fill>
        <patternFill patternType="solid">
          <fgColor indexed="64"/>
          <bgColor rgb="FF66FF66"/>
        </patternFill>
      </fill>
    </dxf>
    <dxf>
      <font>
        <b/>
        <i val="0"/>
        <color rgb="FFFF0000"/>
      </font>
      <fill>
        <patternFill patternType="solid">
          <fgColor indexed="64"/>
          <bgColor rgb="FF66FF66"/>
        </patternFill>
      </fill>
    </dxf>
    <dxf>
      <font>
        <b/>
        <i val="0"/>
        <color rgb="FFFF0000"/>
      </font>
      <fill>
        <patternFill patternType="solid">
          <fgColor indexed="64"/>
          <bgColor rgb="FFFFCC66"/>
        </patternFill>
      </fill>
    </dxf>
    <dxf>
      <font>
        <b/>
        <i val="0"/>
        <color rgb="FFFF0000"/>
      </font>
      <fill>
        <patternFill patternType="solid">
          <fgColor indexed="64"/>
          <bgColor rgb="FFFFCC66"/>
        </patternFill>
      </fill>
    </dxf>
    <dxf>
      <font>
        <b/>
        <i val="0"/>
        <color rgb="FFFF0000"/>
      </font>
      <fill>
        <patternFill patternType="none">
          <fgColor indexed="64"/>
          <bgColor auto="1"/>
        </patternFill>
      </fill>
    </dxf>
    <dxf>
      <font>
        <b/>
        <i val="0"/>
        <color rgb="FFFF0000"/>
      </font>
      <fill>
        <patternFill patternType="none">
          <fgColor indexed="64"/>
          <bgColor auto="1"/>
        </patternFill>
      </fill>
    </dxf>
    <dxf>
      <font>
        <b/>
        <i val="0"/>
        <color rgb="FFFF0000"/>
      </font>
      <fill>
        <patternFill patternType="solid">
          <fgColor indexed="64"/>
          <bgColor rgb="FFFF6FCF"/>
        </patternFill>
      </fill>
    </dxf>
    <dxf>
      <font>
        <b/>
        <i val="0"/>
        <color rgb="FFFF0000"/>
      </font>
      <fill>
        <patternFill patternType="solid">
          <fgColor indexed="64"/>
          <bgColor rgb="FFFF6FCF"/>
        </patternFill>
      </fill>
    </dxf>
    <dxf>
      <font>
        <b/>
        <i val="0"/>
        <color rgb="FFFF0000"/>
      </font>
      <fill>
        <patternFill patternType="solid">
          <fgColor indexed="64"/>
          <bgColor rgb="FF66FF66"/>
        </patternFill>
      </fill>
    </dxf>
    <dxf>
      <font>
        <b/>
        <i val="0"/>
        <color rgb="FFFF0000"/>
      </font>
      <fill>
        <patternFill patternType="solid">
          <fgColor indexed="64"/>
          <bgColor rgb="FF66FF66"/>
        </patternFill>
      </fill>
    </dxf>
    <dxf>
      <font>
        <b/>
        <i val="0"/>
        <color rgb="FFFF0000"/>
      </font>
      <fill>
        <patternFill patternType="solid">
          <fgColor indexed="64"/>
          <bgColor rgb="FFFFCC66"/>
        </patternFill>
      </fill>
    </dxf>
    <dxf>
      <font>
        <b/>
        <i val="0"/>
        <color rgb="FFFF0000"/>
      </font>
      <fill>
        <patternFill patternType="solid">
          <fgColor indexed="64"/>
          <bgColor rgb="FFFFCC66"/>
        </patternFill>
      </fill>
    </dxf>
    <dxf>
      <font>
        <b/>
        <i val="0"/>
        <color rgb="FFFF0000"/>
      </font>
      <fill>
        <patternFill patternType="none">
          <fgColor indexed="64"/>
          <bgColor auto="1"/>
        </patternFill>
      </fill>
    </dxf>
    <dxf>
      <font>
        <b/>
        <i val="0"/>
        <color rgb="FFFF0000"/>
      </font>
      <fill>
        <patternFill patternType="none">
          <fgColor indexed="64"/>
          <bgColor auto="1"/>
        </patternFill>
      </fill>
    </dxf>
    <dxf>
      <font>
        <b/>
        <i val="0"/>
        <color rgb="FFFF0000"/>
      </font>
      <fill>
        <patternFill patternType="solid">
          <fgColor indexed="64"/>
          <bgColor rgb="FFFF6FCF"/>
        </patternFill>
      </fill>
    </dxf>
    <dxf>
      <font>
        <b/>
        <i val="0"/>
        <color rgb="FFFF0000"/>
      </font>
      <fill>
        <patternFill patternType="solid">
          <fgColor indexed="64"/>
          <bgColor rgb="FFFF6FCF"/>
        </patternFill>
      </fill>
    </dxf>
  </dxfs>
  <tableStyles count="0" defaultTableStyle="TableStyleMedium9" defaultPivotStyle="PivotStyleMedium4"/>
  <colors>
    <mruColors>
      <color rgb="FF66CCFF"/>
      <color rgb="FF66FF66"/>
      <color rgb="FFFFCC66"/>
      <color rgb="FFFF6FCF"/>
      <color rgb="FFB3A1C5"/>
      <color rgb="FFA8C476"/>
      <color rgb="FF6096C5"/>
      <color rgb="FFCF6461"/>
      <color rgb="FFFF66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B</c:v>
          </c:tx>
          <c:spPr>
            <a:ln w="28575">
              <a:noFill/>
            </a:ln>
          </c:spPr>
          <c:yVal>
            <c:numRef>
              <c:f>'Raw Data'!$C$15:$C$26</c:f>
              <c:numCache>
                <c:formatCode>###0.00;\-###0.00</c:formatCode>
                <c:ptCount val="12"/>
                <c:pt idx="0">
                  <c:v>23.27125891443012</c:v>
                </c:pt>
                <c:pt idx="1">
                  <c:v>24.71557390523855</c:v>
                </c:pt>
                <c:pt idx="2">
                  <c:v>24.34847309215271</c:v>
                </c:pt>
                <c:pt idx="4">
                  <c:v>23.75957967052405</c:v>
                </c:pt>
                <c:pt idx="5">
                  <c:v>24.61556477728769</c:v>
                </c:pt>
                <c:pt idx="6">
                  <c:v>24.3268632661953</c:v>
                </c:pt>
                <c:pt idx="7">
                  <c:v>23.51820976930551</c:v>
                </c:pt>
                <c:pt idx="8">
                  <c:v>24.92454184602071</c:v>
                </c:pt>
                <c:pt idx="9">
                  <c:v>25.12364749358602</c:v>
                </c:pt>
                <c:pt idx="10">
                  <c:v>24.5792656501519</c:v>
                </c:pt>
                <c:pt idx="11">
                  <c:v>24.64462242986951</c:v>
                </c:pt>
              </c:numCache>
            </c:numRef>
          </c:yVal>
          <c:smooth val="0"/>
        </c:ser>
        <c:ser>
          <c:idx val="1"/>
          <c:order val="1"/>
          <c:tx>
            <c:v>row C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Data'!$C$27:$C$38</c:f>
              <c:numCache>
                <c:formatCode>###0.00;\-###0.00</c:formatCode>
                <c:ptCount val="12"/>
                <c:pt idx="0">
                  <c:v>23.51928174593371</c:v>
                </c:pt>
                <c:pt idx="1">
                  <c:v>24.68613063134459</c:v>
                </c:pt>
                <c:pt idx="2">
                  <c:v>24.50769421634243</c:v>
                </c:pt>
                <c:pt idx="3">
                  <c:v>24.5829068383091</c:v>
                </c:pt>
                <c:pt idx="4">
                  <c:v>23.75614693792457</c:v>
                </c:pt>
                <c:pt idx="5">
                  <c:v>24.52782610435715</c:v>
                </c:pt>
                <c:pt idx="6">
                  <c:v>24.22341346060774</c:v>
                </c:pt>
                <c:pt idx="7">
                  <c:v>23.37922599511293</c:v>
                </c:pt>
                <c:pt idx="8">
                  <c:v>24.96350375824193</c:v>
                </c:pt>
                <c:pt idx="9">
                  <c:v>25.29560637126107</c:v>
                </c:pt>
                <c:pt idx="10">
                  <c:v>24.67193445413939</c:v>
                </c:pt>
                <c:pt idx="11">
                  <c:v>25.11244584472747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8260888"/>
        <c:axId val="870064632"/>
      </c:scatterChart>
      <c:valAx>
        <c:axId val="868260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870064632"/>
        <c:crosses val="autoZero"/>
        <c:crossBetween val="midCat"/>
      </c:valAx>
      <c:valAx>
        <c:axId val="870064632"/>
        <c:scaling>
          <c:orientation val="minMax"/>
          <c:max val="30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8682608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miR-23a- HKG Corrected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Analysis!$N$4:$N$9</c:f>
              <c:numCache>
                <c:formatCode>0.00</c:formatCode>
                <c:ptCount val="6"/>
                <c:pt idx="0">
                  <c:v>-4.69274114858727</c:v>
                </c:pt>
                <c:pt idx="1">
                  <c:v>-5.432718634700268</c:v>
                </c:pt>
                <c:pt idx="2">
                  <c:v>-4.307568637441783</c:v>
                </c:pt>
                <c:pt idx="3">
                  <c:v>-4.462403410467121</c:v>
                </c:pt>
                <c:pt idx="4">
                  <c:v>-7.036619484976664</c:v>
                </c:pt>
                <c:pt idx="5">
                  <c:v>-4.671809864480043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Analysis!$N$10:$N$15</c:f>
              <c:numCache>
                <c:formatCode>0.00</c:formatCode>
                <c:ptCount val="6"/>
                <c:pt idx="0">
                  <c:v>-4.564267504309004</c:v>
                </c:pt>
                <c:pt idx="1">
                  <c:v>-5.20794114388957</c:v>
                </c:pt>
                <c:pt idx="2">
                  <c:v>-4.46785226539063</c:v>
                </c:pt>
                <c:pt idx="3">
                  <c:v>-4.917553453416652</c:v>
                </c:pt>
                <c:pt idx="4">
                  <c:v>-4.822971519153629</c:v>
                </c:pt>
                <c:pt idx="5">
                  <c:v>-6.162036623775997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Analysis!$N$16:$N$21</c:f>
              <c:numCache>
                <c:formatCode>0.00</c:formatCode>
                <c:ptCount val="6"/>
                <c:pt idx="0">
                  <c:v>-4.829683749881635</c:v>
                </c:pt>
                <c:pt idx="1">
                  <c:v>-4.878654124928537</c:v>
                </c:pt>
                <c:pt idx="2">
                  <c:v>-4.363174183157017</c:v>
                </c:pt>
                <c:pt idx="3">
                  <c:v>-4.526250771792323</c:v>
                </c:pt>
                <c:pt idx="4">
                  <c:v>-3.715054501230593</c:v>
                </c:pt>
                <c:pt idx="5">
                  <c:v>-3.941553103504756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Analysis!$N$22:$N$27</c:f>
              <c:numCache>
                <c:formatCode>0.00</c:formatCode>
                <c:ptCount val="6"/>
                <c:pt idx="0">
                  <c:v>-4.708182891146038</c:v>
                </c:pt>
                <c:pt idx="1">
                  <c:v>-4.999614045536258</c:v>
                </c:pt>
                <c:pt idx="2">
                  <c:v>-5.128981239336309</c:v>
                </c:pt>
                <c:pt idx="3">
                  <c:v>-5.593630190428417</c:v>
                </c:pt>
                <c:pt idx="4">
                  <c:v>-5.00762049144481</c:v>
                </c:pt>
                <c:pt idx="5">
                  <c:v>-4.815950362258803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Analysis!$N$34:$N$41</c:f>
              <c:numCache>
                <c:formatCode>0.00</c:formatCode>
                <c:ptCount val="8"/>
                <c:pt idx="0">
                  <c:v>-4.811009473576441</c:v>
                </c:pt>
                <c:pt idx="1">
                  <c:v>-5.390277586641276</c:v>
                </c:pt>
                <c:pt idx="2">
                  <c:v>-4.746686971196401</c:v>
                </c:pt>
                <c:pt idx="3">
                  <c:v>-5.300853865448759</c:v>
                </c:pt>
                <c:pt idx="4">
                  <c:v>-4.690504019322397</c:v>
                </c:pt>
                <c:pt idx="5">
                  <c:v>-4.060952792175891</c:v>
                </c:pt>
                <c:pt idx="6">
                  <c:v>-4.945592725339534</c:v>
                </c:pt>
                <c:pt idx="7">
                  <c:v>-5.139067014710676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7818232"/>
        <c:axId val="860394104"/>
      </c:scatterChart>
      <c:valAx>
        <c:axId val="867818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60394104"/>
        <c:crosses val="autoZero"/>
        <c:crossBetween val="midCat"/>
      </c:valAx>
      <c:valAx>
        <c:axId val="860394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  <a:r>
                  <a:rPr lang="en-US" baseline="0"/>
                  <a:t> ((GOI-HKG)</a:t>
                </a:r>
                <a:endParaRPr lang="en-US"/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678182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miR-23a - HKG Corrected</a:t>
            </a:r>
            <a:endParaRPr lang="en-US"/>
          </a:p>
        </c:rich>
      </c:tx>
      <c:layout>
        <c:manualLayout>
          <c:xMode val="edge"/>
          <c:yMode val="edge"/>
          <c:x val="0.242865909910082"/>
          <c:y val="0.0288493241015496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Analysis!$O$4:$O$9</c:f>
              <c:numCache>
                <c:formatCode>0.00</c:formatCode>
                <c:ptCount val="6"/>
                <c:pt idx="0">
                  <c:v>0.921292820200227</c:v>
                </c:pt>
                <c:pt idx="1">
                  <c:v>1.538696996583742</c:v>
                </c:pt>
                <c:pt idx="2">
                  <c:v>0.705422336869129</c:v>
                </c:pt>
                <c:pt idx="3">
                  <c:v>0.785342532081703</c:v>
                </c:pt>
                <c:pt idx="4">
                  <c:v>4.677086177719429</c:v>
                </c:pt>
                <c:pt idx="5">
                  <c:v>0.908022776376629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Analysis!$O$10:$O$15</c:f>
              <c:numCache>
                <c:formatCode>0.00</c:formatCode>
                <c:ptCount val="6"/>
                <c:pt idx="0">
                  <c:v>0.842797553126392</c:v>
                </c:pt>
                <c:pt idx="1">
                  <c:v>1.316704558123523</c:v>
                </c:pt>
                <c:pt idx="2">
                  <c:v>0.788314268022878</c:v>
                </c:pt>
                <c:pt idx="3">
                  <c:v>1.076646006348001</c:v>
                </c:pt>
                <c:pt idx="4">
                  <c:v>1.008325927505983</c:v>
                </c:pt>
                <c:pt idx="5">
                  <c:v>2.550936789199787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Analysis!$O$16:$O$21</c:f>
              <c:numCache>
                <c:formatCode>0.00</c:formatCode>
                <c:ptCount val="6"/>
                <c:pt idx="0">
                  <c:v>1.013028158451895</c:v>
                </c:pt>
                <c:pt idx="1">
                  <c:v>1.048004310921042</c:v>
                </c:pt>
                <c:pt idx="2">
                  <c:v>0.733142075167572</c:v>
                </c:pt>
                <c:pt idx="3">
                  <c:v>0.820878893574857</c:v>
                </c:pt>
                <c:pt idx="4">
                  <c:v>0.467826349918521</c:v>
                </c:pt>
                <c:pt idx="5">
                  <c:v>0.547353062922518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Analysis!$O$22:$O$27</c:f>
              <c:numCache>
                <c:formatCode>0.00</c:formatCode>
                <c:ptCount val="6"/>
                <c:pt idx="0">
                  <c:v>0.931206747785261</c:v>
                </c:pt>
                <c:pt idx="1">
                  <c:v>1.139660860428082</c:v>
                </c:pt>
                <c:pt idx="2">
                  <c:v>1.246576797925167</c:v>
                </c:pt>
                <c:pt idx="3">
                  <c:v>1.72025294891236</c:v>
                </c:pt>
                <c:pt idx="4">
                  <c:v>1.146003156558132</c:v>
                </c:pt>
                <c:pt idx="5">
                  <c:v>1.003430634261226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Analysis!$O$34:$O$41</c:f>
              <c:numCache>
                <c:formatCode>0.00</c:formatCode>
                <c:ptCount val="8"/>
                <c:pt idx="0">
                  <c:v>1.0</c:v>
                </c:pt>
                <c:pt idx="1">
                  <c:v>1.494091095914078</c:v>
                </c:pt>
                <c:pt idx="2">
                  <c:v>0.956394340258346</c:v>
                </c:pt>
                <c:pt idx="3">
                  <c:v>1.404293401416798</c:v>
                </c:pt>
                <c:pt idx="4">
                  <c:v>0.919865315493916</c:v>
                </c:pt>
                <c:pt idx="5">
                  <c:v>0.594580196846895</c:v>
                </c:pt>
                <c:pt idx="6">
                  <c:v>1.097775655870475</c:v>
                </c:pt>
                <c:pt idx="7">
                  <c:v>1.255322058145389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44904"/>
        <c:axId val="195150008"/>
      </c:scatterChart>
      <c:valAx>
        <c:axId val="1951449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5150008"/>
        <c:crosses val="autoZero"/>
        <c:crossBetween val="midCat"/>
      </c:valAx>
      <c:valAx>
        <c:axId val="195150008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1951449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RNU6B</c:v>
          </c:tx>
          <c:invertIfNegative val="0"/>
          <c:dPt>
            <c:idx val="0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9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2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3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7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1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7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4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5"/>
            <c:invertIfNegative val="0"/>
            <c:bubble3D val="0"/>
            <c:spPr>
              <a:solidFill>
                <a:srgbClr val="66CCFF"/>
              </a:solidFill>
            </c:spPr>
          </c:dPt>
          <c:cat>
            <c:strRef>
              <c:f>Analysis!$F$4:$F$27</c:f>
              <c:strCache>
                <c:ptCount val="24"/>
                <c:pt idx="0">
                  <c:v>RWPE1 0AZA #1 miRNA</c:v>
                </c:pt>
                <c:pt idx="1">
                  <c:v>RWPE1 0AZA #2 miRNA</c:v>
                </c:pt>
                <c:pt idx="2">
                  <c:v>RWPE1 0AZA #3 miRNA</c:v>
                </c:pt>
                <c:pt idx="3">
                  <c:v>RWPE1 0.5AZA #1 miRNA</c:v>
                </c:pt>
                <c:pt idx="4">
                  <c:v>RWPE1 0.5AZA #2 miRNA</c:v>
                </c:pt>
                <c:pt idx="5">
                  <c:v>RWPE1 0.5AZA #3 miRNA</c:v>
                </c:pt>
                <c:pt idx="6">
                  <c:v>CTPE 0AZA #1 miRNA</c:v>
                </c:pt>
                <c:pt idx="7">
                  <c:v>CTPE 0AZA #2 miRNA</c:v>
                </c:pt>
                <c:pt idx="8">
                  <c:v>CTPE 0AZA #3 miRNA</c:v>
                </c:pt>
                <c:pt idx="9">
                  <c:v>CTPE 0.5AZA #1 miRNA</c:v>
                </c:pt>
                <c:pt idx="10">
                  <c:v>CTPE 0.5AZA #2 miRNA</c:v>
                </c:pt>
                <c:pt idx="11">
                  <c:v>CTPE 0.5AZA #3 miRNA</c:v>
                </c:pt>
                <c:pt idx="12">
                  <c:v>CAsE-PE 0AZA #1 miRNA</c:v>
                </c:pt>
                <c:pt idx="13">
                  <c:v>CAsE-PE 0AZA #2 miRNA</c:v>
                </c:pt>
                <c:pt idx="14">
                  <c:v>CAsE-PE 0AZA #3 miRNA</c:v>
                </c:pt>
                <c:pt idx="15">
                  <c:v>CAsE-PE 0.5AZA #1 miRNA</c:v>
                </c:pt>
                <c:pt idx="16">
                  <c:v>CAsE-PE 0.5Aza #2 miRNA</c:v>
                </c:pt>
                <c:pt idx="17">
                  <c:v>CAsE-PE 0.5Aza #3 miRNA</c:v>
                </c:pt>
                <c:pt idx="18">
                  <c:v>B26 0AZA #1 miRNA</c:v>
                </c:pt>
                <c:pt idx="19">
                  <c:v>B26 0AZA #2 miRNA</c:v>
                </c:pt>
                <c:pt idx="20">
                  <c:v>B26 0AZA #3 miRNA</c:v>
                </c:pt>
                <c:pt idx="21">
                  <c:v>B26 0.5Aza #1 miRNA</c:v>
                </c:pt>
                <c:pt idx="22">
                  <c:v>B26 0.5Aza #2 miRNA</c:v>
                </c:pt>
                <c:pt idx="23">
                  <c:v>B26 0.5Aza #3 miRNA</c:v>
                </c:pt>
              </c:strCache>
            </c:strRef>
          </c:cat>
          <c:val>
            <c:numRef>
              <c:f>Analysis!$L$4:$L$27</c:f>
              <c:numCache>
                <c:formatCode>0.00</c:formatCode>
                <c:ptCount val="24"/>
                <c:pt idx="0">
                  <c:v>29.26443658940969</c:v>
                </c:pt>
                <c:pt idx="1">
                  <c:v>29.62184994499478</c:v>
                </c:pt>
                <c:pt idx="2">
                  <c:v>27.756286519651</c:v>
                </c:pt>
                <c:pt idx="3">
                  <c:v>28.72884300227983</c:v>
                </c:pt>
                <c:pt idx="4">
                  <c:v>31.64693531820014</c:v>
                </c:pt>
                <c:pt idx="5">
                  <c:v>29.29740991662569</c:v>
                </c:pt>
                <c:pt idx="6">
                  <c:v>29.50829030644033</c:v>
                </c:pt>
                <c:pt idx="7">
                  <c:v>27.96409203205634</c:v>
                </c:pt>
                <c:pt idx="8">
                  <c:v>29.67747919781417</c:v>
                </c:pt>
                <c:pt idx="9">
                  <c:v>29.90019267882614</c:v>
                </c:pt>
                <c:pt idx="10">
                  <c:v>29.5238237874452</c:v>
                </c:pt>
                <c:pt idx="11">
                  <c:v>30.25853702459366</c:v>
                </c:pt>
                <c:pt idx="12">
                  <c:v>28.90481417956178</c:v>
                </c:pt>
                <c:pt idx="13">
                  <c:v>29.75718826222703</c:v>
                </c:pt>
                <c:pt idx="14">
                  <c:v>29.47984649268699</c:v>
                </c:pt>
                <c:pt idx="15">
                  <c:v>29.52955373555483</c:v>
                </c:pt>
                <c:pt idx="16">
                  <c:v>27.11032483141251</c:v>
                </c:pt>
                <c:pt idx="17">
                  <c:v>28.52445994181385</c:v>
                </c:pt>
                <c:pt idx="18">
                  <c:v>29.57385789269791</c:v>
                </c:pt>
                <c:pt idx="19">
                  <c:v>29.17398081919125</c:v>
                </c:pt>
                <c:pt idx="20">
                  <c:v>29.55706489358387</c:v>
                </c:pt>
                <c:pt idx="21">
                  <c:v>29.34977958876665</c:v>
                </c:pt>
                <c:pt idx="22">
                  <c:v>29.28275885484634</c:v>
                </c:pt>
                <c:pt idx="23">
                  <c:v>28.57381366648311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7197864"/>
        <c:axId val="160149496"/>
      </c:barChart>
      <c:catAx>
        <c:axId val="867197864"/>
        <c:scaling>
          <c:orientation val="minMax"/>
        </c:scaling>
        <c:delete val="0"/>
        <c:axPos val="b"/>
        <c:majorTickMark val="out"/>
        <c:minorTickMark val="none"/>
        <c:tickLblPos val="nextTo"/>
        <c:crossAx val="160149496"/>
        <c:crosses val="autoZero"/>
        <c:auto val="1"/>
        <c:lblAlgn val="ctr"/>
        <c:lblOffset val="100"/>
        <c:noMultiLvlLbl val="0"/>
      </c:catAx>
      <c:valAx>
        <c:axId val="160149496"/>
        <c:scaling>
          <c:orientation val="minMax"/>
          <c:min val="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671978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Analysis!$L$4:$L$9</c:f>
              <c:numCache>
                <c:formatCode>0.00</c:formatCode>
                <c:ptCount val="6"/>
                <c:pt idx="0">
                  <c:v>29.26443658940969</c:v>
                </c:pt>
                <c:pt idx="1">
                  <c:v>29.62184994499478</c:v>
                </c:pt>
                <c:pt idx="2">
                  <c:v>27.756286519651</c:v>
                </c:pt>
                <c:pt idx="3">
                  <c:v>28.72884300227983</c:v>
                </c:pt>
                <c:pt idx="4">
                  <c:v>31.64693531820014</c:v>
                </c:pt>
                <c:pt idx="5">
                  <c:v>29.29740991662569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Analysis!$L$10:$L$15</c:f>
              <c:numCache>
                <c:formatCode>0.00</c:formatCode>
                <c:ptCount val="6"/>
                <c:pt idx="0">
                  <c:v>29.50829030644033</c:v>
                </c:pt>
                <c:pt idx="1">
                  <c:v>27.96409203205634</c:v>
                </c:pt>
                <c:pt idx="2">
                  <c:v>29.67747919781417</c:v>
                </c:pt>
                <c:pt idx="3">
                  <c:v>29.90019267882614</c:v>
                </c:pt>
                <c:pt idx="4">
                  <c:v>29.5238237874452</c:v>
                </c:pt>
                <c:pt idx="5">
                  <c:v>30.25853702459366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Analysis!$L$16:$L$21</c:f>
              <c:numCache>
                <c:formatCode>0.00</c:formatCode>
                <c:ptCount val="6"/>
                <c:pt idx="0">
                  <c:v>28.90481417956178</c:v>
                </c:pt>
                <c:pt idx="1">
                  <c:v>29.75718826222703</c:v>
                </c:pt>
                <c:pt idx="2">
                  <c:v>29.47984649268699</c:v>
                </c:pt>
                <c:pt idx="3">
                  <c:v>29.52955373555483</c:v>
                </c:pt>
                <c:pt idx="4">
                  <c:v>27.11032483141251</c:v>
                </c:pt>
                <c:pt idx="5">
                  <c:v>28.52445994181385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Analysis!$L$22:$L$27</c:f>
              <c:numCache>
                <c:formatCode>0.00</c:formatCode>
                <c:ptCount val="6"/>
                <c:pt idx="0">
                  <c:v>29.57385789269791</c:v>
                </c:pt>
                <c:pt idx="1">
                  <c:v>29.17398081919125</c:v>
                </c:pt>
                <c:pt idx="2">
                  <c:v>29.55706489358387</c:v>
                </c:pt>
                <c:pt idx="3">
                  <c:v>29.34977958876665</c:v>
                </c:pt>
                <c:pt idx="4">
                  <c:v>29.28275885484634</c:v>
                </c:pt>
                <c:pt idx="5">
                  <c:v>28.57381366648311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Analysis!$L$34:$L$41</c:f>
              <c:numCache>
                <c:formatCode>0.00</c:formatCode>
                <c:ptCount val="8"/>
                <c:pt idx="0">
                  <c:v>28.88085768468516</c:v>
                </c:pt>
                <c:pt idx="1">
                  <c:v>29.89106274570188</c:v>
                </c:pt>
                <c:pt idx="2">
                  <c:v>29.04995384543694</c:v>
                </c:pt>
                <c:pt idx="3">
                  <c:v>29.894184496955</c:v>
                </c:pt>
                <c:pt idx="4">
                  <c:v>29.38061631149193</c:v>
                </c:pt>
                <c:pt idx="5">
                  <c:v>28.38811283626039</c:v>
                </c:pt>
                <c:pt idx="6">
                  <c:v>29.43496786849101</c:v>
                </c:pt>
                <c:pt idx="7">
                  <c:v>29.0687840366987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7882408"/>
        <c:axId val="860508056"/>
      </c:scatterChart>
      <c:valAx>
        <c:axId val="8678824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60508056"/>
        <c:crosses val="autoZero"/>
        <c:crossBetween val="midCat"/>
      </c:valAx>
      <c:valAx>
        <c:axId val="860508056"/>
        <c:scaling>
          <c:orientation val="minMax"/>
          <c:min val="2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678824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Analysis!$M$4:$M$9</c:f>
              <c:numCache>
                <c:formatCode>0.00</c:formatCode>
                <c:ptCount val="6"/>
                <c:pt idx="0">
                  <c:v>0.766533684075328</c:v>
                </c:pt>
                <c:pt idx="1">
                  <c:v>0.598327691481976</c:v>
                </c:pt>
                <c:pt idx="2">
                  <c:v>2.180367264100513</c:v>
                </c:pt>
                <c:pt idx="3">
                  <c:v>1.111120036541563</c:v>
                </c:pt>
                <c:pt idx="4">
                  <c:v>0.147003495601978</c:v>
                </c:pt>
                <c:pt idx="5">
                  <c:v>0.749212963734533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Analysis!$M$10:$M$15</c:f>
              <c:numCache>
                <c:formatCode>0.00</c:formatCode>
                <c:ptCount val="6"/>
                <c:pt idx="0">
                  <c:v>0.64732735590956</c:v>
                </c:pt>
                <c:pt idx="1">
                  <c:v>1.887878151714601</c:v>
                </c:pt>
                <c:pt idx="2">
                  <c:v>0.575695757971099</c:v>
                </c:pt>
                <c:pt idx="3">
                  <c:v>0.493343705113233</c:v>
                </c:pt>
                <c:pt idx="4">
                  <c:v>0.640394977065251</c:v>
                </c:pt>
                <c:pt idx="5">
                  <c:v>0.38483733126539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Analysis!$M$16:$M$21</c:f>
              <c:numCache>
                <c:formatCode>0.00</c:formatCode>
                <c:ptCount val="6"/>
                <c:pt idx="0">
                  <c:v>0.983531732424596</c:v>
                </c:pt>
                <c:pt idx="1">
                  <c:v>0.544751218114546</c:v>
                </c:pt>
                <c:pt idx="2">
                  <c:v>0.660216542250808</c:v>
                </c:pt>
                <c:pt idx="3">
                  <c:v>0.637856566251236</c:v>
                </c:pt>
                <c:pt idx="4">
                  <c:v>3.411799467999464</c:v>
                </c:pt>
                <c:pt idx="5">
                  <c:v>1.280225316081653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Analysis!$M$22:$M$27</c:f>
              <c:numCache>
                <c:formatCode>0.00</c:formatCode>
                <c:ptCount val="6"/>
                <c:pt idx="0">
                  <c:v>0.618566150156578</c:v>
                </c:pt>
                <c:pt idx="1">
                  <c:v>0.816133385919695</c:v>
                </c:pt>
                <c:pt idx="2">
                  <c:v>0.62580834035808</c:v>
                </c:pt>
                <c:pt idx="3">
                  <c:v>0.722504308481679</c:v>
                </c:pt>
                <c:pt idx="4">
                  <c:v>0.75686024237852</c:v>
                </c:pt>
                <c:pt idx="5">
                  <c:v>1.237170225526685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Analysis!$M$34:$M$41</c:f>
              <c:numCache>
                <c:formatCode>0.00</c:formatCode>
                <c:ptCount val="8"/>
                <c:pt idx="0">
                  <c:v>1.0</c:v>
                </c:pt>
                <c:pt idx="1">
                  <c:v>0.496475674908959</c:v>
                </c:pt>
                <c:pt idx="2">
                  <c:v>0.889399709910611</c:v>
                </c:pt>
                <c:pt idx="3">
                  <c:v>0.495402545875188</c:v>
                </c:pt>
                <c:pt idx="4">
                  <c:v>0.707225095102791</c:v>
                </c:pt>
                <c:pt idx="5">
                  <c:v>1.407119493548233</c:v>
                </c:pt>
                <c:pt idx="6">
                  <c:v>0.681076999035398</c:v>
                </c:pt>
                <c:pt idx="7">
                  <c:v>0.87786661058538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9856328"/>
        <c:axId val="869322824"/>
      </c:scatterChart>
      <c:valAx>
        <c:axId val="8698563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69322824"/>
        <c:crosses val="autoZero"/>
        <c:crossBetween val="midCat"/>
      </c:valAx>
      <c:valAx>
        <c:axId val="869322824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698563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665728346456693"/>
                  <c:y val="0.163592155147273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Data'!$D$2:$D$25</c:f>
              <c:numCache>
                <c:formatCode>0.00</c:formatCode>
                <c:ptCount val="24"/>
                <c:pt idx="0">
                  <c:v>28.41849951319454</c:v>
                </c:pt>
                <c:pt idx="1">
                  <c:v>28.89463630555568</c:v>
                </c:pt>
                <c:pt idx="2">
                  <c:v>28.10008322140774</c:v>
                </c:pt>
                <c:pt idx="3">
                  <c:v>29.03138208169696</c:v>
                </c:pt>
                <c:pt idx="4">
                  <c:v>28.58143931838973</c:v>
                </c:pt>
                <c:pt idx="5">
                  <c:v>30.51053850293914</c:v>
                </c:pt>
                <c:pt idx="6">
                  <c:v>28.79925670050405</c:v>
                </c:pt>
                <c:pt idx="7">
                  <c:v>28.30374208968004</c:v>
                </c:pt>
                <c:pt idx="8">
                  <c:v>28.98913854066352</c:v>
                </c:pt>
                <c:pt idx="9">
                  <c:v>28.83002868624725</c:v>
                </c:pt>
                <c:pt idx="10">
                  <c:v>29.11691628983851</c:v>
                </c:pt>
                <c:pt idx="11">
                  <c:v>28.73515330886049</c:v>
                </c:pt>
                <c:pt idx="12">
                  <c:v>28.13437881213035</c:v>
                </c:pt>
                <c:pt idx="13">
                  <c:v>28.89228570864732</c:v>
                </c:pt>
                <c:pt idx="14">
                  <c:v>28.59008906316833</c:v>
                </c:pt>
                <c:pt idx="15">
                  <c:v>29.0435182187337</c:v>
                </c:pt>
                <c:pt idx="16">
                  <c:v>27.29002223229296</c:v>
                </c:pt>
                <c:pt idx="17">
                  <c:v>28.37865930612796</c:v>
                </c:pt>
                <c:pt idx="18">
                  <c:v>28.55857352164143</c:v>
                </c:pt>
                <c:pt idx="19">
                  <c:v>29.18220767044444</c:v>
                </c:pt>
                <c:pt idx="20">
                  <c:v>28.94465429344435</c:v>
                </c:pt>
                <c:pt idx="21">
                  <c:v>28.59174029827948</c:v>
                </c:pt>
                <c:pt idx="22">
                  <c:v>28.34668016256926</c:v>
                </c:pt>
                <c:pt idx="23">
                  <c:v>28.57213702652068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0251432"/>
        <c:axId val="867544296"/>
      </c:scatterChart>
      <c:valAx>
        <c:axId val="860251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867544296"/>
        <c:crosses val="autoZero"/>
        <c:crossBetween val="midCat"/>
      </c:valAx>
      <c:valAx>
        <c:axId val="8675442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3/4/14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8602514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443506124234471"/>
                  <c:y val="-0.107301326917469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Data'!$E$2:$E$25</c:f>
              <c:numCache>
                <c:formatCode>0.00</c:formatCode>
                <c:ptCount val="24"/>
                <c:pt idx="0">
                  <c:v>28.64081252581332</c:v>
                </c:pt>
                <c:pt idx="1">
                  <c:v>28.77714348542221</c:v>
                </c:pt>
                <c:pt idx="2">
                  <c:v>28.45024555519822</c:v>
                </c:pt>
                <c:pt idx="3">
                  <c:v>28.43534703200603</c:v>
                </c:pt>
                <c:pt idx="4">
                  <c:v>28.72698990053875</c:v>
                </c:pt>
                <c:pt idx="5">
                  <c:v>28.61434684000718</c:v>
                </c:pt>
                <c:pt idx="6">
                  <c:v>28.84324967838077</c:v>
                </c:pt>
                <c:pt idx="7">
                  <c:v>28.28043864149152</c:v>
                </c:pt>
                <c:pt idx="8">
                  <c:v>29.18548533232453</c:v>
                </c:pt>
                <c:pt idx="9">
                  <c:v>28.91618567160612</c:v>
                </c:pt>
                <c:pt idx="10">
                  <c:v>29.62159776627</c:v>
                </c:pt>
                <c:pt idx="11">
                  <c:v>28.22584675770626</c:v>
                </c:pt>
                <c:pt idx="12">
                  <c:v>28.31852441066937</c:v>
                </c:pt>
                <c:pt idx="13">
                  <c:v>28.37894336126627</c:v>
                </c:pt>
                <c:pt idx="14">
                  <c:v>29.11649497482777</c:v>
                </c:pt>
                <c:pt idx="15">
                  <c:v>28.64089473307935</c:v>
                </c:pt>
                <c:pt idx="16">
                  <c:v>27.85766232245292</c:v>
                </c:pt>
                <c:pt idx="17">
                  <c:v>28.51784838091354</c:v>
                </c:pt>
                <c:pt idx="18">
                  <c:v>28.95844079263215</c:v>
                </c:pt>
                <c:pt idx="19">
                  <c:v>28.64755885123446</c:v>
                </c:pt>
                <c:pt idx="20">
                  <c:v>29.20506092924091</c:v>
                </c:pt>
                <c:pt idx="21">
                  <c:v>27.5729728045591</c:v>
                </c:pt>
                <c:pt idx="22">
                  <c:v>28.81229706952886</c:v>
                </c:pt>
                <c:pt idx="23">
                  <c:v>28.53547632431063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3842728"/>
        <c:axId val="993848200"/>
      </c:scatterChart>
      <c:valAx>
        <c:axId val="993842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993848200"/>
        <c:crosses val="autoZero"/>
        <c:crossBetween val="midCat"/>
      </c:valAx>
      <c:valAx>
        <c:axId val="9938482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3/7/14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9938427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443506124234471"/>
                  <c:y val="-0.107301326917469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Data'!$F$2:$F$25</c:f>
              <c:numCache>
                <c:formatCode>0.00</c:formatCode>
                <c:ptCount val="24"/>
                <c:pt idx="0">
                  <c:v>30.04896635788901</c:v>
                </c:pt>
                <c:pt idx="1">
                  <c:v>30.52214947337007</c:v>
                </c:pt>
                <c:pt idx="2">
                  <c:v>29.37473811358888</c:v>
                </c:pt>
                <c:pt idx="3">
                  <c:v>29.78195330054501</c:v>
                </c:pt>
                <c:pt idx="4">
                  <c:v>29.99833039473859</c:v>
                </c:pt>
                <c:pt idx="5">
                  <c:v>30.07513589442257</c:v>
                </c:pt>
                <c:pt idx="6">
                  <c:v>30.8873175662311</c:v>
                </c:pt>
                <c:pt idx="7">
                  <c:v>28.9043735024998</c:v>
                </c:pt>
                <c:pt idx="8">
                  <c:v>31.3022427889893</c:v>
                </c:pt>
                <c:pt idx="9">
                  <c:v>30.50532936978335</c:v>
                </c:pt>
                <c:pt idx="10">
                  <c:v>30.79803587258247</c:v>
                </c:pt>
                <c:pt idx="11">
                  <c:v>29.74176994452782</c:v>
                </c:pt>
                <c:pt idx="12">
                  <c:v>30.00053927970373</c:v>
                </c:pt>
                <c:pt idx="13">
                  <c:v>29.8928646213903</c:v>
                </c:pt>
                <c:pt idx="14">
                  <c:v>30.56849030360898</c:v>
                </c:pt>
                <c:pt idx="15">
                  <c:v>29.82766782884324</c:v>
                </c:pt>
                <c:pt idx="16">
                  <c:v>27.97303839163543</c:v>
                </c:pt>
                <c:pt idx="17">
                  <c:v>30.30442059997036</c:v>
                </c:pt>
                <c:pt idx="18">
                  <c:v>29.23015899378008</c:v>
                </c:pt>
                <c:pt idx="19">
                  <c:v>29.8829476760983</c:v>
                </c:pt>
                <c:pt idx="20">
                  <c:v>30.51649031488181</c:v>
                </c:pt>
                <c:pt idx="21">
                  <c:v>29.72960585219448</c:v>
                </c:pt>
                <c:pt idx="22">
                  <c:v>30.05506618608585</c:v>
                </c:pt>
                <c:pt idx="23">
                  <c:v>30.43533655642499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6838360"/>
        <c:axId val="1001225288"/>
      </c:scatterChart>
      <c:valAx>
        <c:axId val="856838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001225288"/>
        <c:crosses val="autoZero"/>
        <c:crossBetween val="midCat"/>
      </c:valAx>
      <c:valAx>
        <c:axId val="10012252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3/10/14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8568383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443506124234471"/>
                  <c:y val="-0.107301326917469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Data'!$H$2:$H$25</c:f>
              <c:numCache>
                <c:formatCode>0.00</c:formatCode>
                <c:ptCount val="24"/>
                <c:pt idx="0">
                  <c:v>29.26443658940969</c:v>
                </c:pt>
                <c:pt idx="1">
                  <c:v>29.62184994499478</c:v>
                </c:pt>
                <c:pt idx="2">
                  <c:v>27.756286519651</c:v>
                </c:pt>
                <c:pt idx="3">
                  <c:v>28.72884300227983</c:v>
                </c:pt>
                <c:pt idx="4">
                  <c:v>31.64693531820014</c:v>
                </c:pt>
                <c:pt idx="5">
                  <c:v>29.29740991662569</c:v>
                </c:pt>
                <c:pt idx="6">
                  <c:v>29.50829030644033</c:v>
                </c:pt>
                <c:pt idx="7">
                  <c:v>27.96409203205634</c:v>
                </c:pt>
                <c:pt idx="8">
                  <c:v>29.67747919781417</c:v>
                </c:pt>
                <c:pt idx="9">
                  <c:v>29.90019267882614</c:v>
                </c:pt>
                <c:pt idx="10">
                  <c:v>29.5238237874452</c:v>
                </c:pt>
                <c:pt idx="11">
                  <c:v>30.25853702459366</c:v>
                </c:pt>
                <c:pt idx="12">
                  <c:v>28.90481417956178</c:v>
                </c:pt>
                <c:pt idx="13">
                  <c:v>29.75718826222703</c:v>
                </c:pt>
                <c:pt idx="14">
                  <c:v>29.47984649268699</c:v>
                </c:pt>
                <c:pt idx="15">
                  <c:v>29.52955373555483</c:v>
                </c:pt>
                <c:pt idx="16">
                  <c:v>27.11032483141251</c:v>
                </c:pt>
                <c:pt idx="17">
                  <c:v>28.52445994181385</c:v>
                </c:pt>
                <c:pt idx="18">
                  <c:v>29.57385789269791</c:v>
                </c:pt>
                <c:pt idx="19">
                  <c:v>29.17398081919125</c:v>
                </c:pt>
                <c:pt idx="20">
                  <c:v>29.55706489358387</c:v>
                </c:pt>
                <c:pt idx="21">
                  <c:v>29.34977958876665</c:v>
                </c:pt>
                <c:pt idx="22">
                  <c:v>29.28275885484634</c:v>
                </c:pt>
                <c:pt idx="23">
                  <c:v>28.57381366648311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7548872"/>
        <c:axId val="996313992"/>
      </c:scatterChart>
      <c:valAx>
        <c:axId val="867548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996313992"/>
        <c:crosses val="autoZero"/>
        <c:crossBetween val="midCat"/>
      </c:valAx>
      <c:valAx>
        <c:axId val="9963139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4/14/14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8675488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Plate1: B vs 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Data'!$C$15:$C$26</c:f>
              <c:numCache>
                <c:formatCode>###0.00;\-###0.00</c:formatCode>
                <c:ptCount val="12"/>
                <c:pt idx="0">
                  <c:v>23.27125891443012</c:v>
                </c:pt>
                <c:pt idx="1">
                  <c:v>24.71557390523855</c:v>
                </c:pt>
                <c:pt idx="2">
                  <c:v>24.34847309215271</c:v>
                </c:pt>
                <c:pt idx="4">
                  <c:v>23.75957967052405</c:v>
                </c:pt>
                <c:pt idx="5">
                  <c:v>24.61556477728769</c:v>
                </c:pt>
                <c:pt idx="6">
                  <c:v>24.3268632661953</c:v>
                </c:pt>
                <c:pt idx="7">
                  <c:v>23.51820976930551</c:v>
                </c:pt>
                <c:pt idx="8">
                  <c:v>24.92454184602071</c:v>
                </c:pt>
                <c:pt idx="9">
                  <c:v>25.12364749358602</c:v>
                </c:pt>
                <c:pt idx="10">
                  <c:v>24.5792656501519</c:v>
                </c:pt>
                <c:pt idx="11">
                  <c:v>24.64462242986951</c:v>
                </c:pt>
              </c:numCache>
            </c:numRef>
          </c:xVal>
          <c:yVal>
            <c:numRef>
              <c:f>'Raw Data'!$C$27:$C$38</c:f>
              <c:numCache>
                <c:formatCode>###0.00;\-###0.00</c:formatCode>
                <c:ptCount val="12"/>
                <c:pt idx="0">
                  <c:v>23.51928174593371</c:v>
                </c:pt>
                <c:pt idx="1">
                  <c:v>24.68613063134459</c:v>
                </c:pt>
                <c:pt idx="2">
                  <c:v>24.50769421634243</c:v>
                </c:pt>
                <c:pt idx="3">
                  <c:v>24.5829068383091</c:v>
                </c:pt>
                <c:pt idx="4">
                  <c:v>23.75614693792457</c:v>
                </c:pt>
                <c:pt idx="5">
                  <c:v>24.52782610435715</c:v>
                </c:pt>
                <c:pt idx="6">
                  <c:v>24.22341346060774</c:v>
                </c:pt>
                <c:pt idx="7">
                  <c:v>23.37922599511293</c:v>
                </c:pt>
                <c:pt idx="8">
                  <c:v>24.96350375824193</c:v>
                </c:pt>
                <c:pt idx="9">
                  <c:v>25.29560637126107</c:v>
                </c:pt>
                <c:pt idx="10">
                  <c:v>24.67193445413939</c:v>
                </c:pt>
                <c:pt idx="11">
                  <c:v>25.11244584472747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5015720"/>
        <c:axId val="994841176"/>
      </c:scatterChart>
      <c:valAx>
        <c:axId val="995015720"/>
        <c:scaling>
          <c:orientation val="minMax"/>
          <c:max val="30.0"/>
          <c:min val="18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994841176"/>
        <c:crosses val="autoZero"/>
        <c:crossBetween val="midCat"/>
      </c:valAx>
      <c:valAx>
        <c:axId val="994841176"/>
        <c:scaling>
          <c:orientation val="minMax"/>
          <c:max val="30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9950157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E</c:v>
          </c:tx>
          <c:spPr>
            <a:ln w="28575">
              <a:noFill/>
            </a:ln>
          </c:spPr>
          <c:yVal>
            <c:numRef>
              <c:f>'Raw Data'!$C$51:$C$62</c:f>
              <c:numCache>
                <c:formatCode>General</c:formatCode>
                <c:ptCount val="12"/>
                <c:pt idx="0">
                  <c:v>24.01747054545697</c:v>
                </c:pt>
                <c:pt idx="1">
                  <c:v>24.10920478099384</c:v>
                </c:pt>
                <c:pt idx="2">
                  <c:v>24.05087947167542</c:v>
                </c:pt>
                <c:pt idx="3">
                  <c:v>24.22537465192435</c:v>
                </c:pt>
                <c:pt idx="4">
                  <c:v>23.6868578604832</c:v>
                </c:pt>
                <c:pt idx="5">
                  <c:v>25.04857746362729</c:v>
                </c:pt>
                <c:pt idx="6">
                  <c:v>24.84388138453513</c:v>
                </c:pt>
                <c:pt idx="7">
                  <c:v>25.09407089016007</c:v>
                </c:pt>
                <c:pt idx="8">
                  <c:v>22.83926489886678</c:v>
                </c:pt>
                <c:pt idx="9">
                  <c:v>24.61560624018245</c:v>
                </c:pt>
                <c:pt idx="10">
                  <c:v>24.29674039922159</c:v>
                </c:pt>
                <c:pt idx="11">
                  <c:v>25.02083314057397</c:v>
                </c:pt>
              </c:numCache>
            </c:numRef>
          </c:yVal>
          <c:smooth val="0"/>
        </c:ser>
        <c:ser>
          <c:idx val="1"/>
          <c:order val="1"/>
          <c:tx>
            <c:v>row F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Data'!$C$63:$C$74</c:f>
              <c:numCache>
                <c:formatCode>General</c:formatCode>
                <c:ptCount val="12"/>
                <c:pt idx="0">
                  <c:v>24.17553025617835</c:v>
                </c:pt>
                <c:pt idx="1">
                  <c:v>24.26905783959519</c:v>
                </c:pt>
                <c:pt idx="2">
                  <c:v>24.09938138768487</c:v>
                </c:pt>
                <c:pt idx="3">
                  <c:v>24.12335889538563</c:v>
                </c:pt>
                <c:pt idx="4">
                  <c:v>23.82544093619328</c:v>
                </c:pt>
                <c:pt idx="5">
                  <c:v>24.91670098719168</c:v>
                </c:pt>
                <c:pt idx="6">
                  <c:v>24.8874686185686</c:v>
                </c:pt>
                <c:pt idx="7">
                  <c:v>25.13927372889987</c:v>
                </c:pt>
                <c:pt idx="8">
                  <c:v>22.67303687746675</c:v>
                </c:pt>
                <c:pt idx="9">
                  <c:v>24.6050254262645</c:v>
                </c:pt>
                <c:pt idx="10">
                  <c:v>24.23613878440382</c:v>
                </c:pt>
                <c:pt idx="11">
                  <c:v>24.98577278695105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4297448"/>
        <c:axId val="868487704"/>
      </c:scatterChart>
      <c:valAx>
        <c:axId val="99429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868487704"/>
        <c:crosses val="autoZero"/>
        <c:crossBetween val="midCat"/>
      </c:valAx>
      <c:valAx>
        <c:axId val="868487704"/>
        <c:scaling>
          <c:orientation val="minMax"/>
          <c:max val="30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9942974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G</c:v>
          </c:tx>
          <c:spPr>
            <a:ln w="28575">
              <a:noFill/>
            </a:ln>
          </c:spPr>
          <c:yVal>
            <c:numRef>
              <c:f>'Raw Data'!$C$75:$C$86</c:f>
              <c:numCache>
                <c:formatCode>General</c:formatCode>
                <c:ptCount val="12"/>
                <c:pt idx="0">
                  <c:v>27.11032483141251</c:v>
                </c:pt>
                <c:pt idx="1">
                  <c:v>29.5238237874452</c:v>
                </c:pt>
                <c:pt idx="2">
                  <c:v>29.55706489358387</c:v>
                </c:pt>
                <c:pt idx="3">
                  <c:v>28.52445994181385</c:v>
                </c:pt>
                <c:pt idx="4">
                  <c:v>28.57381366648311</c:v>
                </c:pt>
                <c:pt idx="5">
                  <c:v>29.26443658940969</c:v>
                </c:pt>
                <c:pt idx="6">
                  <c:v>29.28275885484634</c:v>
                </c:pt>
                <c:pt idx="7">
                  <c:v>27.756286519651</c:v>
                </c:pt>
                <c:pt idx="8">
                  <c:v>29.50829030644033</c:v>
                </c:pt>
                <c:pt idx="9">
                  <c:v>29.67747919781417</c:v>
                </c:pt>
                <c:pt idx="10">
                  <c:v>29.29740991662569</c:v>
                </c:pt>
                <c:pt idx="11">
                  <c:v>29.75718826222703</c:v>
                </c:pt>
              </c:numCache>
            </c:numRef>
          </c:yVal>
          <c:smooth val="0"/>
        </c:ser>
        <c:ser>
          <c:idx val="1"/>
          <c:order val="1"/>
          <c:tx>
            <c:v>row H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Data'!$C$87:$C$98</c:f>
              <c:numCache>
                <c:formatCode>General</c:formatCode>
                <c:ptCount val="12"/>
                <c:pt idx="0">
                  <c:v>30.25853702459366</c:v>
                </c:pt>
                <c:pt idx="1">
                  <c:v>29.62184994499478</c:v>
                </c:pt>
                <c:pt idx="2">
                  <c:v>28.90481417956178</c:v>
                </c:pt>
                <c:pt idx="3">
                  <c:v>29.17398081919125</c:v>
                </c:pt>
                <c:pt idx="4">
                  <c:v>29.34977958876665</c:v>
                </c:pt>
                <c:pt idx="5">
                  <c:v>29.90019267882614</c:v>
                </c:pt>
                <c:pt idx="6">
                  <c:v>29.57385789269791</c:v>
                </c:pt>
                <c:pt idx="7">
                  <c:v>29.47984649268699</c:v>
                </c:pt>
                <c:pt idx="8">
                  <c:v>27.96409203205634</c:v>
                </c:pt>
                <c:pt idx="9">
                  <c:v>31.64693531820014</c:v>
                </c:pt>
                <c:pt idx="10">
                  <c:v>28.72884300227983</c:v>
                </c:pt>
                <c:pt idx="11">
                  <c:v>29.52955373555483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610040"/>
        <c:axId val="73528840"/>
      </c:scatterChart>
      <c:valAx>
        <c:axId val="73610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73528840"/>
        <c:crosses val="autoZero"/>
        <c:crossBetween val="midCat"/>
      </c:valAx>
      <c:valAx>
        <c:axId val="73528840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736100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1: E vs F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Data'!$C$51:$C$62</c:f>
              <c:numCache>
                <c:formatCode>General</c:formatCode>
                <c:ptCount val="12"/>
                <c:pt idx="0">
                  <c:v>24.01747054545697</c:v>
                </c:pt>
                <c:pt idx="1">
                  <c:v>24.10920478099384</c:v>
                </c:pt>
                <c:pt idx="2">
                  <c:v>24.05087947167542</c:v>
                </c:pt>
                <c:pt idx="3">
                  <c:v>24.22537465192435</c:v>
                </c:pt>
                <c:pt idx="4">
                  <c:v>23.6868578604832</c:v>
                </c:pt>
                <c:pt idx="5">
                  <c:v>25.04857746362729</c:v>
                </c:pt>
                <c:pt idx="6">
                  <c:v>24.84388138453513</c:v>
                </c:pt>
                <c:pt idx="7">
                  <c:v>25.09407089016007</c:v>
                </c:pt>
                <c:pt idx="8">
                  <c:v>22.83926489886678</c:v>
                </c:pt>
                <c:pt idx="9">
                  <c:v>24.61560624018245</c:v>
                </c:pt>
                <c:pt idx="10">
                  <c:v>24.29674039922159</c:v>
                </c:pt>
                <c:pt idx="11">
                  <c:v>25.02083314057397</c:v>
                </c:pt>
              </c:numCache>
            </c:numRef>
          </c:xVal>
          <c:yVal>
            <c:numRef>
              <c:f>'Raw Data'!$C$63:$C$74</c:f>
              <c:numCache>
                <c:formatCode>General</c:formatCode>
                <c:ptCount val="12"/>
                <c:pt idx="0">
                  <c:v>24.17553025617835</c:v>
                </c:pt>
                <c:pt idx="1">
                  <c:v>24.26905783959519</c:v>
                </c:pt>
                <c:pt idx="2">
                  <c:v>24.09938138768487</c:v>
                </c:pt>
                <c:pt idx="3">
                  <c:v>24.12335889538563</c:v>
                </c:pt>
                <c:pt idx="4">
                  <c:v>23.82544093619328</c:v>
                </c:pt>
                <c:pt idx="5">
                  <c:v>24.91670098719168</c:v>
                </c:pt>
                <c:pt idx="6">
                  <c:v>24.8874686185686</c:v>
                </c:pt>
                <c:pt idx="7">
                  <c:v>25.13927372889987</c:v>
                </c:pt>
                <c:pt idx="8">
                  <c:v>22.67303687746675</c:v>
                </c:pt>
                <c:pt idx="9">
                  <c:v>24.6050254262645</c:v>
                </c:pt>
                <c:pt idx="10">
                  <c:v>24.23613878440382</c:v>
                </c:pt>
                <c:pt idx="11">
                  <c:v>24.98577278695105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3810136"/>
        <c:axId val="993537688"/>
      </c:scatterChart>
      <c:valAx>
        <c:axId val="993810136"/>
        <c:scaling>
          <c:orientation val="minMax"/>
          <c:max val="30.0"/>
          <c:min val="18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993537688"/>
        <c:crosses val="autoZero"/>
        <c:crossBetween val="midCat"/>
      </c:valAx>
      <c:valAx>
        <c:axId val="993537688"/>
        <c:scaling>
          <c:orientation val="minMax"/>
          <c:max val="30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F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9938101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1: G vs H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Data'!$C$75:$C$86</c:f>
              <c:numCache>
                <c:formatCode>General</c:formatCode>
                <c:ptCount val="12"/>
                <c:pt idx="0">
                  <c:v>27.11032483141251</c:v>
                </c:pt>
                <c:pt idx="1">
                  <c:v>29.5238237874452</c:v>
                </c:pt>
                <c:pt idx="2">
                  <c:v>29.55706489358387</c:v>
                </c:pt>
                <c:pt idx="3">
                  <c:v>28.52445994181385</c:v>
                </c:pt>
                <c:pt idx="4">
                  <c:v>28.57381366648311</c:v>
                </c:pt>
                <c:pt idx="5">
                  <c:v>29.26443658940969</c:v>
                </c:pt>
                <c:pt idx="6">
                  <c:v>29.28275885484634</c:v>
                </c:pt>
                <c:pt idx="7">
                  <c:v>27.756286519651</c:v>
                </c:pt>
                <c:pt idx="8">
                  <c:v>29.50829030644033</c:v>
                </c:pt>
                <c:pt idx="9">
                  <c:v>29.67747919781417</c:v>
                </c:pt>
                <c:pt idx="10">
                  <c:v>29.29740991662569</c:v>
                </c:pt>
                <c:pt idx="11">
                  <c:v>29.75718826222703</c:v>
                </c:pt>
              </c:numCache>
            </c:numRef>
          </c:xVal>
          <c:yVal>
            <c:numRef>
              <c:f>'Raw Data'!$C$87:$C$98</c:f>
              <c:numCache>
                <c:formatCode>General</c:formatCode>
                <c:ptCount val="12"/>
                <c:pt idx="0">
                  <c:v>30.25853702459366</c:v>
                </c:pt>
                <c:pt idx="1">
                  <c:v>29.62184994499478</c:v>
                </c:pt>
                <c:pt idx="2">
                  <c:v>28.90481417956178</c:v>
                </c:pt>
                <c:pt idx="3">
                  <c:v>29.17398081919125</c:v>
                </c:pt>
                <c:pt idx="4">
                  <c:v>29.34977958876665</c:v>
                </c:pt>
                <c:pt idx="5">
                  <c:v>29.90019267882614</c:v>
                </c:pt>
                <c:pt idx="6">
                  <c:v>29.57385789269791</c:v>
                </c:pt>
                <c:pt idx="7">
                  <c:v>29.47984649268699</c:v>
                </c:pt>
                <c:pt idx="8">
                  <c:v>27.96409203205634</c:v>
                </c:pt>
                <c:pt idx="9">
                  <c:v>31.64693531820014</c:v>
                </c:pt>
                <c:pt idx="10">
                  <c:v>28.72884300227983</c:v>
                </c:pt>
                <c:pt idx="11">
                  <c:v>29.52955373555483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3421992"/>
        <c:axId val="993417000"/>
      </c:scatterChart>
      <c:valAx>
        <c:axId val="993421992"/>
        <c:scaling>
          <c:orientation val="minMax"/>
          <c:max val="40.0"/>
          <c:min val="2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993417000"/>
        <c:crosses val="autoZero"/>
        <c:crossBetween val="midCat"/>
      </c:valAx>
      <c:valAx>
        <c:axId val="993417000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9934219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miR-23a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Analysis!$C$1</c:f>
              <c:strCache>
                <c:ptCount val="1"/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9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2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3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7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1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7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4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5"/>
            <c:invertIfNegative val="0"/>
            <c:bubble3D val="0"/>
            <c:spPr>
              <a:solidFill>
                <a:srgbClr val="66CCFF"/>
              </a:solidFill>
            </c:spPr>
          </c:dPt>
          <c:errBars>
            <c:errBarType val="both"/>
            <c:errValType val="cust"/>
            <c:noEndCap val="1"/>
            <c:plus>
              <c:numRef>
                <c:f>Analysis!$G$4:$G$27</c:f>
                <c:numCache>
                  <c:formatCode>General</c:formatCode>
                  <c:ptCount val="24"/>
                  <c:pt idx="0">
                    <c:v>0.0620406106014944</c:v>
                  </c:pt>
                  <c:pt idx="1">
                    <c:v>0.11303318173043</c:v>
                  </c:pt>
                  <c:pt idx="2">
                    <c:v>0.0982763692064744</c:v>
                  </c:pt>
                  <c:pt idx="3">
                    <c:v>0.0428518127885029</c:v>
                  </c:pt>
                  <c:pt idx="4">
                    <c:v>0.00748176527186107</c:v>
                  </c:pt>
                  <c:pt idx="5">
                    <c:v>0.0655267397039984</c:v>
                  </c:pt>
                  <c:pt idx="6">
                    <c:v>0.0275502323396209</c:v>
                  </c:pt>
                  <c:pt idx="7">
                    <c:v>0.117540961155182</c:v>
                  </c:pt>
                  <c:pt idx="8">
                    <c:v>0.121593288489258</c:v>
                  </c:pt>
                  <c:pt idx="9">
                    <c:v>0.093250750766611</c:v>
                  </c:pt>
                  <c:pt idx="10">
                    <c:v>0.0208195386307523</c:v>
                  </c:pt>
                  <c:pt idx="11">
                    <c:v>0.111765093283468</c:v>
                  </c:pt>
                  <c:pt idx="12">
                    <c:v>0.0342960337108196</c:v>
                  </c:pt>
                  <c:pt idx="13">
                    <c:v>0.330801109043911</c:v>
                  </c:pt>
                  <c:pt idx="14">
                    <c:v>0.0319632338018027</c:v>
                  </c:pt>
                  <c:pt idx="15">
                    <c:v>0.0247914137975682</c:v>
                  </c:pt>
                  <c:pt idx="16">
                    <c:v>0.175378626045282</c:v>
                  </c:pt>
                  <c:pt idx="17">
                    <c:v>0.0</c:v>
                  </c:pt>
                  <c:pt idx="18">
                    <c:v>0.0308208287582345</c:v>
                  </c:pt>
                  <c:pt idx="19">
                    <c:v>0.0721360332364044</c:v>
                  </c:pt>
                  <c:pt idx="20">
                    <c:v>0.112586336622697</c:v>
                  </c:pt>
                  <c:pt idx="21">
                    <c:v>0.0979930325922917</c:v>
                  </c:pt>
                  <c:pt idx="22">
                    <c:v>0.0731500590433953</c:v>
                  </c:pt>
                  <c:pt idx="23">
                    <c:v>0.00242730849909107</c:v>
                  </c:pt>
                </c:numCache>
              </c:numRef>
            </c:plus>
            <c:minus>
              <c:numRef>
                <c:f>Analysis!$G$4:$G$27</c:f>
                <c:numCache>
                  <c:formatCode>General</c:formatCode>
                  <c:ptCount val="24"/>
                  <c:pt idx="0">
                    <c:v>0.0620406106014944</c:v>
                  </c:pt>
                  <c:pt idx="1">
                    <c:v>0.11303318173043</c:v>
                  </c:pt>
                  <c:pt idx="2">
                    <c:v>0.0982763692064744</c:v>
                  </c:pt>
                  <c:pt idx="3">
                    <c:v>0.0428518127885029</c:v>
                  </c:pt>
                  <c:pt idx="4">
                    <c:v>0.00748176527186107</c:v>
                  </c:pt>
                  <c:pt idx="5">
                    <c:v>0.0655267397039984</c:v>
                  </c:pt>
                  <c:pt idx="6">
                    <c:v>0.0275502323396209</c:v>
                  </c:pt>
                  <c:pt idx="7">
                    <c:v>0.117540961155182</c:v>
                  </c:pt>
                  <c:pt idx="8">
                    <c:v>0.121593288489258</c:v>
                  </c:pt>
                  <c:pt idx="9">
                    <c:v>0.093250750766611</c:v>
                  </c:pt>
                  <c:pt idx="10">
                    <c:v>0.0208195386307523</c:v>
                  </c:pt>
                  <c:pt idx="11">
                    <c:v>0.111765093283468</c:v>
                  </c:pt>
                  <c:pt idx="12">
                    <c:v>0.0342960337108196</c:v>
                  </c:pt>
                  <c:pt idx="13">
                    <c:v>0.330801109043911</c:v>
                  </c:pt>
                  <c:pt idx="14">
                    <c:v>0.0319632338018027</c:v>
                  </c:pt>
                  <c:pt idx="15">
                    <c:v>0.0247914137975682</c:v>
                  </c:pt>
                  <c:pt idx="16">
                    <c:v>0.175378626045282</c:v>
                  </c:pt>
                  <c:pt idx="17">
                    <c:v>0.0</c:v>
                  </c:pt>
                  <c:pt idx="18">
                    <c:v>0.0308208287582345</c:v>
                  </c:pt>
                  <c:pt idx="19">
                    <c:v>0.0721360332364044</c:v>
                  </c:pt>
                  <c:pt idx="20">
                    <c:v>0.112586336622697</c:v>
                  </c:pt>
                  <c:pt idx="21">
                    <c:v>0.0979930325922917</c:v>
                  </c:pt>
                  <c:pt idx="22">
                    <c:v>0.0731500590433953</c:v>
                  </c:pt>
                  <c:pt idx="23">
                    <c:v>0.00242730849909107</c:v>
                  </c:pt>
                </c:numCache>
              </c:numRef>
            </c:minus>
          </c:errBars>
          <c:cat>
            <c:strRef>
              <c:f>Analysis!$F$4:$F$27</c:f>
              <c:strCache>
                <c:ptCount val="24"/>
                <c:pt idx="0">
                  <c:v>RWPE1 0AZA #1 miRNA</c:v>
                </c:pt>
                <c:pt idx="1">
                  <c:v>RWPE1 0AZA #2 miRNA</c:v>
                </c:pt>
                <c:pt idx="2">
                  <c:v>RWPE1 0AZA #3 miRNA</c:v>
                </c:pt>
                <c:pt idx="3">
                  <c:v>RWPE1 0.5AZA #1 miRNA</c:v>
                </c:pt>
                <c:pt idx="4">
                  <c:v>RWPE1 0.5AZA #2 miRNA</c:v>
                </c:pt>
                <c:pt idx="5">
                  <c:v>RWPE1 0.5AZA #3 miRNA</c:v>
                </c:pt>
                <c:pt idx="6">
                  <c:v>CTPE 0AZA #1 miRNA</c:v>
                </c:pt>
                <c:pt idx="7">
                  <c:v>CTPE 0AZA #2 miRNA</c:v>
                </c:pt>
                <c:pt idx="8">
                  <c:v>CTPE 0AZA #3 miRNA</c:v>
                </c:pt>
                <c:pt idx="9">
                  <c:v>CTPE 0.5AZA #1 miRNA</c:v>
                </c:pt>
                <c:pt idx="10">
                  <c:v>CTPE 0.5AZA #2 miRNA</c:v>
                </c:pt>
                <c:pt idx="11">
                  <c:v>CTPE 0.5AZA #3 miRNA</c:v>
                </c:pt>
                <c:pt idx="12">
                  <c:v>CAsE-PE 0AZA #1 miRNA</c:v>
                </c:pt>
                <c:pt idx="13">
                  <c:v>CAsE-PE 0AZA #2 miRNA</c:v>
                </c:pt>
                <c:pt idx="14">
                  <c:v>CAsE-PE 0AZA #3 miRNA</c:v>
                </c:pt>
                <c:pt idx="15">
                  <c:v>CAsE-PE 0.5AZA #1 miRNA</c:v>
                </c:pt>
                <c:pt idx="16">
                  <c:v>CAsE-PE 0.5Aza #2 miRNA</c:v>
                </c:pt>
                <c:pt idx="17">
                  <c:v>CAsE-PE 0.5Aza #3 miRNA</c:v>
                </c:pt>
                <c:pt idx="18">
                  <c:v>B26 0AZA #1 miRNA</c:v>
                </c:pt>
                <c:pt idx="19">
                  <c:v>B26 0AZA #2 miRNA</c:v>
                </c:pt>
                <c:pt idx="20">
                  <c:v>B26 0AZA #3 miRNA</c:v>
                </c:pt>
                <c:pt idx="21">
                  <c:v>B26 0.5Aza #1 miRNA</c:v>
                </c:pt>
                <c:pt idx="22">
                  <c:v>B26 0.5Aza #2 miRNA</c:v>
                </c:pt>
                <c:pt idx="23">
                  <c:v>B26 0.5Aza #3 miRNA</c:v>
                </c:pt>
              </c:strCache>
            </c:strRef>
          </c:cat>
          <c:val>
            <c:numRef>
              <c:f>Analysis!$E$4:$E$27</c:f>
              <c:numCache>
                <c:formatCode>0.00</c:formatCode>
                <c:ptCount val="24"/>
                <c:pt idx="0">
                  <c:v>24.57169544082242</c:v>
                </c:pt>
                <c:pt idx="1">
                  <c:v>24.18913131029451</c:v>
                </c:pt>
                <c:pt idx="2">
                  <c:v>23.44871788220922</c:v>
                </c:pt>
                <c:pt idx="3">
                  <c:v>24.26643959181271</c:v>
                </c:pt>
                <c:pt idx="4">
                  <c:v>24.61031583322347</c:v>
                </c:pt>
                <c:pt idx="5">
                  <c:v>24.62560005214564</c:v>
                </c:pt>
                <c:pt idx="6">
                  <c:v>24.94402280213132</c:v>
                </c:pt>
                <c:pt idx="7">
                  <c:v>22.75615088816676</c:v>
                </c:pt>
                <c:pt idx="8">
                  <c:v>25.20962693242354</c:v>
                </c:pt>
                <c:pt idx="9">
                  <c:v>24.98263922540949</c:v>
                </c:pt>
                <c:pt idx="10">
                  <c:v>24.70085226829157</c:v>
                </c:pt>
                <c:pt idx="11">
                  <c:v>24.09650040081766</c:v>
                </c:pt>
                <c:pt idx="12">
                  <c:v>24.07513042968014</c:v>
                </c:pt>
                <c:pt idx="13">
                  <c:v>24.87853413729849</c:v>
                </c:pt>
                <c:pt idx="14">
                  <c:v>25.11667230952997</c:v>
                </c:pt>
                <c:pt idx="15">
                  <c:v>25.00330296376251</c:v>
                </c:pt>
                <c:pt idx="16">
                  <c:v>23.39527033018192</c:v>
                </c:pt>
                <c:pt idx="17">
                  <c:v>24.5829068383091</c:v>
                </c:pt>
                <c:pt idx="18">
                  <c:v>24.86567500155187</c:v>
                </c:pt>
                <c:pt idx="19">
                  <c:v>24.174366773655</c:v>
                </c:pt>
                <c:pt idx="20">
                  <c:v>24.42808365424757</c:v>
                </c:pt>
                <c:pt idx="21">
                  <c:v>23.75614939833823</c:v>
                </c:pt>
                <c:pt idx="22">
                  <c:v>24.27513836340152</c:v>
                </c:pt>
                <c:pt idx="23">
                  <c:v>23.75786330422431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0840008"/>
        <c:axId val="160156056"/>
      </c:barChart>
      <c:catAx>
        <c:axId val="860840008"/>
        <c:scaling>
          <c:orientation val="minMax"/>
        </c:scaling>
        <c:delete val="0"/>
        <c:axPos val="b"/>
        <c:majorTickMark val="out"/>
        <c:minorTickMark val="none"/>
        <c:tickLblPos val="nextTo"/>
        <c:crossAx val="160156056"/>
        <c:crosses val="autoZero"/>
        <c:auto val="1"/>
        <c:lblAlgn val="ctr"/>
        <c:lblOffset val="100"/>
        <c:noMultiLvlLbl val="0"/>
      </c:catAx>
      <c:valAx>
        <c:axId val="160156056"/>
        <c:scaling>
          <c:orientation val="minMax"/>
          <c:min val="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608400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miR-23a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Analysis!$E$4:$E$9</c:f>
              <c:numCache>
                <c:formatCode>0.00</c:formatCode>
                <c:ptCount val="6"/>
                <c:pt idx="0">
                  <c:v>24.57169544082242</c:v>
                </c:pt>
                <c:pt idx="1">
                  <c:v>24.18913131029451</c:v>
                </c:pt>
                <c:pt idx="2">
                  <c:v>23.44871788220922</c:v>
                </c:pt>
                <c:pt idx="3">
                  <c:v>24.26643959181271</c:v>
                </c:pt>
                <c:pt idx="4">
                  <c:v>24.61031583322347</c:v>
                </c:pt>
                <c:pt idx="5">
                  <c:v>24.62560005214564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Analysis!$E$10:$E$15</c:f>
              <c:numCache>
                <c:formatCode>0.00</c:formatCode>
                <c:ptCount val="6"/>
                <c:pt idx="0">
                  <c:v>24.94402280213132</c:v>
                </c:pt>
                <c:pt idx="1">
                  <c:v>22.75615088816676</c:v>
                </c:pt>
                <c:pt idx="2">
                  <c:v>25.20962693242354</c:v>
                </c:pt>
                <c:pt idx="3">
                  <c:v>24.98263922540949</c:v>
                </c:pt>
                <c:pt idx="4">
                  <c:v>24.70085226829157</c:v>
                </c:pt>
                <c:pt idx="5">
                  <c:v>24.09650040081766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Analysis!$E$16:$E$21</c:f>
              <c:numCache>
                <c:formatCode>0.00</c:formatCode>
                <c:ptCount val="6"/>
                <c:pt idx="0">
                  <c:v>24.07513042968014</c:v>
                </c:pt>
                <c:pt idx="1">
                  <c:v>24.87853413729849</c:v>
                </c:pt>
                <c:pt idx="2">
                  <c:v>25.11667230952997</c:v>
                </c:pt>
                <c:pt idx="3">
                  <c:v>25.00330296376251</c:v>
                </c:pt>
                <c:pt idx="4">
                  <c:v>23.39527033018192</c:v>
                </c:pt>
                <c:pt idx="5">
                  <c:v>24.5829068383091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Analysis!$E$22:$E$27</c:f>
              <c:numCache>
                <c:formatCode>0.00</c:formatCode>
                <c:ptCount val="6"/>
                <c:pt idx="0">
                  <c:v>24.86567500155187</c:v>
                </c:pt>
                <c:pt idx="1">
                  <c:v>24.174366773655</c:v>
                </c:pt>
                <c:pt idx="2">
                  <c:v>24.42808365424757</c:v>
                </c:pt>
                <c:pt idx="3">
                  <c:v>23.75614939833823</c:v>
                </c:pt>
                <c:pt idx="4">
                  <c:v>24.27513836340152</c:v>
                </c:pt>
                <c:pt idx="5">
                  <c:v>23.75786330422431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Analysis!$E$34:$E$41</c:f>
              <c:numCache>
                <c:formatCode>0.00</c:formatCode>
                <c:ptCount val="8"/>
                <c:pt idx="0">
                  <c:v>24.06984821110872</c:v>
                </c:pt>
                <c:pt idx="1">
                  <c:v>24.50078515906061</c:v>
                </c:pt>
                <c:pt idx="2">
                  <c:v>24.30326687424055</c:v>
                </c:pt>
                <c:pt idx="3">
                  <c:v>24.59333063150624</c:v>
                </c:pt>
                <c:pt idx="4">
                  <c:v>24.69011229216953</c:v>
                </c:pt>
                <c:pt idx="5">
                  <c:v>24.32716004408451</c:v>
                </c:pt>
                <c:pt idx="6">
                  <c:v>24.48937514315148</c:v>
                </c:pt>
                <c:pt idx="7">
                  <c:v>23.92971702198802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0784376"/>
        <c:axId val="860608200"/>
      </c:scatterChart>
      <c:valAx>
        <c:axId val="8607843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60608200"/>
        <c:crosses val="autoZero"/>
        <c:crossBetween val="midCat"/>
      </c:valAx>
      <c:valAx>
        <c:axId val="860608200"/>
        <c:scaling>
          <c:orientation val="minMax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607843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miR-23a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Analysis!$I$4:$I$9</c:f>
              <c:numCache>
                <c:formatCode>0.00</c:formatCode>
                <c:ptCount val="6"/>
                <c:pt idx="0">
                  <c:v>0.706201979580229</c:v>
                </c:pt>
                <c:pt idx="1">
                  <c:v>0.920645021856201</c:v>
                </c:pt>
                <c:pt idx="2">
                  <c:v>1.538079770674733</c:v>
                </c:pt>
                <c:pt idx="3">
                  <c:v>0.872609822944266</c:v>
                </c:pt>
                <c:pt idx="4">
                  <c:v>0.687548017356452</c:v>
                </c:pt>
                <c:pt idx="5">
                  <c:v>0.680302435427594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Analysis!$I$10:$I$15</c:f>
              <c:numCache>
                <c:formatCode>0.00</c:formatCode>
                <c:ptCount val="6"/>
                <c:pt idx="0">
                  <c:v>0.545565911632354</c:v>
                </c:pt>
                <c:pt idx="1">
                  <c:v>2.485777767544426</c:v>
                </c:pt>
                <c:pt idx="2">
                  <c:v>0.453829180048863</c:v>
                </c:pt>
                <c:pt idx="3">
                  <c:v>0.531156529867089</c:v>
                </c:pt>
                <c:pt idx="4">
                  <c:v>0.645726859219492</c:v>
                </c:pt>
                <c:pt idx="5">
                  <c:v>0.981695706182348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Analysis!$I$16:$I$21</c:f>
              <c:numCache>
                <c:formatCode>0.00</c:formatCode>
                <c:ptCount val="6"/>
                <c:pt idx="0">
                  <c:v>0.99634533967709</c:v>
                </c:pt>
                <c:pt idx="1">
                  <c:v>0.570901624963532</c:v>
                </c:pt>
                <c:pt idx="2">
                  <c:v>0.484032525845716</c:v>
                </c:pt>
                <c:pt idx="3">
                  <c:v>0.523602992363772</c:v>
                </c:pt>
                <c:pt idx="4">
                  <c:v>1.59612969176814</c:v>
                </c:pt>
                <c:pt idx="5">
                  <c:v>0.700735247988242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Analysis!$I$22:$I$27</c:f>
              <c:numCache>
                <c:formatCode>0.00</c:formatCode>
                <c:ptCount val="6"/>
                <c:pt idx="0">
                  <c:v>0.576012972977357</c:v>
                </c:pt>
                <c:pt idx="1">
                  <c:v>0.930115276821324</c:v>
                </c:pt>
                <c:pt idx="2">
                  <c:v>0.780118157038438</c:v>
                </c:pt>
                <c:pt idx="3">
                  <c:v>1.242890167267493</c:v>
                </c:pt>
                <c:pt idx="4">
                  <c:v>0.867364226839136</c:v>
                </c:pt>
                <c:pt idx="5">
                  <c:v>1.241414504089345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Analysis!$I$34:$I$41</c:f>
              <c:numCache>
                <c:formatCode>0.00</c:formatCode>
                <c:ptCount val="8"/>
                <c:pt idx="0">
                  <c:v>1.0</c:v>
                </c:pt>
                <c:pt idx="1">
                  <c:v>0.741779885219409</c:v>
                </c:pt>
                <c:pt idx="2">
                  <c:v>0.850616848785923</c:v>
                </c:pt>
                <c:pt idx="3">
                  <c:v>0.695690526217609</c:v>
                </c:pt>
                <c:pt idx="4">
                  <c:v>0.650551835231944</c:v>
                </c:pt>
                <c:pt idx="5">
                  <c:v>0.836645385461012</c:v>
                </c:pt>
                <c:pt idx="6">
                  <c:v>0.747669749314379</c:v>
                </c:pt>
                <c:pt idx="7">
                  <c:v>1.102005320377156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6856"/>
        <c:axId val="271558008"/>
      </c:scatterChart>
      <c:valAx>
        <c:axId val="12768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71558008"/>
        <c:crosses val="autoZero"/>
        <c:crossBetween val="midCat"/>
      </c:valAx>
      <c:valAx>
        <c:axId val="271558008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12768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4" Type="http://schemas.openxmlformats.org/officeDocument/2006/relationships/chart" Target="../charts/chart10.xml"/><Relationship Id="rId5" Type="http://schemas.openxmlformats.org/officeDocument/2006/relationships/chart" Target="../charts/chart11.xml"/><Relationship Id="rId6" Type="http://schemas.openxmlformats.org/officeDocument/2006/relationships/chart" Target="../charts/chart12.xml"/><Relationship Id="rId7" Type="http://schemas.openxmlformats.org/officeDocument/2006/relationships/chart" Target="../charts/chart13.xml"/><Relationship Id="rId8" Type="http://schemas.openxmlformats.org/officeDocument/2006/relationships/chart" Target="../charts/chart14.xml"/><Relationship Id="rId1" Type="http://schemas.openxmlformats.org/officeDocument/2006/relationships/chart" Target="../charts/chart7.xml"/><Relationship Id="rId2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4" Type="http://schemas.openxmlformats.org/officeDocument/2006/relationships/chart" Target="../charts/chart18.xml"/><Relationship Id="rId1" Type="http://schemas.openxmlformats.org/officeDocument/2006/relationships/chart" Target="../charts/chart15.xml"/><Relationship Id="rId2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</xdr:colOff>
      <xdr:row>1</xdr:row>
      <xdr:rowOff>38100</xdr:rowOff>
    </xdr:from>
    <xdr:to>
      <xdr:col>10</xdr:col>
      <xdr:colOff>774700</xdr:colOff>
      <xdr:row>17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800100</xdr:colOff>
      <xdr:row>1</xdr:row>
      <xdr:rowOff>38100</xdr:rowOff>
    </xdr:from>
    <xdr:to>
      <xdr:col>15</xdr:col>
      <xdr:colOff>609600</xdr:colOff>
      <xdr:row>17</xdr:row>
      <xdr:rowOff>139700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12700</xdr:colOff>
      <xdr:row>17</xdr:row>
      <xdr:rowOff>152400</xdr:rowOff>
    </xdr:from>
    <xdr:to>
      <xdr:col>10</xdr:col>
      <xdr:colOff>774700</xdr:colOff>
      <xdr:row>34</xdr:row>
      <xdr:rowOff>88900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12700</xdr:colOff>
      <xdr:row>34</xdr:row>
      <xdr:rowOff>101600</xdr:rowOff>
    </xdr:from>
    <xdr:to>
      <xdr:col>10</xdr:col>
      <xdr:colOff>774700</xdr:colOff>
      <xdr:row>51</xdr:row>
      <xdr:rowOff>38100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787400</xdr:colOff>
      <xdr:row>17</xdr:row>
      <xdr:rowOff>152400</xdr:rowOff>
    </xdr:from>
    <xdr:to>
      <xdr:col>15</xdr:col>
      <xdr:colOff>596900</xdr:colOff>
      <xdr:row>34</xdr:row>
      <xdr:rowOff>88900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800100</xdr:colOff>
      <xdr:row>34</xdr:row>
      <xdr:rowOff>114300</xdr:rowOff>
    </xdr:from>
    <xdr:to>
      <xdr:col>15</xdr:col>
      <xdr:colOff>609600</xdr:colOff>
      <xdr:row>51</xdr:row>
      <xdr:rowOff>50800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294922</xdr:colOff>
      <xdr:row>22</xdr:row>
      <xdr:rowOff>65707</xdr:rowOff>
    </xdr:from>
    <xdr:to>
      <xdr:col>24</xdr:col>
      <xdr:colOff>288571</xdr:colOff>
      <xdr:row>42</xdr:row>
      <xdr:rowOff>72058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317868</xdr:colOff>
      <xdr:row>47</xdr:row>
      <xdr:rowOff>139698</xdr:rowOff>
    </xdr:from>
    <xdr:to>
      <xdr:col>13</xdr:col>
      <xdr:colOff>225412</xdr:colOff>
      <xdr:row>66</xdr:row>
      <xdr:rowOff>3893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317868</xdr:colOff>
      <xdr:row>66</xdr:row>
      <xdr:rowOff>19854</xdr:rowOff>
    </xdr:from>
    <xdr:to>
      <xdr:col>13</xdr:col>
      <xdr:colOff>225412</xdr:colOff>
      <xdr:row>84</xdr:row>
      <xdr:rowOff>53382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239018</xdr:colOff>
      <xdr:row>47</xdr:row>
      <xdr:rowOff>139698</xdr:rowOff>
    </xdr:from>
    <xdr:to>
      <xdr:col>18</xdr:col>
      <xdr:colOff>536029</xdr:colOff>
      <xdr:row>66</xdr:row>
      <xdr:rowOff>3893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239018</xdr:colOff>
      <xdr:row>66</xdr:row>
      <xdr:rowOff>19853</xdr:rowOff>
    </xdr:from>
    <xdr:to>
      <xdr:col>18</xdr:col>
      <xdr:colOff>536029</xdr:colOff>
      <xdr:row>84</xdr:row>
      <xdr:rowOff>53381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294922</xdr:colOff>
      <xdr:row>2</xdr:row>
      <xdr:rowOff>25400</xdr:rowOff>
    </xdr:from>
    <xdr:to>
      <xdr:col>24</xdr:col>
      <xdr:colOff>288571</xdr:colOff>
      <xdr:row>22</xdr:row>
      <xdr:rowOff>31750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219138</xdr:colOff>
      <xdr:row>47</xdr:row>
      <xdr:rowOff>139698</xdr:rowOff>
    </xdr:from>
    <xdr:to>
      <xdr:col>7</xdr:col>
      <xdr:colOff>296015</xdr:colOff>
      <xdr:row>66</xdr:row>
      <xdr:rowOff>3893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219138</xdr:colOff>
      <xdr:row>66</xdr:row>
      <xdr:rowOff>19853</xdr:rowOff>
    </xdr:from>
    <xdr:to>
      <xdr:col>7</xdr:col>
      <xdr:colOff>296015</xdr:colOff>
      <xdr:row>84</xdr:row>
      <xdr:rowOff>53381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12700</xdr:colOff>
      <xdr:row>2</xdr:row>
      <xdr:rowOff>19050</xdr:rowOff>
    </xdr:from>
    <xdr:to>
      <xdr:col>15</xdr:col>
      <xdr:colOff>774700</xdr:colOff>
      <xdr:row>18</xdr:row>
      <xdr:rowOff>120650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25400</xdr:colOff>
      <xdr:row>18</xdr:row>
      <xdr:rowOff>127000</xdr:rowOff>
    </xdr:from>
    <xdr:to>
      <xdr:col>15</xdr:col>
      <xdr:colOff>787400</xdr:colOff>
      <xdr:row>35</xdr:row>
      <xdr:rowOff>63500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25400</xdr:colOff>
      <xdr:row>35</xdr:row>
      <xdr:rowOff>88900</xdr:rowOff>
    </xdr:from>
    <xdr:to>
      <xdr:col>15</xdr:col>
      <xdr:colOff>787400</xdr:colOff>
      <xdr:row>52</xdr:row>
      <xdr:rowOff>25400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25400</xdr:colOff>
      <xdr:row>52</xdr:row>
      <xdr:rowOff>50800</xdr:rowOff>
    </xdr:from>
    <xdr:to>
      <xdr:col>15</xdr:col>
      <xdr:colOff>787400</xdr:colOff>
      <xdr:row>68</xdr:row>
      <xdr:rowOff>152400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Urban Pop">
      <a:dk1>
        <a:srgbClr val="000000"/>
      </a:dk1>
      <a:lt1>
        <a:srgbClr val="FFFFFF"/>
      </a:lt1>
      <a:dk2>
        <a:srgbClr val="282828"/>
      </a:dk2>
      <a:lt2>
        <a:srgbClr val="D4D4D4"/>
      </a:lt2>
      <a:accent1>
        <a:srgbClr val="86CE24"/>
      </a:accent1>
      <a:accent2>
        <a:srgbClr val="00A2E6"/>
      </a:accent2>
      <a:accent3>
        <a:srgbClr val="FAC810"/>
      </a:accent3>
      <a:accent4>
        <a:srgbClr val="7D8F8C"/>
      </a:accent4>
      <a:accent5>
        <a:srgbClr val="D06B20"/>
      </a:accent5>
      <a:accent6>
        <a:srgbClr val="958B8B"/>
      </a:accent6>
      <a:hlink>
        <a:srgbClr val="FF9900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topLeftCell="A62" workbookViewId="0">
      <selection activeCell="H64" sqref="H64"/>
    </sheetView>
  </sheetViews>
  <sheetFormatPr baseColWidth="10" defaultRowHeight="13" customHeight="1" x14ac:dyDescent="0"/>
  <cols>
    <col min="1" max="1" width="4.140625" bestFit="1" customWidth="1"/>
    <col min="2" max="2" width="5.85546875" bestFit="1" customWidth="1"/>
    <col min="4" max="4" width="15.5703125" bestFit="1" customWidth="1"/>
    <col min="5" max="5" width="15.5703125" customWidth="1"/>
  </cols>
  <sheetData>
    <row r="1" spans="1:5" ht="18">
      <c r="A1" s="3" t="s">
        <v>165</v>
      </c>
    </row>
    <row r="2" spans="1:5" ht="13" customHeight="1">
      <c r="B2" s="2" t="s">
        <v>41</v>
      </c>
      <c r="C2" s="2"/>
      <c r="D2" s="30" t="s">
        <v>82</v>
      </c>
      <c r="E2" s="31" t="s">
        <v>84</v>
      </c>
    </row>
    <row r="3" spans="1:5" ht="13" customHeight="1">
      <c r="A3">
        <v>1</v>
      </c>
      <c r="B3" s="16" t="s">
        <v>47</v>
      </c>
      <c r="C3" s="17" t="s">
        <v>40</v>
      </c>
      <c r="D3" s="18" t="s">
        <v>114</v>
      </c>
      <c r="E3" s="18" t="s">
        <v>85</v>
      </c>
    </row>
    <row r="4" spans="1:5" ht="13" customHeight="1">
      <c r="A4">
        <v>1</v>
      </c>
      <c r="B4" s="19" t="s">
        <v>48</v>
      </c>
      <c r="C4" s="20" t="s">
        <v>40</v>
      </c>
      <c r="D4" s="21" t="s">
        <v>115</v>
      </c>
      <c r="E4" s="18" t="s">
        <v>85</v>
      </c>
    </row>
    <row r="5" spans="1:5" ht="13" customHeight="1">
      <c r="A5">
        <v>1</v>
      </c>
      <c r="B5" s="19" t="s">
        <v>49</v>
      </c>
      <c r="C5" s="20" t="s">
        <v>40</v>
      </c>
      <c r="D5" s="21" t="s">
        <v>116</v>
      </c>
      <c r="E5" s="18" t="s">
        <v>85</v>
      </c>
    </row>
    <row r="6" spans="1:5" ht="13" customHeight="1">
      <c r="A6">
        <v>1</v>
      </c>
      <c r="B6" s="19" t="s">
        <v>50</v>
      </c>
      <c r="C6" s="20" t="s">
        <v>40</v>
      </c>
      <c r="D6" s="21" t="s">
        <v>117</v>
      </c>
      <c r="E6" s="18" t="s">
        <v>85</v>
      </c>
    </row>
    <row r="7" spans="1:5" ht="13" customHeight="1">
      <c r="A7">
        <v>1</v>
      </c>
      <c r="B7" s="19" t="s">
        <v>2</v>
      </c>
      <c r="C7" s="20" t="s">
        <v>40</v>
      </c>
      <c r="D7" s="21" t="s">
        <v>118</v>
      </c>
      <c r="E7" s="18" t="s">
        <v>85</v>
      </c>
    </row>
    <row r="8" spans="1:5" ht="13" customHeight="1">
      <c r="A8">
        <v>1</v>
      </c>
      <c r="B8" s="19" t="s">
        <v>3</v>
      </c>
      <c r="C8" s="20" t="s">
        <v>40</v>
      </c>
      <c r="D8" s="21" t="s">
        <v>119</v>
      </c>
      <c r="E8" s="18" t="s">
        <v>85</v>
      </c>
    </row>
    <row r="9" spans="1:5" ht="13" customHeight="1">
      <c r="A9">
        <v>1</v>
      </c>
      <c r="B9" s="19" t="s">
        <v>51</v>
      </c>
      <c r="C9" s="20" t="s">
        <v>40</v>
      </c>
      <c r="D9" s="21" t="s">
        <v>120</v>
      </c>
      <c r="E9" s="18" t="s">
        <v>85</v>
      </c>
    </row>
    <row r="10" spans="1:5" ht="13" customHeight="1">
      <c r="A10">
        <v>1</v>
      </c>
      <c r="B10" s="19" t="s">
        <v>52</v>
      </c>
      <c r="C10" s="20" t="s">
        <v>40</v>
      </c>
      <c r="D10" s="21" t="s">
        <v>121</v>
      </c>
      <c r="E10" s="18" t="s">
        <v>85</v>
      </c>
    </row>
    <row r="11" spans="1:5" ht="13" customHeight="1">
      <c r="A11">
        <v>1</v>
      </c>
      <c r="B11" s="19" t="s">
        <v>53</v>
      </c>
      <c r="C11" s="20" t="s">
        <v>40</v>
      </c>
      <c r="D11" s="21" t="s">
        <v>122</v>
      </c>
      <c r="E11" s="18" t="s">
        <v>85</v>
      </c>
    </row>
    <row r="12" spans="1:5" ht="13" customHeight="1">
      <c r="A12">
        <v>1</v>
      </c>
      <c r="B12" s="19" t="s">
        <v>54</v>
      </c>
      <c r="C12" s="20" t="s">
        <v>40</v>
      </c>
      <c r="D12" s="21" t="s">
        <v>123</v>
      </c>
      <c r="E12" s="18" t="s">
        <v>85</v>
      </c>
    </row>
    <row r="13" spans="1:5" ht="13" customHeight="1">
      <c r="A13">
        <v>1</v>
      </c>
      <c r="B13" s="19" t="s">
        <v>55</v>
      </c>
      <c r="C13" s="20" t="s">
        <v>40</v>
      </c>
      <c r="D13" s="21" t="s">
        <v>124</v>
      </c>
      <c r="E13" s="18" t="s">
        <v>85</v>
      </c>
    </row>
    <row r="14" spans="1:5" ht="13" customHeight="1">
      <c r="A14" s="23">
        <v>1</v>
      </c>
      <c r="B14" s="24" t="s">
        <v>56</v>
      </c>
      <c r="C14" s="25" t="s">
        <v>40</v>
      </c>
      <c r="D14" s="26" t="s">
        <v>125</v>
      </c>
      <c r="E14" s="26" t="s">
        <v>85</v>
      </c>
    </row>
    <row r="15" spans="1:5" ht="13" customHeight="1">
      <c r="A15">
        <v>1</v>
      </c>
      <c r="B15" s="13" t="s">
        <v>4</v>
      </c>
      <c r="C15" s="14">
        <v>23.271258914430117</v>
      </c>
      <c r="D15" s="15" t="s">
        <v>114</v>
      </c>
      <c r="E15" s="15" t="s">
        <v>83</v>
      </c>
    </row>
    <row r="16" spans="1:5" ht="13" customHeight="1">
      <c r="A16">
        <v>1</v>
      </c>
      <c r="B16" s="13" t="s">
        <v>5</v>
      </c>
      <c r="C16" s="14">
        <v>24.715573905238546</v>
      </c>
      <c r="D16" s="15" t="s">
        <v>115</v>
      </c>
      <c r="E16" s="15" t="s">
        <v>83</v>
      </c>
    </row>
    <row r="17" spans="1:11" ht="13" customHeight="1">
      <c r="A17">
        <v>1</v>
      </c>
      <c r="B17" s="13" t="s">
        <v>6</v>
      </c>
      <c r="C17" s="14">
        <v>24.348473092152705</v>
      </c>
      <c r="D17" s="15" t="s">
        <v>116</v>
      </c>
      <c r="E17" s="15" t="s">
        <v>83</v>
      </c>
    </row>
    <row r="18" spans="1:11" ht="13" customHeight="1">
      <c r="A18">
        <v>1</v>
      </c>
      <c r="B18" s="13" t="s">
        <v>7</v>
      </c>
      <c r="C18" s="14"/>
      <c r="D18" s="15" t="s">
        <v>117</v>
      </c>
      <c r="E18" s="15" t="s">
        <v>83</v>
      </c>
    </row>
    <row r="19" spans="1:11" ht="13" customHeight="1">
      <c r="A19">
        <v>1</v>
      </c>
      <c r="B19" s="13" t="s">
        <v>8</v>
      </c>
      <c r="C19" s="14">
        <v>23.759579670524047</v>
      </c>
      <c r="D19" s="15" t="s">
        <v>118</v>
      </c>
      <c r="E19" s="15" t="s">
        <v>83</v>
      </c>
    </row>
    <row r="20" spans="1:11" ht="13" customHeight="1">
      <c r="A20">
        <v>1</v>
      </c>
      <c r="B20" s="13" t="s">
        <v>9</v>
      </c>
      <c r="C20" s="14">
        <v>24.615564777287688</v>
      </c>
      <c r="D20" s="15" t="s">
        <v>119</v>
      </c>
      <c r="E20" s="15" t="s">
        <v>83</v>
      </c>
    </row>
    <row r="21" spans="1:11" ht="13" customHeight="1">
      <c r="A21">
        <v>1</v>
      </c>
      <c r="B21" s="13" t="s">
        <v>10</v>
      </c>
      <c r="C21" s="14">
        <v>24.326863266195303</v>
      </c>
      <c r="D21" s="15" t="s">
        <v>120</v>
      </c>
      <c r="E21" s="15" t="s">
        <v>83</v>
      </c>
    </row>
    <row r="22" spans="1:11" ht="13" customHeight="1">
      <c r="A22">
        <v>1</v>
      </c>
      <c r="B22" s="13" t="s">
        <v>11</v>
      </c>
      <c r="C22" s="14">
        <v>23.518209769305511</v>
      </c>
      <c r="D22" s="15" t="s">
        <v>121</v>
      </c>
      <c r="E22" s="15" t="s">
        <v>83</v>
      </c>
    </row>
    <row r="23" spans="1:11" ht="13" customHeight="1">
      <c r="A23">
        <v>1</v>
      </c>
      <c r="B23" s="13" t="s">
        <v>12</v>
      </c>
      <c r="C23" s="14">
        <v>24.924541846020709</v>
      </c>
      <c r="D23" s="15" t="s">
        <v>122</v>
      </c>
      <c r="E23" s="15" t="s">
        <v>83</v>
      </c>
    </row>
    <row r="24" spans="1:11" ht="13" customHeight="1">
      <c r="A24">
        <v>1</v>
      </c>
      <c r="B24" s="13" t="s">
        <v>13</v>
      </c>
      <c r="C24" s="14">
        <v>25.123647493586017</v>
      </c>
      <c r="D24" s="15" t="s">
        <v>123</v>
      </c>
      <c r="E24" s="15" t="s">
        <v>83</v>
      </c>
    </row>
    <row r="25" spans="1:11" ht="13" customHeight="1">
      <c r="A25">
        <v>1</v>
      </c>
      <c r="B25" s="13" t="s">
        <v>14</v>
      </c>
      <c r="C25" s="14">
        <v>24.5792656501519</v>
      </c>
      <c r="D25" s="15" t="s">
        <v>124</v>
      </c>
      <c r="E25" s="15" t="s">
        <v>83</v>
      </c>
    </row>
    <row r="26" spans="1:11" ht="13" customHeight="1">
      <c r="A26" s="23">
        <v>1</v>
      </c>
      <c r="B26" s="27" t="s">
        <v>15</v>
      </c>
      <c r="C26" s="28">
        <v>24.644622429869507</v>
      </c>
      <c r="D26" s="29" t="s">
        <v>125</v>
      </c>
      <c r="E26" s="29" t="s">
        <v>83</v>
      </c>
      <c r="K26" s="9"/>
    </row>
    <row r="27" spans="1:11" ht="13" customHeight="1">
      <c r="A27">
        <v>1</v>
      </c>
      <c r="B27" s="13" t="s">
        <v>16</v>
      </c>
      <c r="C27" s="14">
        <v>23.519281745933714</v>
      </c>
      <c r="D27" s="15" t="s">
        <v>114</v>
      </c>
      <c r="E27" s="15" t="s">
        <v>83</v>
      </c>
      <c r="K27" s="9"/>
    </row>
    <row r="28" spans="1:11" ht="13" customHeight="1">
      <c r="A28">
        <v>1</v>
      </c>
      <c r="B28" s="13" t="s">
        <v>17</v>
      </c>
      <c r="C28" s="14">
        <v>24.686130631344586</v>
      </c>
      <c r="D28" s="15" t="s">
        <v>115</v>
      </c>
      <c r="E28" s="15" t="s">
        <v>83</v>
      </c>
    </row>
    <row r="29" spans="1:11" ht="13" customHeight="1">
      <c r="A29">
        <v>1</v>
      </c>
      <c r="B29" s="13" t="s">
        <v>18</v>
      </c>
      <c r="C29" s="14">
        <v>24.507694216342426</v>
      </c>
      <c r="D29" s="15" t="s">
        <v>116</v>
      </c>
      <c r="E29" s="15" t="s">
        <v>83</v>
      </c>
    </row>
    <row r="30" spans="1:11" ht="13" customHeight="1">
      <c r="A30">
        <v>1</v>
      </c>
      <c r="B30" s="13" t="s">
        <v>19</v>
      </c>
      <c r="C30" s="14">
        <v>24.582906838309096</v>
      </c>
      <c r="D30" s="15" t="s">
        <v>117</v>
      </c>
      <c r="E30" s="15" t="s">
        <v>83</v>
      </c>
    </row>
    <row r="31" spans="1:11" ht="13" customHeight="1">
      <c r="A31">
        <v>1</v>
      </c>
      <c r="B31" s="13" t="s">
        <v>20</v>
      </c>
      <c r="C31" s="14">
        <v>23.756146937924569</v>
      </c>
      <c r="D31" s="15" t="s">
        <v>118</v>
      </c>
      <c r="E31" s="15" t="s">
        <v>83</v>
      </c>
    </row>
    <row r="32" spans="1:11" ht="13" customHeight="1">
      <c r="A32">
        <v>1</v>
      </c>
      <c r="B32" s="13" t="s">
        <v>21</v>
      </c>
      <c r="C32" s="14">
        <v>24.527826104357146</v>
      </c>
      <c r="D32" s="15" t="s">
        <v>119</v>
      </c>
      <c r="E32" s="15" t="s">
        <v>83</v>
      </c>
    </row>
    <row r="33" spans="1:5" ht="13" customHeight="1">
      <c r="A33">
        <v>1</v>
      </c>
      <c r="B33" s="13" t="s">
        <v>22</v>
      </c>
      <c r="C33" s="14">
        <v>24.223413460607741</v>
      </c>
      <c r="D33" s="15" t="s">
        <v>120</v>
      </c>
      <c r="E33" s="15" t="s">
        <v>83</v>
      </c>
    </row>
    <row r="34" spans="1:5" ht="13" customHeight="1">
      <c r="A34">
        <v>1</v>
      </c>
      <c r="B34" s="13" t="s">
        <v>23</v>
      </c>
      <c r="C34" s="14">
        <v>23.379225995112929</v>
      </c>
      <c r="D34" s="15" t="s">
        <v>121</v>
      </c>
      <c r="E34" s="15" t="s">
        <v>83</v>
      </c>
    </row>
    <row r="35" spans="1:5" ht="13" customHeight="1">
      <c r="A35">
        <v>1</v>
      </c>
      <c r="B35" s="13" t="s">
        <v>24</v>
      </c>
      <c r="C35" s="14">
        <v>24.963503758241931</v>
      </c>
      <c r="D35" s="15" t="s">
        <v>122</v>
      </c>
      <c r="E35" s="15" t="s">
        <v>83</v>
      </c>
    </row>
    <row r="36" spans="1:5" ht="13" customHeight="1">
      <c r="A36">
        <v>1</v>
      </c>
      <c r="B36" s="13" t="s">
        <v>25</v>
      </c>
      <c r="C36" s="14">
        <v>25.295606371261069</v>
      </c>
      <c r="D36" s="15" t="s">
        <v>123</v>
      </c>
      <c r="E36" s="15" t="s">
        <v>83</v>
      </c>
    </row>
    <row r="37" spans="1:5" ht="13" customHeight="1">
      <c r="A37">
        <v>1</v>
      </c>
      <c r="B37" s="13" t="s">
        <v>26</v>
      </c>
      <c r="C37" s="14">
        <v>24.671934454139386</v>
      </c>
      <c r="D37" s="15" t="s">
        <v>124</v>
      </c>
      <c r="E37" s="15" t="s">
        <v>83</v>
      </c>
    </row>
    <row r="38" spans="1:5" ht="13" customHeight="1">
      <c r="A38" s="23">
        <v>1</v>
      </c>
      <c r="B38" s="27" t="s">
        <v>27</v>
      </c>
      <c r="C38" s="28">
        <v>25.112445844727468</v>
      </c>
      <c r="D38" s="29" t="s">
        <v>125</v>
      </c>
      <c r="E38" s="29" t="s">
        <v>83</v>
      </c>
    </row>
    <row r="39" spans="1:5" ht="13" customHeight="1">
      <c r="A39">
        <v>1</v>
      </c>
      <c r="B39" s="19" t="s">
        <v>28</v>
      </c>
      <c r="C39" s="20" t="s">
        <v>40</v>
      </c>
      <c r="D39" s="21" t="s">
        <v>126</v>
      </c>
      <c r="E39" s="18" t="s">
        <v>85</v>
      </c>
    </row>
    <row r="40" spans="1:5" ht="13" customHeight="1">
      <c r="A40">
        <v>1</v>
      </c>
      <c r="B40" s="19" t="s">
        <v>29</v>
      </c>
      <c r="C40" s="20" t="s">
        <v>40</v>
      </c>
      <c r="D40" s="21" t="s">
        <v>127</v>
      </c>
      <c r="E40" s="18" t="s">
        <v>85</v>
      </c>
    </row>
    <row r="41" spans="1:5" ht="13" customHeight="1">
      <c r="A41">
        <v>1</v>
      </c>
      <c r="B41" s="21" t="s">
        <v>30</v>
      </c>
      <c r="C41" s="20" t="s">
        <v>40</v>
      </c>
      <c r="D41" s="21" t="s">
        <v>128</v>
      </c>
      <c r="E41" s="18" t="s">
        <v>85</v>
      </c>
    </row>
    <row r="42" spans="1:5" ht="13" customHeight="1">
      <c r="A42">
        <v>1</v>
      </c>
      <c r="B42" s="21" t="s">
        <v>31</v>
      </c>
      <c r="C42" s="20" t="s">
        <v>40</v>
      </c>
      <c r="D42" s="21" t="s">
        <v>129</v>
      </c>
      <c r="E42" s="18" t="s">
        <v>85</v>
      </c>
    </row>
    <row r="43" spans="1:5" ht="13" customHeight="1">
      <c r="A43">
        <v>1</v>
      </c>
      <c r="B43" s="21" t="s">
        <v>32</v>
      </c>
      <c r="C43" s="21" t="s">
        <v>40</v>
      </c>
      <c r="D43" s="21" t="s">
        <v>130</v>
      </c>
      <c r="E43" s="18" t="s">
        <v>85</v>
      </c>
    </row>
    <row r="44" spans="1:5" ht="13" customHeight="1">
      <c r="A44">
        <v>1</v>
      </c>
      <c r="B44" s="21" t="s">
        <v>33</v>
      </c>
      <c r="C44" s="21" t="s">
        <v>40</v>
      </c>
      <c r="D44" s="21" t="s">
        <v>131</v>
      </c>
      <c r="E44" s="18" t="s">
        <v>85</v>
      </c>
    </row>
    <row r="45" spans="1:5" ht="13" customHeight="1">
      <c r="A45">
        <v>1</v>
      </c>
      <c r="B45" s="21" t="s">
        <v>34</v>
      </c>
      <c r="C45" s="21" t="s">
        <v>40</v>
      </c>
      <c r="D45" s="21" t="s">
        <v>132</v>
      </c>
      <c r="E45" s="18" t="s">
        <v>85</v>
      </c>
    </row>
    <row r="46" spans="1:5" ht="13" customHeight="1">
      <c r="A46">
        <v>1</v>
      </c>
      <c r="B46" s="21" t="s">
        <v>35</v>
      </c>
      <c r="C46" s="21" t="s">
        <v>40</v>
      </c>
      <c r="D46" s="21" t="s">
        <v>133</v>
      </c>
      <c r="E46" s="18" t="s">
        <v>85</v>
      </c>
    </row>
    <row r="47" spans="1:5" ht="13" customHeight="1">
      <c r="A47">
        <v>1</v>
      </c>
      <c r="B47" s="21" t="s">
        <v>36</v>
      </c>
      <c r="C47" s="21" t="s">
        <v>40</v>
      </c>
      <c r="D47" s="21" t="s">
        <v>134</v>
      </c>
      <c r="E47" s="18" t="s">
        <v>85</v>
      </c>
    </row>
    <row r="48" spans="1:5" ht="13" customHeight="1">
      <c r="A48">
        <v>1</v>
      </c>
      <c r="B48" s="21" t="s">
        <v>37</v>
      </c>
      <c r="C48" s="21" t="s">
        <v>40</v>
      </c>
      <c r="D48" s="21" t="s">
        <v>135</v>
      </c>
      <c r="E48" s="18" t="s">
        <v>85</v>
      </c>
    </row>
    <row r="49" spans="1:5" ht="13" customHeight="1">
      <c r="A49">
        <v>1</v>
      </c>
      <c r="B49" s="21" t="s">
        <v>38</v>
      </c>
      <c r="C49" s="21" t="s">
        <v>40</v>
      </c>
      <c r="D49" s="21" t="s">
        <v>136</v>
      </c>
      <c r="E49" s="18" t="s">
        <v>85</v>
      </c>
    </row>
    <row r="50" spans="1:5" ht="13" customHeight="1">
      <c r="A50" s="23">
        <v>1</v>
      </c>
      <c r="B50" s="26" t="s">
        <v>39</v>
      </c>
      <c r="C50" s="26" t="s">
        <v>40</v>
      </c>
      <c r="D50" s="26" t="s">
        <v>137</v>
      </c>
      <c r="E50" s="26" t="s">
        <v>85</v>
      </c>
    </row>
    <row r="51" spans="1:5" ht="13" customHeight="1">
      <c r="A51">
        <v>1</v>
      </c>
      <c r="B51" s="15" t="s">
        <v>57</v>
      </c>
      <c r="C51" s="15">
        <v>24.017470545456973</v>
      </c>
      <c r="D51" s="15" t="s">
        <v>126</v>
      </c>
      <c r="E51" s="15" t="s">
        <v>83</v>
      </c>
    </row>
    <row r="52" spans="1:5" ht="13" customHeight="1">
      <c r="A52">
        <v>1</v>
      </c>
      <c r="B52" s="15" t="s">
        <v>58</v>
      </c>
      <c r="C52" s="15">
        <v>24.109204780993835</v>
      </c>
      <c r="D52" s="15" t="s">
        <v>127</v>
      </c>
      <c r="E52" s="15" t="s">
        <v>83</v>
      </c>
    </row>
    <row r="53" spans="1:5" ht="13" customHeight="1">
      <c r="A53">
        <v>1</v>
      </c>
      <c r="B53" s="15" t="s">
        <v>59</v>
      </c>
      <c r="C53" s="15">
        <v>24.050879471675422</v>
      </c>
      <c r="D53" s="15" t="s">
        <v>128</v>
      </c>
      <c r="E53" s="15" t="s">
        <v>83</v>
      </c>
    </row>
    <row r="54" spans="1:5" ht="13" customHeight="1">
      <c r="A54">
        <v>1</v>
      </c>
      <c r="B54" s="15" t="s">
        <v>60</v>
      </c>
      <c r="C54" s="15">
        <v>24.225374651924351</v>
      </c>
      <c r="D54" s="15" t="s">
        <v>129</v>
      </c>
      <c r="E54" s="15" t="s">
        <v>83</v>
      </c>
    </row>
    <row r="55" spans="1:5" ht="13" customHeight="1">
      <c r="A55">
        <v>1</v>
      </c>
      <c r="B55" s="15" t="s">
        <v>61</v>
      </c>
      <c r="C55" s="15">
        <v>23.68685786048319</v>
      </c>
      <c r="D55" s="15" t="s">
        <v>130</v>
      </c>
      <c r="E55" s="15" t="s">
        <v>83</v>
      </c>
    </row>
    <row r="56" spans="1:5" ht="13" customHeight="1">
      <c r="A56">
        <v>1</v>
      </c>
      <c r="B56" s="15" t="s">
        <v>62</v>
      </c>
      <c r="C56" s="15">
        <v>25.048577463627293</v>
      </c>
      <c r="D56" s="15" t="s">
        <v>131</v>
      </c>
      <c r="E56" s="15" t="s">
        <v>83</v>
      </c>
    </row>
    <row r="57" spans="1:5" ht="13" customHeight="1">
      <c r="A57">
        <v>1</v>
      </c>
      <c r="B57" s="15" t="s">
        <v>63</v>
      </c>
      <c r="C57" s="15">
        <v>24.843881384535131</v>
      </c>
      <c r="D57" s="15" t="s">
        <v>132</v>
      </c>
      <c r="E57" s="15" t="s">
        <v>83</v>
      </c>
    </row>
    <row r="58" spans="1:5" ht="13" customHeight="1">
      <c r="A58">
        <v>1</v>
      </c>
      <c r="B58" s="15" t="s">
        <v>64</v>
      </c>
      <c r="C58" s="15">
        <v>25.094070890160065</v>
      </c>
      <c r="D58" s="15" t="s">
        <v>133</v>
      </c>
      <c r="E58" s="15" t="s">
        <v>83</v>
      </c>
    </row>
    <row r="59" spans="1:5" ht="13" customHeight="1">
      <c r="A59">
        <v>1</v>
      </c>
      <c r="B59" s="15" t="s">
        <v>65</v>
      </c>
      <c r="C59" s="15">
        <v>22.839264898866777</v>
      </c>
      <c r="D59" s="15" t="s">
        <v>134</v>
      </c>
      <c r="E59" s="15" t="s">
        <v>83</v>
      </c>
    </row>
    <row r="60" spans="1:5" ht="13" customHeight="1">
      <c r="A60">
        <v>1</v>
      </c>
      <c r="B60" s="15" t="s">
        <v>66</v>
      </c>
      <c r="C60" s="15">
        <v>24.615606240182455</v>
      </c>
      <c r="D60" s="15" t="s">
        <v>135</v>
      </c>
      <c r="E60" s="15" t="s">
        <v>83</v>
      </c>
    </row>
    <row r="61" spans="1:5" ht="13" customHeight="1">
      <c r="A61">
        <v>1</v>
      </c>
      <c r="B61" s="15" t="s">
        <v>67</v>
      </c>
      <c r="C61" s="15">
        <v>24.296740399221594</v>
      </c>
      <c r="D61" s="15" t="s">
        <v>136</v>
      </c>
      <c r="E61" s="15" t="s">
        <v>83</v>
      </c>
    </row>
    <row r="62" spans="1:5" ht="13" customHeight="1">
      <c r="A62" s="23">
        <v>1</v>
      </c>
      <c r="B62" s="29" t="s">
        <v>68</v>
      </c>
      <c r="C62" s="29">
        <v>25.02083314057397</v>
      </c>
      <c r="D62" s="29" t="s">
        <v>137</v>
      </c>
      <c r="E62" s="29" t="s">
        <v>83</v>
      </c>
    </row>
    <row r="63" spans="1:5" ht="13" customHeight="1">
      <c r="A63">
        <v>1</v>
      </c>
      <c r="B63" s="15" t="s">
        <v>69</v>
      </c>
      <c r="C63" s="15">
        <v>24.175530256178348</v>
      </c>
      <c r="D63" s="15" t="s">
        <v>126</v>
      </c>
      <c r="E63" s="15" t="s">
        <v>83</v>
      </c>
    </row>
    <row r="64" spans="1:5" ht="13" customHeight="1">
      <c r="A64">
        <v>1</v>
      </c>
      <c r="B64" s="15" t="s">
        <v>70</v>
      </c>
      <c r="C64" s="15">
        <v>24.269057839595192</v>
      </c>
      <c r="D64" s="15" t="s">
        <v>127</v>
      </c>
      <c r="E64" s="15" t="s">
        <v>83</v>
      </c>
    </row>
    <row r="65" spans="1:5" ht="13" customHeight="1">
      <c r="A65">
        <v>1</v>
      </c>
      <c r="B65" s="15" t="s">
        <v>71</v>
      </c>
      <c r="C65" s="15">
        <v>24.099381387684868</v>
      </c>
      <c r="D65" s="15" t="s">
        <v>128</v>
      </c>
      <c r="E65" s="15" t="s">
        <v>83</v>
      </c>
    </row>
    <row r="66" spans="1:5" ht="13" customHeight="1">
      <c r="A66">
        <v>1</v>
      </c>
      <c r="B66" s="15" t="s">
        <v>72</v>
      </c>
      <c r="C66" s="15">
        <v>24.123358895385632</v>
      </c>
      <c r="D66" s="15" t="s">
        <v>129</v>
      </c>
      <c r="E66" s="15" t="s">
        <v>83</v>
      </c>
    </row>
    <row r="67" spans="1:5" ht="13" customHeight="1">
      <c r="A67">
        <v>1</v>
      </c>
      <c r="B67" s="15" t="s">
        <v>73</v>
      </c>
      <c r="C67" s="15">
        <v>23.825440936193278</v>
      </c>
      <c r="D67" s="15" t="s">
        <v>130</v>
      </c>
      <c r="E67" s="15" t="s">
        <v>83</v>
      </c>
    </row>
    <row r="68" spans="1:5" ht="13" customHeight="1">
      <c r="A68">
        <v>1</v>
      </c>
      <c r="B68" s="15" t="s">
        <v>74</v>
      </c>
      <c r="C68" s="15">
        <v>24.916700987191678</v>
      </c>
      <c r="D68" s="15" t="s">
        <v>131</v>
      </c>
      <c r="E68" s="15" t="s">
        <v>83</v>
      </c>
    </row>
    <row r="69" spans="1:5" ht="13" customHeight="1">
      <c r="A69">
        <v>1</v>
      </c>
      <c r="B69" s="15" t="s">
        <v>75</v>
      </c>
      <c r="C69" s="15">
        <v>24.887468618568604</v>
      </c>
      <c r="D69" s="15" t="s">
        <v>132</v>
      </c>
      <c r="E69" s="15" t="s">
        <v>83</v>
      </c>
    </row>
    <row r="70" spans="1:5" ht="13" customHeight="1">
      <c r="A70">
        <v>1</v>
      </c>
      <c r="B70" s="15" t="s">
        <v>76</v>
      </c>
      <c r="C70" s="15">
        <v>25.139273728899877</v>
      </c>
      <c r="D70" s="15" t="s">
        <v>133</v>
      </c>
      <c r="E70" s="15" t="s">
        <v>83</v>
      </c>
    </row>
    <row r="71" spans="1:5" ht="13" customHeight="1">
      <c r="A71">
        <v>1</v>
      </c>
      <c r="B71" s="15" t="s">
        <v>77</v>
      </c>
      <c r="C71" s="15">
        <v>22.67303687746675</v>
      </c>
      <c r="D71" s="15" t="s">
        <v>134</v>
      </c>
      <c r="E71" s="15" t="s">
        <v>83</v>
      </c>
    </row>
    <row r="72" spans="1:5" ht="13" customHeight="1">
      <c r="A72">
        <v>1</v>
      </c>
      <c r="B72" s="15" t="s">
        <v>78</v>
      </c>
      <c r="C72" s="15">
        <v>24.605025426264497</v>
      </c>
      <c r="D72" s="15" t="s">
        <v>135</v>
      </c>
      <c r="E72" s="15" t="s">
        <v>83</v>
      </c>
    </row>
    <row r="73" spans="1:5" ht="13" customHeight="1">
      <c r="A73">
        <v>1</v>
      </c>
      <c r="B73" s="15" t="s">
        <v>79</v>
      </c>
      <c r="C73" s="15">
        <v>24.236138784403821</v>
      </c>
      <c r="D73" s="15" t="s">
        <v>136</v>
      </c>
      <c r="E73" s="15" t="s">
        <v>83</v>
      </c>
    </row>
    <row r="74" spans="1:5" ht="13" customHeight="1">
      <c r="A74" s="22">
        <v>1</v>
      </c>
      <c r="B74" s="15" t="s">
        <v>80</v>
      </c>
      <c r="C74" s="15">
        <v>24.985772786951046</v>
      </c>
      <c r="D74" s="15" t="s">
        <v>137</v>
      </c>
      <c r="E74" s="15" t="s">
        <v>83</v>
      </c>
    </row>
    <row r="75" spans="1:5" ht="13" customHeight="1">
      <c r="A75" s="65">
        <v>1</v>
      </c>
      <c r="B75" s="66" t="s">
        <v>138</v>
      </c>
      <c r="C75" s="66">
        <v>27.110324831412509</v>
      </c>
      <c r="D75" s="66" t="s">
        <v>114</v>
      </c>
      <c r="E75" s="66"/>
    </row>
    <row r="76" spans="1:5" ht="13" customHeight="1">
      <c r="A76" s="22">
        <v>2</v>
      </c>
      <c r="B76" s="67" t="s">
        <v>139</v>
      </c>
      <c r="C76" s="67">
        <v>29.523823787445195</v>
      </c>
      <c r="D76" s="67" t="s">
        <v>115</v>
      </c>
      <c r="E76" s="68" t="s">
        <v>83</v>
      </c>
    </row>
    <row r="77" spans="1:5" ht="13" customHeight="1">
      <c r="A77" s="22">
        <v>2</v>
      </c>
      <c r="B77" s="67" t="s">
        <v>140</v>
      </c>
      <c r="C77" s="67">
        <v>29.557064893583874</v>
      </c>
      <c r="D77" s="67" t="s">
        <v>116</v>
      </c>
      <c r="E77" s="68" t="s">
        <v>83</v>
      </c>
    </row>
    <row r="78" spans="1:5" ht="13" customHeight="1">
      <c r="A78">
        <v>2</v>
      </c>
      <c r="B78" s="67" t="s">
        <v>141</v>
      </c>
      <c r="C78" s="67">
        <v>28.524459941813852</v>
      </c>
      <c r="D78" s="67" t="s">
        <v>117</v>
      </c>
      <c r="E78" s="67" t="s">
        <v>83</v>
      </c>
    </row>
    <row r="79" spans="1:5" ht="13" customHeight="1">
      <c r="A79">
        <v>2</v>
      </c>
      <c r="B79" s="67" t="s">
        <v>81</v>
      </c>
      <c r="C79" s="67">
        <v>28.573813666483112</v>
      </c>
      <c r="D79" s="67" t="s">
        <v>118</v>
      </c>
      <c r="E79" s="67" t="s">
        <v>83</v>
      </c>
    </row>
    <row r="80" spans="1:5" ht="13" customHeight="1">
      <c r="A80">
        <v>2</v>
      </c>
      <c r="B80" s="67" t="s">
        <v>142</v>
      </c>
      <c r="C80" s="67">
        <v>29.264436589409687</v>
      </c>
      <c r="D80" s="67" t="s">
        <v>119</v>
      </c>
      <c r="E80" s="67" t="s">
        <v>83</v>
      </c>
    </row>
    <row r="81" spans="1:5" ht="13" customHeight="1">
      <c r="A81">
        <v>2</v>
      </c>
      <c r="B81" s="67" t="s">
        <v>143</v>
      </c>
      <c r="C81" s="67">
        <v>29.282758854846335</v>
      </c>
      <c r="D81" s="67" t="s">
        <v>120</v>
      </c>
      <c r="E81" s="67" t="s">
        <v>83</v>
      </c>
    </row>
    <row r="82" spans="1:5" ht="13" customHeight="1">
      <c r="A82">
        <v>2</v>
      </c>
      <c r="B82" s="67" t="s">
        <v>144</v>
      </c>
      <c r="C82" s="67">
        <v>27.756286519651002</v>
      </c>
      <c r="D82" s="67" t="s">
        <v>121</v>
      </c>
      <c r="E82" s="67" t="s">
        <v>83</v>
      </c>
    </row>
    <row r="83" spans="1:5" ht="13" customHeight="1">
      <c r="A83">
        <v>2</v>
      </c>
      <c r="B83" s="67" t="s">
        <v>145</v>
      </c>
      <c r="C83" s="67">
        <v>29.508290306440326</v>
      </c>
      <c r="D83" s="67" t="s">
        <v>122</v>
      </c>
      <c r="E83" s="67" t="s">
        <v>83</v>
      </c>
    </row>
    <row r="84" spans="1:5" ht="13" customHeight="1">
      <c r="A84">
        <v>2</v>
      </c>
      <c r="B84" s="67" t="s">
        <v>146</v>
      </c>
      <c r="C84" s="67">
        <v>29.677479197814172</v>
      </c>
      <c r="D84" s="67" t="s">
        <v>123</v>
      </c>
      <c r="E84" s="67" t="s">
        <v>83</v>
      </c>
    </row>
    <row r="85" spans="1:5" ht="13" customHeight="1">
      <c r="A85">
        <v>2</v>
      </c>
      <c r="B85" s="67" t="s">
        <v>112</v>
      </c>
      <c r="C85" s="67">
        <v>29.297409916625686</v>
      </c>
      <c r="D85" s="67" t="s">
        <v>124</v>
      </c>
      <c r="E85" s="67" t="s">
        <v>83</v>
      </c>
    </row>
    <row r="86" spans="1:5" ht="13" customHeight="1">
      <c r="A86">
        <v>2</v>
      </c>
      <c r="B86" s="67" t="s">
        <v>147</v>
      </c>
      <c r="C86" s="67">
        <v>29.757188262227025</v>
      </c>
      <c r="D86" s="67" t="s">
        <v>125</v>
      </c>
      <c r="E86" s="67" t="s">
        <v>83</v>
      </c>
    </row>
    <row r="87" spans="1:5" ht="13" customHeight="1">
      <c r="A87" s="65">
        <v>2</v>
      </c>
      <c r="B87" s="66" t="s">
        <v>148</v>
      </c>
      <c r="C87" s="66">
        <v>30.258537024593657</v>
      </c>
      <c r="D87" s="66" t="s">
        <v>126</v>
      </c>
      <c r="E87" s="66" t="s">
        <v>83</v>
      </c>
    </row>
    <row r="88" spans="1:5" ht="13" customHeight="1">
      <c r="A88">
        <v>2</v>
      </c>
      <c r="B88" s="67" t="s">
        <v>149</v>
      </c>
      <c r="C88" s="67">
        <v>29.621849944994782</v>
      </c>
      <c r="D88" s="67" t="s">
        <v>127</v>
      </c>
      <c r="E88" s="67" t="s">
        <v>83</v>
      </c>
    </row>
    <row r="89" spans="1:5" ht="13" customHeight="1">
      <c r="A89">
        <v>2</v>
      </c>
      <c r="B89" s="67" t="s">
        <v>150</v>
      </c>
      <c r="C89" s="67">
        <v>28.904814179561779</v>
      </c>
      <c r="D89" s="67" t="s">
        <v>128</v>
      </c>
      <c r="E89" s="67" t="s">
        <v>83</v>
      </c>
    </row>
    <row r="90" spans="1:5" ht="13" customHeight="1">
      <c r="A90">
        <v>2</v>
      </c>
      <c r="B90" s="67" t="s">
        <v>151</v>
      </c>
      <c r="C90" s="67">
        <v>29.17398081919125</v>
      </c>
      <c r="D90" s="67" t="s">
        <v>129</v>
      </c>
      <c r="E90" s="67" t="s">
        <v>83</v>
      </c>
    </row>
    <row r="91" spans="1:5" ht="13" customHeight="1">
      <c r="A91">
        <v>2</v>
      </c>
      <c r="B91" s="67" t="s">
        <v>152</v>
      </c>
      <c r="C91" s="67">
        <v>29.349779588766651</v>
      </c>
      <c r="D91" s="67" t="s">
        <v>130</v>
      </c>
      <c r="E91" s="67" t="s">
        <v>83</v>
      </c>
    </row>
    <row r="92" spans="1:5" ht="13" customHeight="1">
      <c r="A92">
        <v>2</v>
      </c>
      <c r="B92" s="67" t="s">
        <v>153</v>
      </c>
      <c r="C92" s="67">
        <v>29.900192678826137</v>
      </c>
      <c r="D92" s="67" t="s">
        <v>131</v>
      </c>
      <c r="E92" s="67" t="s">
        <v>83</v>
      </c>
    </row>
    <row r="93" spans="1:5" ht="13" customHeight="1">
      <c r="A93">
        <v>2</v>
      </c>
      <c r="B93" s="67" t="s">
        <v>154</v>
      </c>
      <c r="C93" s="67">
        <v>29.573857892697905</v>
      </c>
      <c r="D93" s="67" t="s">
        <v>132</v>
      </c>
      <c r="E93" s="67" t="s">
        <v>83</v>
      </c>
    </row>
    <row r="94" spans="1:5" ht="13" customHeight="1">
      <c r="A94">
        <v>2</v>
      </c>
      <c r="B94" s="67" t="s">
        <v>155</v>
      </c>
      <c r="C94" s="67">
        <v>29.479846492686988</v>
      </c>
      <c r="D94" s="67" t="s">
        <v>133</v>
      </c>
      <c r="E94" s="67" t="s">
        <v>83</v>
      </c>
    </row>
    <row r="95" spans="1:5" ht="13" customHeight="1">
      <c r="A95">
        <v>2</v>
      </c>
      <c r="B95" s="67" t="s">
        <v>156</v>
      </c>
      <c r="C95" s="67">
        <v>27.964092032056335</v>
      </c>
      <c r="D95" s="67" t="s">
        <v>134</v>
      </c>
      <c r="E95" s="67" t="s">
        <v>83</v>
      </c>
    </row>
    <row r="96" spans="1:5" ht="13" customHeight="1">
      <c r="A96">
        <v>2</v>
      </c>
      <c r="B96" s="67" t="s">
        <v>157</v>
      </c>
      <c r="C96" s="67">
        <v>31.646935318200139</v>
      </c>
      <c r="D96" s="67" t="s">
        <v>135</v>
      </c>
      <c r="E96" s="67" t="s">
        <v>83</v>
      </c>
    </row>
    <row r="97" spans="1:5" ht="13" customHeight="1">
      <c r="A97">
        <v>2</v>
      </c>
      <c r="B97" s="67" t="s">
        <v>113</v>
      </c>
      <c r="C97" s="67">
        <v>28.728843002279827</v>
      </c>
      <c r="D97" s="67" t="s">
        <v>136</v>
      </c>
      <c r="E97" s="67" t="s">
        <v>83</v>
      </c>
    </row>
    <row r="98" spans="1:5" ht="13" customHeight="1">
      <c r="A98">
        <v>2</v>
      </c>
      <c r="B98" s="69" t="s">
        <v>158</v>
      </c>
      <c r="C98" s="67">
        <v>29.529553735554831</v>
      </c>
      <c r="D98" s="69" t="s">
        <v>137</v>
      </c>
      <c r="E98" s="69" t="s">
        <v>83</v>
      </c>
    </row>
    <row r="99" spans="1:5" ht="13" customHeight="1">
      <c r="B99" s="22"/>
      <c r="C99" s="22"/>
      <c r="D99" s="22"/>
      <c r="E99" s="22"/>
    </row>
    <row r="100" spans="1:5" ht="13" customHeight="1">
      <c r="B100" s="22"/>
      <c r="C100" s="22"/>
      <c r="D100" s="22"/>
      <c r="E100" s="22"/>
    </row>
    <row r="101" spans="1:5" ht="13" customHeight="1">
      <c r="B101" s="22"/>
      <c r="C101" s="22"/>
      <c r="D101" s="22"/>
      <c r="E101" s="22"/>
    </row>
    <row r="102" spans="1:5" ht="13" customHeight="1">
      <c r="B102" s="22"/>
      <c r="C102" s="22"/>
      <c r="D102" s="22"/>
      <c r="E102" s="22"/>
    </row>
    <row r="103" spans="1:5" ht="13" customHeight="1">
      <c r="B103" s="22"/>
      <c r="C103" s="22"/>
      <c r="D103" s="22"/>
      <c r="E103" s="22"/>
    </row>
    <row r="104" spans="1:5" ht="13" customHeight="1">
      <c r="B104" s="22"/>
      <c r="C104" s="22"/>
      <c r="D104" s="22"/>
      <c r="E104" s="22"/>
    </row>
    <row r="105" spans="1:5" ht="13" customHeight="1">
      <c r="B105" s="22"/>
      <c r="C105" s="22"/>
      <c r="D105" s="22"/>
      <c r="E105" s="22"/>
    </row>
    <row r="106" spans="1:5" ht="13" customHeight="1">
      <c r="B106" s="22"/>
      <c r="C106" s="22"/>
      <c r="D106" s="22"/>
      <c r="E106" s="22"/>
    </row>
    <row r="107" spans="1:5" ht="13" customHeight="1">
      <c r="B107" s="22"/>
      <c r="C107" s="22"/>
      <c r="D107" s="22"/>
      <c r="E107" s="22"/>
    </row>
  </sheetData>
  <sheetProtection selectLockedCells="1"/>
  <phoneticPr fontId="4" type="noConversion"/>
  <pageMargins left="0.75" right="0.75" top="1" bottom="1" header="0.5" footer="0.5"/>
  <pageSetup scale="37" orientation="portrait" horizontalDpi="4294967292" verticalDpi="4294967292"/>
  <rowBreaks count="1" manualBreakCount="1">
    <brk id="99" max="16383" man="1"/>
  </rowBreaks>
  <colBreaks count="1" manualBreakCount="1">
    <brk id="16" max="1048575" man="1"/>
  </colBreaks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45"/>
  <sheetViews>
    <sheetView tabSelected="1" view="pageLayout" topLeftCell="G7" zoomScale="75" workbookViewId="0">
      <selection activeCell="Q47" sqref="Q47"/>
    </sheetView>
  </sheetViews>
  <sheetFormatPr baseColWidth="10" defaultRowHeight="13" x14ac:dyDescent="0"/>
  <cols>
    <col min="1" max="1" width="4" bestFit="1" customWidth="1"/>
    <col min="2" max="2" width="11.140625" bestFit="1" customWidth="1"/>
    <col min="3" max="3" width="8.42578125" bestFit="1" customWidth="1"/>
    <col min="4" max="4" width="2" bestFit="1" customWidth="1"/>
    <col min="5" max="5" width="5.42578125" style="33" bestFit="1" customWidth="1"/>
    <col min="6" max="6" width="15.5703125" bestFit="1" customWidth="1"/>
    <col min="7" max="7" width="8.85546875" style="1" bestFit="1" customWidth="1"/>
    <col min="8" max="8" width="6.140625" style="1" customWidth="1"/>
    <col min="9" max="9" width="8.85546875" style="1" customWidth="1"/>
    <col min="12" max="12" width="10.5703125" bestFit="1" customWidth="1"/>
  </cols>
  <sheetData>
    <row r="1" spans="1:15" ht="18">
      <c r="A1" s="63" t="str">
        <f>'Raw Data'!A1</f>
        <v>4/14/14 - mirNA qPCR #1: gene1 = miR 23a, gene 2 = RNU6B</v>
      </c>
      <c r="C1" s="3"/>
      <c r="J1" s="1"/>
    </row>
    <row r="2" spans="1:15">
      <c r="G2" s="4"/>
      <c r="H2" s="44"/>
      <c r="I2" s="62" t="s">
        <v>95</v>
      </c>
      <c r="J2" s="62"/>
      <c r="K2" s="43">
        <f>AVERAGE(E4:E6)</f>
        <v>24.069848211108717</v>
      </c>
      <c r="L2" s="10">
        <f>AVERAGE(L4:L6)</f>
        <v>28.880857684685157</v>
      </c>
      <c r="N2" s="7" t="s">
        <v>1</v>
      </c>
      <c r="O2" s="8">
        <f>AVERAGE(N4:N6)</f>
        <v>-4.8110094735764406</v>
      </c>
    </row>
    <row r="3" spans="1:15" ht="39">
      <c r="A3" s="77"/>
      <c r="B3" s="6" t="s">
        <v>88</v>
      </c>
      <c r="C3" s="6" t="s">
        <v>89</v>
      </c>
      <c r="D3" s="6" t="s">
        <v>90</v>
      </c>
      <c r="E3" s="78" t="s">
        <v>91</v>
      </c>
      <c r="F3" s="6" t="s">
        <v>92</v>
      </c>
      <c r="G3" s="79" t="s">
        <v>94</v>
      </c>
      <c r="H3" s="79" t="s">
        <v>93</v>
      </c>
      <c r="I3" s="79" t="s">
        <v>96</v>
      </c>
      <c r="J3" s="79"/>
      <c r="K3" s="77"/>
      <c r="L3" s="64" t="s">
        <v>159</v>
      </c>
      <c r="M3" s="79" t="s">
        <v>163</v>
      </c>
      <c r="N3" s="5" t="s">
        <v>46</v>
      </c>
      <c r="O3" s="79" t="s">
        <v>0</v>
      </c>
    </row>
    <row r="4" spans="1:15">
      <c r="A4" s="34">
        <v>1.3</v>
      </c>
      <c r="B4" s="34" t="s">
        <v>42</v>
      </c>
      <c r="C4" s="34" t="s">
        <v>86</v>
      </c>
      <c r="D4" s="34">
        <v>1</v>
      </c>
      <c r="E4" s="35">
        <f>AVERAGE('Raw Data'!C20,'Raw Data'!C32)</f>
        <v>24.571695440822417</v>
      </c>
      <c r="F4" s="34" t="str">
        <f>'Raw Data'!D20</f>
        <v>RWPE1 0AZA #1 miRNA</v>
      </c>
      <c r="G4" s="40">
        <f>STDEV('Raw Data'!C20,'Raw Data'!C32)</f>
        <v>6.2040610601494385E-2</v>
      </c>
      <c r="H4" s="45">
        <f>G4/E4</f>
        <v>2.524881148348544E-3</v>
      </c>
      <c r="I4" s="40">
        <f t="shared" ref="I4:I9" si="0">POWER(2,($K$2-E4))</f>
        <v>0.70620197958022879</v>
      </c>
      <c r="J4" s="40"/>
      <c r="L4" s="40">
        <f>'Raw Data'!C80</f>
        <v>29.264436589409687</v>
      </c>
      <c r="M4" s="40">
        <f t="shared" ref="M4:M9" si="1">POWER(2,($L$2-L4))</f>
        <v>0.76653368407532829</v>
      </c>
      <c r="N4" s="40">
        <f t="shared" ref="N4:N9" si="2">E4-L4</f>
        <v>-4.6927411485872703</v>
      </c>
      <c r="O4" s="40">
        <f t="shared" ref="O4:O9" si="3">POWER(2,($O$2-N4))</f>
        <v>0.92129282020022685</v>
      </c>
    </row>
    <row r="5" spans="1:15">
      <c r="A5" s="34">
        <v>1.3</v>
      </c>
      <c r="B5" s="34" t="s">
        <v>42</v>
      </c>
      <c r="C5" s="34" t="s">
        <v>86</v>
      </c>
      <c r="D5" s="34">
        <v>2</v>
      </c>
      <c r="E5" s="35">
        <f>AVERAGE('Raw Data'!C52,'Raw Data'!C64)</f>
        <v>24.189131310294513</v>
      </c>
      <c r="F5" s="34" t="str">
        <f>'Raw Data'!D52</f>
        <v>RWPE1 0AZA #2 miRNA</v>
      </c>
      <c r="G5" s="40">
        <f>STDEV('Raw Data'!C52,'Raw Data'!C64)</f>
        <v>0.11303318173042988</v>
      </c>
      <c r="H5" s="45">
        <f t="shared" ref="H5:H27" si="4">G5/E5</f>
        <v>4.6728913196781375E-3</v>
      </c>
      <c r="I5" s="40">
        <f t="shared" si="0"/>
        <v>0.92064502185620078</v>
      </c>
      <c r="J5" s="40"/>
      <c r="L5" s="40">
        <f>'Raw Data'!C88</f>
        <v>29.621849944994782</v>
      </c>
      <c r="M5" s="40">
        <f t="shared" si="1"/>
        <v>0.59832769148197629</v>
      </c>
      <c r="N5" s="40">
        <f t="shared" si="2"/>
        <v>-5.4327186347002687</v>
      </c>
      <c r="O5" s="40">
        <f t="shared" si="3"/>
        <v>1.5386969965837423</v>
      </c>
    </row>
    <row r="6" spans="1:15">
      <c r="A6" s="34">
        <v>1.3</v>
      </c>
      <c r="B6" s="34" t="s">
        <v>42</v>
      </c>
      <c r="C6" s="34" t="s">
        <v>86</v>
      </c>
      <c r="D6" s="34">
        <v>3</v>
      </c>
      <c r="E6" s="35">
        <f>AVERAGE('Raw Data'!C34,'Raw Data'!C22)</f>
        <v>23.44871788220922</v>
      </c>
      <c r="F6" s="34" t="str">
        <f>'Raw Data'!D22</f>
        <v>RWPE1 0AZA #3 miRNA</v>
      </c>
      <c r="G6" s="40">
        <f>STDEV('Raw Data'!C22,'Raw Data'!C34)</f>
        <v>9.8276369206474382E-2</v>
      </c>
      <c r="H6" s="45">
        <f t="shared" si="4"/>
        <v>4.19111909231667E-3</v>
      </c>
      <c r="I6" s="40">
        <f t="shared" si="0"/>
        <v>1.5380797706747329</v>
      </c>
      <c r="J6" s="40"/>
      <c r="L6" s="40">
        <f>'Raw Data'!C82</f>
        <v>27.756286519651002</v>
      </c>
      <c r="M6" s="40">
        <f t="shared" si="1"/>
        <v>2.1803672641005138</v>
      </c>
      <c r="N6" s="40">
        <f t="shared" si="2"/>
        <v>-4.3075686374417828</v>
      </c>
      <c r="O6" s="40">
        <f t="shared" si="3"/>
        <v>0.70542233686912859</v>
      </c>
    </row>
    <row r="7" spans="1:15">
      <c r="A7" s="34">
        <v>1.6</v>
      </c>
      <c r="B7" s="34" t="s">
        <v>42</v>
      </c>
      <c r="C7" s="34" t="s">
        <v>87</v>
      </c>
      <c r="D7" s="34">
        <v>1</v>
      </c>
      <c r="E7" s="35">
        <f>AVERAGE('Raw Data'!C61,'Raw Data'!C73)</f>
        <v>24.266439591812706</v>
      </c>
      <c r="F7" s="34" t="str">
        <f>'Raw Data'!D61</f>
        <v>RWPE1 0.5AZA #1 miRNA</v>
      </c>
      <c r="G7" s="40">
        <f>STDEV('Raw Data'!C61,'Raw Data'!C73)</f>
        <v>4.2851812788502947E-2</v>
      </c>
      <c r="H7" s="45">
        <f t="shared" si="4"/>
        <v>1.7658879303810516E-3</v>
      </c>
      <c r="I7" s="40">
        <f t="shared" si="0"/>
        <v>0.87260982294426614</v>
      </c>
      <c r="J7" s="40"/>
      <c r="L7" s="40">
        <f>'Raw Data'!C97</f>
        <v>28.728843002279827</v>
      </c>
      <c r="M7" s="40">
        <f t="shared" si="1"/>
        <v>1.1111200365415634</v>
      </c>
      <c r="N7" s="40">
        <f t="shared" si="2"/>
        <v>-4.4624034104671217</v>
      </c>
      <c r="O7" s="40">
        <f t="shared" si="3"/>
        <v>0.78534253208170324</v>
      </c>
    </row>
    <row r="8" spans="1:15">
      <c r="A8" s="34">
        <v>1.6</v>
      </c>
      <c r="B8" s="34" t="s">
        <v>42</v>
      </c>
      <c r="C8" s="34" t="s">
        <v>87</v>
      </c>
      <c r="D8" s="34">
        <v>2</v>
      </c>
      <c r="E8" s="35">
        <f>AVERAGE('Raw Data'!C60,'Raw Data'!C72)</f>
        <v>24.610315833223474</v>
      </c>
      <c r="F8" s="34" t="str">
        <f>'Raw Data'!D60</f>
        <v>RWPE1 0.5AZA #2 miRNA</v>
      </c>
      <c r="G8" s="40">
        <f>STDEV('Raw Data'!C60,'Raw Data'!C72)</f>
        <v>7.4817652718610714E-3</v>
      </c>
      <c r="H8" s="45">
        <f t="shared" si="4"/>
        <v>3.0400931554729689E-4</v>
      </c>
      <c r="I8" s="40">
        <f t="shared" si="0"/>
        <v>0.68754801735645243</v>
      </c>
      <c r="J8" s="40"/>
      <c r="L8" s="40">
        <f>'Raw Data'!C96</f>
        <v>31.646935318200139</v>
      </c>
      <c r="M8" s="40">
        <f t="shared" si="1"/>
        <v>0.14700349560197848</v>
      </c>
      <c r="N8" s="40">
        <f t="shared" si="2"/>
        <v>-7.036619484976665</v>
      </c>
      <c r="O8" s="40">
        <f t="shared" si="3"/>
        <v>4.6770861777194295</v>
      </c>
    </row>
    <row r="9" spans="1:15">
      <c r="A9" s="34">
        <v>1.6</v>
      </c>
      <c r="B9" s="34" t="s">
        <v>42</v>
      </c>
      <c r="C9" s="34" t="s">
        <v>87</v>
      </c>
      <c r="D9" s="34">
        <v>3</v>
      </c>
      <c r="E9" s="35">
        <f>AVERAGE('Raw Data'!C25,'Raw Data'!C37)</f>
        <v>24.625600052145643</v>
      </c>
      <c r="F9" s="34" t="str">
        <f>'Raw Data'!D25</f>
        <v>RWPE1 0.5AZA #3 miRNA</v>
      </c>
      <c r="G9" s="40">
        <f>STDEV('Raw Data'!C25,'Raw Data'!C37)</f>
        <v>6.5526739703998402E-2</v>
      </c>
      <c r="H9" s="45">
        <f t="shared" si="4"/>
        <v>2.6609195132400042E-3</v>
      </c>
      <c r="I9" s="40">
        <f t="shared" si="0"/>
        <v>0.68030243542759372</v>
      </c>
      <c r="J9" s="40"/>
      <c r="L9" s="40">
        <f>'Raw Data'!C85</f>
        <v>29.297409916625686</v>
      </c>
      <c r="M9" s="40">
        <f t="shared" si="1"/>
        <v>0.74921296373453339</v>
      </c>
      <c r="N9" s="40">
        <f t="shared" si="2"/>
        <v>-4.6718098644800428</v>
      </c>
      <c r="O9" s="40">
        <f t="shared" si="3"/>
        <v>0.9080227763766292</v>
      </c>
    </row>
    <row r="10" spans="1:15">
      <c r="A10" s="36">
        <v>2.2999999999999998</v>
      </c>
      <c r="B10" s="36" t="s">
        <v>43</v>
      </c>
      <c r="C10" s="36" t="s">
        <v>86</v>
      </c>
      <c r="D10" s="36">
        <v>1</v>
      </c>
      <c r="E10" s="37">
        <f>AVERAGE('Raw Data'!C23,'Raw Data'!C35)</f>
        <v>24.944022802131322</v>
      </c>
      <c r="F10" s="36" t="str">
        <f>'Raw Data'!D23</f>
        <v>CTPE 0AZA #1 miRNA</v>
      </c>
      <c r="G10" s="41">
        <f>STDEV('Raw Data'!C23,'Raw Data'!C35)</f>
        <v>2.7550232339620881E-2</v>
      </c>
      <c r="H10" s="46">
        <f t="shared" si="4"/>
        <v>1.1044823266144093E-3</v>
      </c>
      <c r="I10" s="41">
        <f t="shared" ref="I10:I27" si="5">POWER(2,($K$2-E10))</f>
        <v>0.54556591163235391</v>
      </c>
      <c r="J10" s="41"/>
      <c r="L10" s="41">
        <f>'Raw Data'!C83</f>
        <v>29.508290306440326</v>
      </c>
      <c r="M10" s="41">
        <f t="shared" ref="M10:M27" si="6">POWER(2,($L$2-L10))</f>
        <v>0.64732735590955981</v>
      </c>
      <c r="N10" s="41">
        <f t="shared" ref="N10:N27" si="7">E10-L10</f>
        <v>-4.5642675043090044</v>
      </c>
      <c r="O10" s="41">
        <f t="shared" ref="O10:O27" si="8">POWER(2,($O$2-N10))</f>
        <v>0.84279755312639171</v>
      </c>
    </row>
    <row r="11" spans="1:15">
      <c r="A11" s="36">
        <v>2.2999999999999998</v>
      </c>
      <c r="B11" s="36" t="s">
        <v>43</v>
      </c>
      <c r="C11" s="36" t="s">
        <v>86</v>
      </c>
      <c r="D11" s="36">
        <v>2</v>
      </c>
      <c r="E11" s="37">
        <f>AVERAGE('Raw Data'!C59,'Raw Data'!C71)</f>
        <v>22.756150888166765</v>
      </c>
      <c r="F11" s="36" t="str">
        <f>'Raw Data'!D59</f>
        <v>CTPE 0AZA #2 miRNA</v>
      </c>
      <c r="G11" s="41">
        <f>STDEV('Raw Data'!C59,'Raw Data'!C71)</f>
        <v>0.11754096115518156</v>
      </c>
      <c r="H11" s="46">
        <f t="shared" si="4"/>
        <v>5.1652391361275011E-3</v>
      </c>
      <c r="I11" s="41">
        <f t="shared" si="5"/>
        <v>2.4857777675444264</v>
      </c>
      <c r="J11" s="41"/>
      <c r="L11" s="41">
        <f>'Raw Data'!C95</f>
        <v>27.964092032056335</v>
      </c>
      <c r="M11" s="41">
        <f t="shared" si="6"/>
        <v>1.8878781517146008</v>
      </c>
      <c r="N11" s="41">
        <f t="shared" si="7"/>
        <v>-5.2079411438895704</v>
      </c>
      <c r="O11" s="41">
        <f t="shared" si="8"/>
        <v>1.3167045581235228</v>
      </c>
    </row>
    <row r="12" spans="1:15">
      <c r="A12" s="36">
        <v>2.2999999999999998</v>
      </c>
      <c r="B12" s="36" t="s">
        <v>43</v>
      </c>
      <c r="C12" s="36" t="s">
        <v>86</v>
      </c>
      <c r="D12" s="36">
        <v>3</v>
      </c>
      <c r="E12" s="37">
        <f>AVERAGE('Raw Data'!C24,'Raw Data'!C36)</f>
        <v>25.209626932423543</v>
      </c>
      <c r="F12" s="36" t="str">
        <f>'Raw Data'!D24</f>
        <v>CTPE 0AZA #3 miRNA</v>
      </c>
      <c r="G12" s="41">
        <f>STDEV('Raw Data'!C24,'Raw Data'!C36)</f>
        <v>0.12159328848925777</v>
      </c>
      <c r="H12" s="46">
        <f t="shared" si="4"/>
        <v>4.8232878977225039E-3</v>
      </c>
      <c r="I12" s="41">
        <f t="shared" si="5"/>
        <v>0.4538291800488633</v>
      </c>
      <c r="J12" s="41"/>
      <c r="L12" s="41">
        <f>'Raw Data'!C84</f>
        <v>29.677479197814172</v>
      </c>
      <c r="M12" s="41">
        <f t="shared" si="6"/>
        <v>0.57569575797109929</v>
      </c>
      <c r="N12" s="41">
        <f t="shared" si="7"/>
        <v>-4.4678522653906292</v>
      </c>
      <c r="O12" s="41">
        <f t="shared" si="8"/>
        <v>0.78831426802287841</v>
      </c>
    </row>
    <row r="13" spans="1:15">
      <c r="A13" s="36">
        <v>2.6</v>
      </c>
      <c r="B13" s="36" t="s">
        <v>43</v>
      </c>
      <c r="C13" s="36" t="s">
        <v>87</v>
      </c>
      <c r="D13" s="36">
        <v>1</v>
      </c>
      <c r="E13" s="37">
        <f>AVERAGE('Raw Data'!C56,'Raw Data'!C68)</f>
        <v>24.982639225409486</v>
      </c>
      <c r="F13" s="36" t="str">
        <f>'Raw Data'!D56</f>
        <v>CTPE 0.5AZA #1 miRNA</v>
      </c>
      <c r="G13" s="41">
        <f>STDEV('Raw Data'!C56,'Raw Data'!C68)</f>
        <v>9.3250750766611032E-2</v>
      </c>
      <c r="H13" s="46">
        <f t="shared" si="4"/>
        <v>3.7326220790863049E-3</v>
      </c>
      <c r="I13" s="41">
        <f t="shared" si="5"/>
        <v>0.53115652986708872</v>
      </c>
      <c r="J13" s="41"/>
      <c r="L13" s="41">
        <f>'Raw Data'!C92</f>
        <v>29.900192678826137</v>
      </c>
      <c r="M13" s="41">
        <f t="shared" si="6"/>
        <v>0.4933437051132335</v>
      </c>
      <c r="N13" s="41">
        <f t="shared" si="7"/>
        <v>-4.9175534534166516</v>
      </c>
      <c r="O13" s="41">
        <f t="shared" si="8"/>
        <v>1.076646006348001</v>
      </c>
    </row>
    <row r="14" spans="1:15">
      <c r="A14" s="36">
        <v>2.6</v>
      </c>
      <c r="B14" s="36" t="s">
        <v>43</v>
      </c>
      <c r="C14" s="36" t="s">
        <v>87</v>
      </c>
      <c r="D14" s="36">
        <v>2</v>
      </c>
      <c r="E14" s="37">
        <f>AVERAGE('Raw Data'!C16,'Raw Data'!C28)</f>
        <v>24.700852268291566</v>
      </c>
      <c r="F14" s="36" t="str">
        <f>'Raw Data'!D16</f>
        <v>CTPE 0.5AZA #2 miRNA</v>
      </c>
      <c r="G14" s="41">
        <f>STDEV('Raw Data'!C16,'Raw Data'!C28)</f>
        <v>2.081953863075232E-2</v>
      </c>
      <c r="H14" s="46">
        <f t="shared" si="4"/>
        <v>8.4286721788455531E-4</v>
      </c>
      <c r="I14" s="41">
        <f t="shared" si="5"/>
        <v>0.64572685921949236</v>
      </c>
      <c r="J14" s="41"/>
      <c r="L14" s="41">
        <f>'Raw Data'!C76</f>
        <v>29.523823787445195</v>
      </c>
      <c r="M14" s="41">
        <f t="shared" si="6"/>
        <v>0.64039497706525117</v>
      </c>
      <c r="N14" s="41">
        <f t="shared" si="7"/>
        <v>-4.8229715191536293</v>
      </c>
      <c r="O14" s="41">
        <f t="shared" si="8"/>
        <v>1.0083259275059833</v>
      </c>
    </row>
    <row r="15" spans="1:15">
      <c r="A15" s="36">
        <v>2.6</v>
      </c>
      <c r="B15" s="36" t="s">
        <v>43</v>
      </c>
      <c r="C15" s="36" t="s">
        <v>87</v>
      </c>
      <c r="D15" s="36">
        <v>3</v>
      </c>
      <c r="E15" s="37">
        <f>AVERAGE('Raw Data'!C51,'Raw Data'!C63)</f>
        <v>24.096500400817661</v>
      </c>
      <c r="F15" s="36" t="str">
        <f>'Raw Data'!D51</f>
        <v>CTPE 0.5AZA #3 miRNA</v>
      </c>
      <c r="G15" s="41">
        <f>STDEV('Raw Data'!C51,'Raw Data'!C63)</f>
        <v>0.11176509328346819</v>
      </c>
      <c r="H15" s="46">
        <f t="shared" si="4"/>
        <v>4.6382292625229381E-3</v>
      </c>
      <c r="I15" s="41">
        <f t="shared" si="5"/>
        <v>0.98169570618234803</v>
      </c>
      <c r="J15" s="41"/>
      <c r="L15" s="41">
        <f>'Raw Data'!C87</f>
        <v>30.258537024593657</v>
      </c>
      <c r="M15" s="41">
        <f t="shared" si="6"/>
        <v>0.38483733126538966</v>
      </c>
      <c r="N15" s="41">
        <f t="shared" si="7"/>
        <v>-6.1620366237759967</v>
      </c>
      <c r="O15" s="41">
        <f t="shared" si="8"/>
        <v>2.5509367891997874</v>
      </c>
    </row>
    <row r="16" spans="1:15">
      <c r="A16" s="38">
        <v>3.3</v>
      </c>
      <c r="B16" s="38" t="s">
        <v>44</v>
      </c>
      <c r="C16" s="38" t="s">
        <v>86</v>
      </c>
      <c r="D16" s="38">
        <v>1</v>
      </c>
      <c r="E16" s="39">
        <f>AVERAGE('Raw Data'!C53,'Raw Data'!C65)</f>
        <v>24.075130429680144</v>
      </c>
      <c r="F16" s="38" t="str">
        <f>'Raw Data'!D53</f>
        <v>CAsE-PE 0AZA #1 miRNA</v>
      </c>
      <c r="G16" s="42">
        <f>STDEV('Raw Data'!C53,'Raw Data'!C65)</f>
        <v>3.4296033710819622E-2</v>
      </c>
      <c r="H16" s="47">
        <f t="shared" si="4"/>
        <v>1.4245419691907052E-3</v>
      </c>
      <c r="I16" s="42">
        <f t="shared" si="5"/>
        <v>0.99634533967709027</v>
      </c>
      <c r="J16" s="42"/>
      <c r="L16" s="42">
        <f>'Raw Data'!C89</f>
        <v>28.904814179561779</v>
      </c>
      <c r="M16" s="42">
        <f t="shared" si="6"/>
        <v>0.98353173242459579</v>
      </c>
      <c r="N16" s="42">
        <f t="shared" si="7"/>
        <v>-4.8296837498816352</v>
      </c>
      <c r="O16" s="42">
        <f t="shared" si="8"/>
        <v>1.0130281584518952</v>
      </c>
    </row>
    <row r="17" spans="1:15">
      <c r="A17" s="38">
        <v>3.3</v>
      </c>
      <c r="B17" s="38" t="s">
        <v>44</v>
      </c>
      <c r="C17" s="38" t="s">
        <v>86</v>
      </c>
      <c r="D17" s="38">
        <v>2</v>
      </c>
      <c r="E17" s="39">
        <f>AVERAGE('Raw Data'!C26,'Raw Data'!C38)</f>
        <v>24.878534137298487</v>
      </c>
      <c r="F17" s="38" t="str">
        <f>'Raw Data'!D26</f>
        <v>CAsE-PE 0AZA #2 miRNA</v>
      </c>
      <c r="G17" s="42">
        <f>STDEV('Raw Data'!C26,'Raw Data'!C38)</f>
        <v>0.33080110904391136</v>
      </c>
      <c r="H17" s="47">
        <f t="shared" si="4"/>
        <v>1.3296647914153692E-2</v>
      </c>
      <c r="I17" s="42">
        <f t="shared" si="5"/>
        <v>0.57090162496353236</v>
      </c>
      <c r="J17" s="42"/>
      <c r="L17" s="42">
        <f>'Raw Data'!C86</f>
        <v>29.757188262227025</v>
      </c>
      <c r="M17" s="42">
        <f t="shared" si="6"/>
        <v>0.54475121811454552</v>
      </c>
      <c r="N17" s="42">
        <f t="shared" si="7"/>
        <v>-4.8786541249285378</v>
      </c>
      <c r="O17" s="42">
        <f t="shared" si="8"/>
        <v>1.0480043109210417</v>
      </c>
    </row>
    <row r="18" spans="1:15">
      <c r="A18" s="38">
        <v>3.3</v>
      </c>
      <c r="B18" s="38" t="s">
        <v>44</v>
      </c>
      <c r="C18" s="38" t="s">
        <v>86</v>
      </c>
      <c r="D18" s="38">
        <v>3</v>
      </c>
      <c r="E18" s="39">
        <f>AVERAGE('Raw Data'!C58,'Raw Data'!C70)</f>
        <v>25.116672309529971</v>
      </c>
      <c r="F18" s="38" t="str">
        <f>'Raw Data'!D58</f>
        <v>CAsE-PE 0AZA #3 miRNA</v>
      </c>
      <c r="G18" s="42">
        <f>STDEV('Raw Data'!C58,'Raw Data'!C70)</f>
        <v>3.1963233801802736E-2</v>
      </c>
      <c r="H18" s="47">
        <f t="shared" si="4"/>
        <v>1.2725903100497507E-3</v>
      </c>
      <c r="I18" s="42">
        <f t="shared" si="5"/>
        <v>0.4840325258457161</v>
      </c>
      <c r="J18" s="42"/>
      <c r="L18" s="42">
        <f>'Raw Data'!C94</f>
        <v>29.479846492686988</v>
      </c>
      <c r="M18" s="42">
        <f t="shared" si="6"/>
        <v>0.66021654225080773</v>
      </c>
      <c r="N18" s="42">
        <f t="shared" si="7"/>
        <v>-4.3631741831570174</v>
      </c>
      <c r="O18" s="42">
        <f t="shared" si="8"/>
        <v>0.73314207516757179</v>
      </c>
    </row>
    <row r="19" spans="1:15">
      <c r="A19" s="38">
        <v>3.6</v>
      </c>
      <c r="B19" s="38" t="s">
        <v>44</v>
      </c>
      <c r="C19" s="38" t="s">
        <v>87</v>
      </c>
      <c r="D19" s="38">
        <v>1</v>
      </c>
      <c r="E19" s="39">
        <f>AVERAGE('Raw Data'!C62,'Raw Data'!C74)</f>
        <v>25.003302963762508</v>
      </c>
      <c r="F19" s="38" t="str">
        <f>'Raw Data'!D62</f>
        <v>CAsE-PE 0.5AZA #1 miRNA</v>
      </c>
      <c r="G19" s="42">
        <f>STDEV('Raw Data'!C62,'Raw Data'!C74)</f>
        <v>2.4791413797568159E-2</v>
      </c>
      <c r="H19" s="47">
        <f t="shared" si="4"/>
        <v>9.9152555298388204E-4</v>
      </c>
      <c r="I19" s="42">
        <f t="shared" si="5"/>
        <v>0.52360299236377217</v>
      </c>
      <c r="J19" s="42"/>
      <c r="L19" s="42">
        <f>'Raw Data'!C98</f>
        <v>29.529553735554831</v>
      </c>
      <c r="M19" s="42">
        <f t="shared" si="6"/>
        <v>0.63785656625123621</v>
      </c>
      <c r="N19" s="42">
        <f t="shared" si="7"/>
        <v>-4.5262507717923235</v>
      </c>
      <c r="O19" s="42">
        <f t="shared" si="8"/>
        <v>0.82087889357485677</v>
      </c>
    </row>
    <row r="20" spans="1:15">
      <c r="A20" s="38">
        <v>3.6</v>
      </c>
      <c r="B20" s="38" t="s">
        <v>44</v>
      </c>
      <c r="C20" s="38" t="s">
        <v>87</v>
      </c>
      <c r="D20" s="38">
        <v>2</v>
      </c>
      <c r="E20" s="39">
        <f>AVERAGE('Raw Data'!C15,'Raw Data'!C27)</f>
        <v>23.395270330181916</v>
      </c>
      <c r="F20" s="38" t="str">
        <f>'Raw Data'!D15</f>
        <v>CAsE-PE 0.5Aza #2 miRNA</v>
      </c>
      <c r="G20" s="42">
        <f>STDEV('Raw Data'!C15,'Raw Data'!C27)</f>
        <v>0.17537862604528212</v>
      </c>
      <c r="H20" s="47">
        <f t="shared" si="4"/>
        <v>7.4963282565292085E-3</v>
      </c>
      <c r="I20" s="42">
        <f t="shared" si="5"/>
        <v>1.5961296917681405</v>
      </c>
      <c r="J20" s="42"/>
      <c r="L20" s="42">
        <f>'Raw Data'!C75</f>
        <v>27.110324831412509</v>
      </c>
      <c r="M20" s="42">
        <f t="shared" si="6"/>
        <v>3.4117994679994643</v>
      </c>
      <c r="N20" s="42">
        <f t="shared" si="7"/>
        <v>-3.7150545012305933</v>
      </c>
      <c r="O20" s="42">
        <f t="shared" si="8"/>
        <v>0.46782634991852079</v>
      </c>
    </row>
    <row r="21" spans="1:15">
      <c r="A21" s="38">
        <v>3.6</v>
      </c>
      <c r="B21" s="38" t="s">
        <v>44</v>
      </c>
      <c r="C21" s="38" t="s">
        <v>87</v>
      </c>
      <c r="D21" s="38">
        <v>3</v>
      </c>
      <c r="E21" s="39">
        <f>AVERAGE('Raw Data'!C18,'Raw Data'!C30)</f>
        <v>24.582906838309096</v>
      </c>
      <c r="F21" s="38" t="str">
        <f>'Raw Data'!D18</f>
        <v>CAsE-PE 0.5Aza #3 miRNA</v>
      </c>
      <c r="G21" s="42" t="e">
        <f>STDEV('Raw Data'!C18,'Raw Data'!C30)</f>
        <v>#DIV/0!</v>
      </c>
      <c r="H21" s="47"/>
      <c r="I21" s="42">
        <f t="shared" si="5"/>
        <v>0.70073524798824161</v>
      </c>
      <c r="J21" s="42"/>
      <c r="L21" s="42">
        <f>'Raw Data'!C78</f>
        <v>28.524459941813852</v>
      </c>
      <c r="M21" s="42">
        <f t="shared" si="6"/>
        <v>1.280225316081653</v>
      </c>
      <c r="N21" s="42">
        <f t="shared" si="7"/>
        <v>-3.9415531035047557</v>
      </c>
      <c r="O21" s="42">
        <f t="shared" si="8"/>
        <v>0.54735306292251795</v>
      </c>
    </row>
    <row r="22" spans="1:15">
      <c r="A22" s="48">
        <v>4.3</v>
      </c>
      <c r="B22" s="48" t="s">
        <v>45</v>
      </c>
      <c r="C22" s="48" t="s">
        <v>86</v>
      </c>
      <c r="D22" s="48">
        <v>1</v>
      </c>
      <c r="E22" s="49">
        <f>AVERAGE('Raw Data'!C57,'Raw Data'!C69)</f>
        <v>24.865675001551867</v>
      </c>
      <c r="F22" s="48" t="str">
        <f>'Raw Data'!D57</f>
        <v>B26 0AZA #1 miRNA</v>
      </c>
      <c r="G22" s="50">
        <f>STDEV('Raw Data'!C57,'Raw Data'!C69)</f>
        <v>3.0820828758234518E-2</v>
      </c>
      <c r="H22" s="51">
        <f t="shared" si="4"/>
        <v>1.2394929458504943E-3</v>
      </c>
      <c r="I22" s="50">
        <f t="shared" si="5"/>
        <v>0.5760129729773571</v>
      </c>
      <c r="J22" s="50"/>
      <c r="L22" s="50">
        <f>'Raw Data'!C93</f>
        <v>29.573857892697905</v>
      </c>
      <c r="M22" s="50">
        <f t="shared" si="6"/>
        <v>0.61856615015657845</v>
      </c>
      <c r="N22" s="50">
        <f t="shared" si="7"/>
        <v>-4.7081828911460377</v>
      </c>
      <c r="O22" s="50">
        <f t="shared" si="8"/>
        <v>0.93120674778526147</v>
      </c>
    </row>
    <row r="23" spans="1:15">
      <c r="A23" s="48">
        <v>4.3</v>
      </c>
      <c r="B23" s="48" t="s">
        <v>45</v>
      </c>
      <c r="C23" s="48" t="s">
        <v>86</v>
      </c>
      <c r="D23" s="48">
        <v>2</v>
      </c>
      <c r="E23" s="49">
        <f>AVERAGE('Raw Data'!C54,'Raw Data'!C66)</f>
        <v>24.174366773654992</v>
      </c>
      <c r="F23" s="48" t="str">
        <f>'Raw Data'!D54</f>
        <v>B26 0AZA #2 miRNA</v>
      </c>
      <c r="G23" s="50">
        <f>STDEV('Raw Data'!C54,'Raw Data'!C66)</f>
        <v>7.213603323640437E-2</v>
      </c>
      <c r="H23" s="51">
        <f t="shared" si="4"/>
        <v>2.9839885326393566E-3</v>
      </c>
      <c r="I23" s="50">
        <f t="shared" si="5"/>
        <v>0.93011527682132367</v>
      </c>
      <c r="J23" s="50"/>
      <c r="L23" s="50">
        <f>'Raw Data'!C90</f>
        <v>29.17398081919125</v>
      </c>
      <c r="M23" s="50">
        <f t="shared" si="6"/>
        <v>0.81613338591969475</v>
      </c>
      <c r="N23" s="50">
        <f t="shared" si="7"/>
        <v>-4.9996140455362585</v>
      </c>
      <c r="O23" s="50">
        <f t="shared" si="8"/>
        <v>1.1396608604280825</v>
      </c>
    </row>
    <row r="24" spans="1:15">
      <c r="A24" s="48">
        <v>4.3</v>
      </c>
      <c r="B24" s="48" t="s">
        <v>45</v>
      </c>
      <c r="C24" s="48" t="s">
        <v>86</v>
      </c>
      <c r="D24" s="48">
        <v>3</v>
      </c>
      <c r="E24" s="49">
        <f>AVERAGE('Raw Data'!C17,'Raw Data'!C29)</f>
        <v>24.428083654247565</v>
      </c>
      <c r="F24" s="48" t="str">
        <f>'Raw Data'!D17</f>
        <v>B26 0AZA #3 miRNA</v>
      </c>
      <c r="G24" s="50">
        <f>STDEV('Raw Data'!C17,'Raw Data'!C29)</f>
        <v>0.11258633662269669</v>
      </c>
      <c r="H24" s="51">
        <f t="shared" si="4"/>
        <v>4.6088894330079851E-3</v>
      </c>
      <c r="I24" s="50">
        <f t="shared" si="5"/>
        <v>0.78011815703843812</v>
      </c>
      <c r="J24" s="50"/>
      <c r="L24" s="50">
        <f>'Raw Data'!C77</f>
        <v>29.557064893583874</v>
      </c>
      <c r="M24" s="50">
        <f t="shared" si="6"/>
        <v>0.62580834035807986</v>
      </c>
      <c r="N24" s="50">
        <f t="shared" si="7"/>
        <v>-5.1289812393363086</v>
      </c>
      <c r="O24" s="50">
        <f t="shared" si="8"/>
        <v>1.2465767979251667</v>
      </c>
    </row>
    <row r="25" spans="1:15">
      <c r="A25" s="48">
        <v>4.5999999999999996</v>
      </c>
      <c r="B25" s="48" t="s">
        <v>45</v>
      </c>
      <c r="C25" s="48" t="s">
        <v>87</v>
      </c>
      <c r="D25" s="48">
        <v>1</v>
      </c>
      <c r="E25" s="49">
        <f>AVERAGE('Raw Data'!C55,'Raw Data'!C67)</f>
        <v>23.756149398338234</v>
      </c>
      <c r="F25" s="48" t="str">
        <f>'Raw Data'!D55</f>
        <v>B26 0.5Aza #1 miRNA</v>
      </c>
      <c r="G25" s="50">
        <f>STDEV('Raw Data'!C55,'Raw Data'!C67)</f>
        <v>9.7993032592291696E-2</v>
      </c>
      <c r="H25" s="51">
        <f t="shared" si="4"/>
        <v>4.1249543833541645E-3</v>
      </c>
      <c r="I25" s="50">
        <f t="shared" si="5"/>
        <v>1.2428901672674935</v>
      </c>
      <c r="J25" s="50"/>
      <c r="L25" s="50">
        <f>'Raw Data'!C91</f>
        <v>29.349779588766651</v>
      </c>
      <c r="M25" s="50">
        <f t="shared" si="6"/>
        <v>0.72250430848167901</v>
      </c>
      <c r="N25" s="50">
        <f t="shared" si="7"/>
        <v>-5.5936301904284171</v>
      </c>
      <c r="O25" s="50">
        <f t="shared" si="8"/>
        <v>1.7202529489123595</v>
      </c>
    </row>
    <row r="26" spans="1:15">
      <c r="A26" s="48">
        <v>4.5999999999999996</v>
      </c>
      <c r="B26" s="48" t="s">
        <v>45</v>
      </c>
      <c r="C26" s="48" t="s">
        <v>87</v>
      </c>
      <c r="D26" s="48">
        <v>2</v>
      </c>
      <c r="E26" s="49">
        <f>AVERAGE('Raw Data'!C21,'Raw Data'!C33)</f>
        <v>24.275138363401524</v>
      </c>
      <c r="F26" s="48" t="str">
        <f>'Raw Data'!D21</f>
        <v>B26 0.5Aza #2 miRNA</v>
      </c>
      <c r="G26" s="50">
        <f>STDEV('Raw Data'!C21,'Raw Data'!C33)</f>
        <v>7.3150059043395319E-2</v>
      </c>
      <c r="H26" s="51">
        <f t="shared" si="4"/>
        <v>3.0133735160776756E-3</v>
      </c>
      <c r="I26" s="50">
        <f t="shared" si="5"/>
        <v>0.8673642268391365</v>
      </c>
      <c r="J26" s="50"/>
      <c r="L26" s="50">
        <f>'Raw Data'!C81</f>
        <v>29.282758854846335</v>
      </c>
      <c r="M26" s="50">
        <f t="shared" si="6"/>
        <v>0.75686024237851979</v>
      </c>
      <c r="N26" s="50">
        <f t="shared" si="7"/>
        <v>-5.0076204914448113</v>
      </c>
      <c r="O26" s="50">
        <f t="shared" si="8"/>
        <v>1.1460031565581319</v>
      </c>
    </row>
    <row r="27" spans="1:15">
      <c r="A27" s="48">
        <v>4.5999999999999996</v>
      </c>
      <c r="B27" s="48" t="s">
        <v>45</v>
      </c>
      <c r="C27" s="48" t="s">
        <v>87</v>
      </c>
      <c r="D27" s="48">
        <v>3</v>
      </c>
      <c r="E27" s="49">
        <f>AVERAGE('Raw Data'!C19,'Raw Data'!C31)</f>
        <v>23.757863304224308</v>
      </c>
      <c r="F27" s="48" t="str">
        <f>'Raw Data'!D19</f>
        <v>B26 0.5Aza #3 miRNA</v>
      </c>
      <c r="G27" s="50">
        <f>STDEV('Raw Data'!C19,'Raw Data'!C31)</f>
        <v>2.4273084990910697E-3</v>
      </c>
      <c r="H27" s="51">
        <f t="shared" si="4"/>
        <v>1.0216863646401559E-4</v>
      </c>
      <c r="I27" s="50">
        <f t="shared" si="5"/>
        <v>1.2414145040893452</v>
      </c>
      <c r="J27" s="50"/>
      <c r="L27" s="50">
        <f>'Raw Data'!C79</f>
        <v>28.573813666483112</v>
      </c>
      <c r="M27" s="50">
        <f t="shared" si="6"/>
        <v>1.237170225526685</v>
      </c>
      <c r="N27" s="50">
        <f t="shared" si="7"/>
        <v>-4.8159503622588034</v>
      </c>
      <c r="O27" s="50">
        <f t="shared" si="8"/>
        <v>1.0034306342612258</v>
      </c>
    </row>
    <row r="28" spans="1:15">
      <c r="C28" s="1" t="s">
        <v>107</v>
      </c>
      <c r="E28" s="10">
        <f>AVERAGE(E4:E27)</f>
        <v>24.362949422163709</v>
      </c>
      <c r="H28" s="12">
        <f>AVERAGE(H4:H27)</f>
        <v>3.3469972908596033E-3</v>
      </c>
      <c r="I28" s="10"/>
      <c r="J28" s="10"/>
      <c r="L28" s="11">
        <f>AVERAGE(L4:L27)</f>
        <v>29.248567478215126</v>
      </c>
      <c r="M28" s="11">
        <f>AVERAGE(M4:M27)</f>
        <v>0.93656107960494006</v>
      </c>
      <c r="N28" s="11">
        <f>AVERAGE(N4:N27)</f>
        <v>-4.8856180560514231</v>
      </c>
      <c r="O28" s="11">
        <f>AVERAGE(O4:O27)</f>
        <v>1.2057063641243355</v>
      </c>
    </row>
    <row r="29" spans="1:15">
      <c r="C29" s="1" t="s">
        <v>108</v>
      </c>
      <c r="E29" s="11">
        <f>MIN(E4:E27)</f>
        <v>22.756150888166765</v>
      </c>
      <c r="H29" s="56">
        <f>MIN(H4:H27)</f>
        <v>1.0216863646401559E-4</v>
      </c>
      <c r="I29" s="11">
        <f>MIN(I4:I27)</f>
        <v>0.4538291800488633</v>
      </c>
      <c r="J29" s="11"/>
      <c r="L29" s="11">
        <f>MIN(L4:L27)</f>
        <v>27.110324831412509</v>
      </c>
      <c r="M29" s="11">
        <f>MIN(M4:M27)</f>
        <v>0.14700349560197848</v>
      </c>
      <c r="N29" s="11">
        <f>MIN(N4:N27)</f>
        <v>-7.036619484976665</v>
      </c>
      <c r="O29" s="11">
        <f>MIN(O4:O27)</f>
        <v>0.46782634991852079</v>
      </c>
    </row>
    <row r="30" spans="1:15">
      <c r="C30" s="1" t="s">
        <v>109</v>
      </c>
      <c r="E30" s="11">
        <f>MAX(E4:E27)</f>
        <v>25.209626932423543</v>
      </c>
      <c r="H30" s="56">
        <f>MAX(H4:H27)</f>
        <v>1.3296647914153692E-2</v>
      </c>
      <c r="I30" s="11">
        <f>MAX(I4:I27)</f>
        <v>2.4857777675444264</v>
      </c>
      <c r="J30" s="11"/>
      <c r="L30" s="11">
        <f>MAX(L4:L27)</f>
        <v>31.646935318200139</v>
      </c>
      <c r="M30" s="11">
        <f>MAX(M4:M27)</f>
        <v>3.4117994679994643</v>
      </c>
      <c r="N30" s="11">
        <f>MAX(N4:N27)</f>
        <v>-3.7150545012305933</v>
      </c>
      <c r="O30" s="11">
        <f>MAX(O4:O27)</f>
        <v>4.6770861777194295</v>
      </c>
    </row>
    <row r="31" spans="1:15">
      <c r="I31"/>
      <c r="N31" s="1"/>
      <c r="O31" s="1"/>
    </row>
    <row r="32" spans="1:15">
      <c r="A32" t="s">
        <v>106</v>
      </c>
      <c r="I32"/>
      <c r="N32" s="1"/>
      <c r="O32" s="1"/>
    </row>
    <row r="33" spans="1:18" s="77" customFormat="1" ht="39">
      <c r="B33" s="6" t="s">
        <v>88</v>
      </c>
      <c r="C33" s="6" t="s">
        <v>89</v>
      </c>
      <c r="D33" s="6" t="s">
        <v>90</v>
      </c>
      <c r="E33" s="78" t="s">
        <v>91</v>
      </c>
      <c r="F33" s="6" t="s">
        <v>92</v>
      </c>
      <c r="G33" s="79" t="s">
        <v>94</v>
      </c>
      <c r="H33" s="79" t="s">
        <v>93</v>
      </c>
      <c r="I33" s="79" t="s">
        <v>96</v>
      </c>
      <c r="J33" s="79" t="s">
        <v>97</v>
      </c>
      <c r="K33" s="77" t="s">
        <v>111</v>
      </c>
      <c r="L33" s="79" t="s">
        <v>161</v>
      </c>
      <c r="M33" s="79" t="s">
        <v>164</v>
      </c>
      <c r="N33" s="79" t="s">
        <v>162</v>
      </c>
      <c r="O33" s="79" t="s">
        <v>96</v>
      </c>
      <c r="P33" s="79" t="s">
        <v>97</v>
      </c>
      <c r="Q33" s="77" t="s">
        <v>111</v>
      </c>
    </row>
    <row r="34" spans="1:18">
      <c r="A34" s="34">
        <f>A4</f>
        <v>1.3</v>
      </c>
      <c r="B34" s="34" t="str">
        <f>B4</f>
        <v>RWPE1</v>
      </c>
      <c r="C34" s="34" t="str">
        <f>C4</f>
        <v>0 Aza</v>
      </c>
      <c r="D34" s="34"/>
      <c r="E34" s="35">
        <f>AVERAGE(E4:E6)</f>
        <v>24.069848211108717</v>
      </c>
      <c r="F34" s="34" t="s">
        <v>98</v>
      </c>
      <c r="G34" s="40">
        <f>STDEV(E4:E6)</f>
        <v>0.57091242113019458</v>
      </c>
      <c r="H34" s="45">
        <f>G34/E34</f>
        <v>2.3718987179433357E-2</v>
      </c>
      <c r="I34" s="40">
        <f>GEOMEAN(I4:I6)</f>
        <v>1</v>
      </c>
      <c r="J34" s="52"/>
      <c r="L34" s="40">
        <f>AVERAGE(L4:L6)</f>
        <v>28.880857684685157</v>
      </c>
      <c r="M34" s="40">
        <f>GEOMEAN(M4:M6)</f>
        <v>1</v>
      </c>
      <c r="N34" s="40">
        <f>AVERAGE(N4:N6)</f>
        <v>-4.8110094735764406</v>
      </c>
      <c r="O34" s="40">
        <f>GEOMEAN(O4:O6)</f>
        <v>1</v>
      </c>
      <c r="P34" s="85"/>
      <c r="Q34" s="86"/>
    </row>
    <row r="35" spans="1:18">
      <c r="A35" s="34">
        <f>A7</f>
        <v>1.6</v>
      </c>
      <c r="B35" s="34" t="str">
        <f>B7</f>
        <v>RWPE1</v>
      </c>
      <c r="C35" s="34" t="str">
        <f>C7</f>
        <v>0.5 Aza</v>
      </c>
      <c r="D35" s="34"/>
      <c r="E35" s="35">
        <f>AVERAGE(E7:E9)</f>
        <v>24.500785159060609</v>
      </c>
      <c r="F35" s="34" t="s">
        <v>99</v>
      </c>
      <c r="G35" s="40">
        <f>STDEV(E7:E9)</f>
        <v>0.20309304641855883</v>
      </c>
      <c r="H35" s="45">
        <f t="shared" ref="H35:H41" si="9">G35/E35</f>
        <v>8.2892464506776516E-3</v>
      </c>
      <c r="I35" s="40">
        <f>GEOMEAN(I7:I9)</f>
        <v>0.74177988521940863</v>
      </c>
      <c r="J35" s="52">
        <f>TTEST(E7:E9,$E$4:$E$6,2,2)</f>
        <v>0.28549620087082456</v>
      </c>
      <c r="K35" s="57">
        <f>TTEST(E4:E6,E7:E9,2,2)</f>
        <v>0.28549620087082456</v>
      </c>
      <c r="L35" s="40">
        <f>AVERAGE(L7:L9)</f>
        <v>29.891062745701884</v>
      </c>
      <c r="M35" s="40">
        <f>GEOMEAN(M7:M9)</f>
        <v>0.4964756749089595</v>
      </c>
      <c r="N35" s="40">
        <f>AVERAGE(N7:N9)</f>
        <v>-5.3902775866412762</v>
      </c>
      <c r="O35" s="40">
        <f>GEOMEAN(O7:O9)</f>
        <v>1.4940910959140776</v>
      </c>
      <c r="P35" s="85">
        <f>TTEST(N7:N9,$N$4:$N$6,2,2)</f>
        <v>0.55018975194412023</v>
      </c>
      <c r="Q35" s="82">
        <f>TTEST(N4:N6,N7:N9,2,2)</f>
        <v>0.55018975194412023</v>
      </c>
    </row>
    <row r="36" spans="1:18">
      <c r="A36" s="36">
        <f>A10</f>
        <v>2.2999999999999998</v>
      </c>
      <c r="B36" s="36" t="str">
        <f>B10</f>
        <v>CTPE</v>
      </c>
      <c r="C36" s="36" t="str">
        <f>C10</f>
        <v>0 Aza</v>
      </c>
      <c r="D36" s="36"/>
      <c r="E36" s="37">
        <f>AVERAGE(E10:E12)</f>
        <v>24.303266874240546</v>
      </c>
      <c r="F36" s="36" t="s">
        <v>100</v>
      </c>
      <c r="G36" s="41">
        <f>STDEV(E10:E12)</f>
        <v>1.346407179972259</v>
      </c>
      <c r="H36" s="46">
        <f t="shared" si="9"/>
        <v>5.5400254909735588E-2</v>
      </c>
      <c r="I36" s="41">
        <f>GEOMEAN(I10:I12)</f>
        <v>0.85061684878592347</v>
      </c>
      <c r="J36" s="53">
        <f>TTEST(E10:E12,$E$4:$E$6,2,2)</f>
        <v>0.79589912104450045</v>
      </c>
      <c r="K36" s="57"/>
      <c r="L36" s="41">
        <f>AVERAGE(L10:L12)</f>
        <v>29.049953845436942</v>
      </c>
      <c r="M36" s="41">
        <f>GEOMEAN(M10:M12)</f>
        <v>0.88939970991061135</v>
      </c>
      <c r="N36" s="41">
        <f>AVERAGE(N10:N12)</f>
        <v>-4.746686971196401</v>
      </c>
      <c r="O36" s="41">
        <f>GEOMEAN(O10:O12)</f>
        <v>0.95639434025834602</v>
      </c>
      <c r="P36" s="80">
        <f>TTEST(N10:N12,$N$4:$N$6,2,2)</f>
        <v>0.88112257802170202</v>
      </c>
      <c r="Q36" s="82"/>
      <c r="R36" s="10"/>
    </row>
    <row r="37" spans="1:18">
      <c r="A37" s="36">
        <f>A13</f>
        <v>2.6</v>
      </c>
      <c r="B37" s="36" t="str">
        <f>B13</f>
        <v>CTPE</v>
      </c>
      <c r="C37" s="36" t="str">
        <f>C13</f>
        <v>0.5 Aza</v>
      </c>
      <c r="D37" s="36"/>
      <c r="E37" s="37">
        <f>AVERAGE(E13:E15)</f>
        <v>24.593330631506237</v>
      </c>
      <c r="F37" s="36" t="s">
        <v>101</v>
      </c>
      <c r="G37" s="41">
        <f>STDEV(E13:E15)</f>
        <v>0.45274847420504066</v>
      </c>
      <c r="H37" s="46">
        <f t="shared" si="9"/>
        <v>1.8409400539877659E-2</v>
      </c>
      <c r="I37" s="41">
        <f>GEOMEAN(I13:I15)</f>
        <v>0.69569052621760885</v>
      </c>
      <c r="J37" s="53">
        <f>TTEST(E13:E15,$E$4:$E$6,2,2)</f>
        <v>0.28129921670063723</v>
      </c>
      <c r="K37" s="57">
        <f>TTEST(E10:E12,E13:E15,2,2)</f>
        <v>0.74143017101637665</v>
      </c>
      <c r="L37" s="41">
        <f>AVERAGE(L13:L15)</f>
        <v>29.894184496954995</v>
      </c>
      <c r="M37" s="41">
        <f>GEOMEAN(M13:M15)</f>
        <v>0.49540254587518778</v>
      </c>
      <c r="N37" s="41">
        <f>AVERAGE(N13:N15)</f>
        <v>-5.3008538654487589</v>
      </c>
      <c r="O37" s="41">
        <f>GEOMEAN(O13:O15)</f>
        <v>1.4042934014167983</v>
      </c>
      <c r="P37" s="80">
        <f>TTEST(N13:N15,$N$4:$N$6,2,2)</f>
        <v>0.41822556862505483</v>
      </c>
      <c r="Q37" s="82">
        <f>TTEST(N10:N12,N13:N15,2,2)</f>
        <v>0.32130424111798006</v>
      </c>
    </row>
    <row r="38" spans="1:18">
      <c r="A38" s="38">
        <f>A16</f>
        <v>3.3</v>
      </c>
      <c r="B38" s="38" t="str">
        <f>B16</f>
        <v>CAsE-PE</v>
      </c>
      <c r="C38" s="38" t="str">
        <f>C16</f>
        <v>0 Aza</v>
      </c>
      <c r="D38" s="38"/>
      <c r="E38" s="39">
        <f>AVERAGE(E16:E18)</f>
        <v>24.690112292169534</v>
      </c>
      <c r="F38" s="38" t="s">
        <v>102</v>
      </c>
      <c r="G38" s="42">
        <f>STDEV(E16:E18)</f>
        <v>0.5457375428368727</v>
      </c>
      <c r="H38" s="47">
        <f t="shared" si="9"/>
        <v>2.2103485653645782E-2</v>
      </c>
      <c r="I38" s="42">
        <f>GEOMEAN(I16:I18)</f>
        <v>0.65055183523194404</v>
      </c>
      <c r="J38" s="54">
        <f>TTEST(E16:E18,$E$4:$E$6,2,2)</f>
        <v>0.24535604090020902</v>
      </c>
      <c r="K38" s="57"/>
      <c r="L38" s="42">
        <f>AVERAGE(L16:L18)</f>
        <v>29.380616311491931</v>
      </c>
      <c r="M38" s="42">
        <f>GEOMEAN(M16:M18)</f>
        <v>0.70722509510279119</v>
      </c>
      <c r="N38" s="42">
        <f>AVERAGE(N16:N18)</f>
        <v>-4.6905040193223968</v>
      </c>
      <c r="O38" s="42">
        <f>GEOMEAN(O16:O18)</f>
        <v>0.91986531549391626</v>
      </c>
      <c r="P38" s="83">
        <f>TTEST(N16:N18,$N$4:$N$6,2,2)</f>
        <v>0.76021135808117846</v>
      </c>
      <c r="Q38" s="82"/>
      <c r="R38" s="10"/>
    </row>
    <row r="39" spans="1:18">
      <c r="A39" s="38">
        <f>A19</f>
        <v>3.6</v>
      </c>
      <c r="B39" s="38" t="str">
        <f>B19</f>
        <v>CAsE-PE</v>
      </c>
      <c r="C39" s="38" t="str">
        <f>C19</f>
        <v>0.5 Aza</v>
      </c>
      <c r="D39" s="38"/>
      <c r="E39" s="39">
        <f>AVERAGE(E19:E21)</f>
        <v>24.327160044084508</v>
      </c>
      <c r="F39" s="38" t="s">
        <v>103</v>
      </c>
      <c r="G39" s="42">
        <f>STDEV(E19:E21)</f>
        <v>0.8339646603616665</v>
      </c>
      <c r="H39" s="47">
        <f t="shared" si="9"/>
        <v>3.4281217324603278E-2</v>
      </c>
      <c r="I39" s="42">
        <f>GEOMEAN(I19:I21)</f>
        <v>0.83664538546101164</v>
      </c>
      <c r="J39" s="54">
        <f>TTEST(E19:E21,$E$4:$E$6,2,2)</f>
        <v>0.68201707756274188</v>
      </c>
      <c r="K39" s="57">
        <f>TTEST(E16:E18,E19:E21,2,2)</f>
        <v>0.56244073160316765</v>
      </c>
      <c r="L39" s="42">
        <f>AVERAGE(L19:L21)</f>
        <v>28.388112836260394</v>
      </c>
      <c r="M39" s="42">
        <f>GEOMEAN(M19:M21)</f>
        <v>1.4071194935482332</v>
      </c>
      <c r="N39" s="42">
        <f>AVERAGE(N19:N21)</f>
        <v>-4.0609527921758906</v>
      </c>
      <c r="O39" s="42">
        <f>GEOMEAN(O19:O21)</f>
        <v>0.59458019684689489</v>
      </c>
      <c r="P39" s="83">
        <f>TTEST(N19:N21,$N$4:$N$6,2,2)</f>
        <v>0.14069455246500501</v>
      </c>
      <c r="Q39" s="82">
        <f>TTEST(N16:N18,N19:N21,2,2)</f>
        <v>9.7494051833617354E-2</v>
      </c>
    </row>
    <row r="40" spans="1:18">
      <c r="A40" s="48">
        <f>A22</f>
        <v>4.3</v>
      </c>
      <c r="B40" s="48" t="str">
        <f>B22</f>
        <v>B26</v>
      </c>
      <c r="C40" s="48" t="str">
        <f>C22</f>
        <v>0 Aza</v>
      </c>
      <c r="D40" s="48"/>
      <c r="E40" s="49">
        <f>AVERAGE(E22:E24)</f>
        <v>24.489375143151477</v>
      </c>
      <c r="F40" s="48" t="s">
        <v>105</v>
      </c>
      <c r="G40" s="50">
        <f>STDEV(E22:E24)</f>
        <v>0.34970594997586651</v>
      </c>
      <c r="H40" s="51">
        <f t="shared" si="9"/>
        <v>1.4279904976410261E-2</v>
      </c>
      <c r="I40" s="50">
        <f>GEOMEAN(I22:I24)</f>
        <v>0.74766974931437935</v>
      </c>
      <c r="J40" s="55">
        <f>TTEST(E22:E24,$E$4:$E$6,2,2)</f>
        <v>0.33880480309566408</v>
      </c>
      <c r="K40" s="57"/>
      <c r="L40" s="50">
        <f>AVERAGE(L22:L24)</f>
        <v>29.434967868491011</v>
      </c>
      <c r="M40" s="50">
        <f>GEOMEAN(M22:M24)</f>
        <v>0.68107699903539853</v>
      </c>
      <c r="N40" s="50">
        <f>AVERAGE(N22:N24)</f>
        <v>-4.9455927253395346</v>
      </c>
      <c r="O40" s="50">
        <f>GEOMEAN(O22:O24)</f>
        <v>1.0977756558704748</v>
      </c>
      <c r="P40" s="84">
        <f>TTEST(N22:N24,$N$4:$N$6,2,2)</f>
        <v>0.72226298827057422</v>
      </c>
      <c r="Q40" s="82"/>
      <c r="R40" s="10"/>
    </row>
    <row r="41" spans="1:18">
      <c r="A41" s="48">
        <f>A25</f>
        <v>4.5999999999999996</v>
      </c>
      <c r="B41" s="48" t="str">
        <f>B25</f>
        <v>B26</v>
      </c>
      <c r="C41" s="48" t="str">
        <f>C25</f>
        <v>0.5 Aza</v>
      </c>
      <c r="D41" s="48"/>
      <c r="E41" s="49">
        <f>AVERAGE(E25:E27)</f>
        <v>23.929717021988022</v>
      </c>
      <c r="F41" s="48" t="s">
        <v>104</v>
      </c>
      <c r="G41" s="50">
        <f>STDEV(E25:E27)</f>
        <v>0.29914488412184798</v>
      </c>
      <c r="H41" s="51">
        <f t="shared" si="9"/>
        <v>1.2500978755702634E-2</v>
      </c>
      <c r="I41" s="50">
        <f>GEOMEAN(I25:I27)</f>
        <v>1.1020053203771558</v>
      </c>
      <c r="J41" s="55">
        <f>TTEST(E25:E27,$E$4:$E$6,2,2)</f>
        <v>0.72561606472803364</v>
      </c>
      <c r="K41" s="57">
        <f>TTEST(E22:E24,E25:E27,2,2)</f>
        <v>0.1029084462265686</v>
      </c>
      <c r="L41" s="50">
        <f>AVERAGE(L25:L27)</f>
        <v>29.068784036698702</v>
      </c>
      <c r="M41" s="50">
        <f>GEOMEAN(M25:M27)</f>
        <v>0.87786661058537985</v>
      </c>
      <c r="N41" s="50">
        <f>AVERAGE(N25:N27)</f>
        <v>-5.139067014710677</v>
      </c>
      <c r="O41" s="50">
        <f>GEOMEAN(O25:O27)</f>
        <v>1.2553220581453892</v>
      </c>
      <c r="P41" s="84">
        <f>TTEST(N25:N27,$N$4:$N$6,2,2)</f>
        <v>0.46296800771334751</v>
      </c>
      <c r="Q41" s="82">
        <f>TTEST(N22:N24,N25:N27,2,2)</f>
        <v>0.50573282621063942</v>
      </c>
    </row>
    <row r="42" spans="1:18">
      <c r="C42" s="1" t="s">
        <v>108</v>
      </c>
      <c r="E42" s="11">
        <f>MIN(E34:E41)</f>
        <v>23.929717021988022</v>
      </c>
      <c r="I42" s="11">
        <f>MIN(I34:I41)</f>
        <v>0.65055183523194404</v>
      </c>
      <c r="J42" s="57">
        <f>MIN(J34:J41)</f>
        <v>0.24535604090020902</v>
      </c>
      <c r="L42" s="11">
        <f>MIN(L34:L41)</f>
        <v>28.388112836260394</v>
      </c>
      <c r="M42" s="11">
        <f>MIN(M34:M41)</f>
        <v>0.49540254587518778</v>
      </c>
      <c r="N42" s="1"/>
      <c r="O42" s="11">
        <f>MIN(O34:O41)</f>
        <v>0.59458019684689489</v>
      </c>
      <c r="P42" s="57">
        <f>MIN(P34:P41)</f>
        <v>0.14069455246500501</v>
      </c>
    </row>
    <row r="43" spans="1:18">
      <c r="C43" s="1" t="s">
        <v>109</v>
      </c>
      <c r="E43" s="11">
        <f>MAX(E34:E41)</f>
        <v>24.690112292169534</v>
      </c>
      <c r="I43" s="11">
        <f>MAX(I34:I41)</f>
        <v>1.1020053203771558</v>
      </c>
      <c r="J43" s="57">
        <f>MAX(J34:J41)</f>
        <v>0.79589912104450045</v>
      </c>
      <c r="L43" s="11">
        <f>MAX(L34:L41)</f>
        <v>29.894184496954995</v>
      </c>
      <c r="M43" s="11">
        <f>MAX(M34:M41)</f>
        <v>1.4071194935482332</v>
      </c>
      <c r="O43" s="11">
        <f>MAX(O34:O41)</f>
        <v>1.4940910959140776</v>
      </c>
      <c r="P43" s="57">
        <f>MAX(P34:P41)</f>
        <v>0.88112257802170202</v>
      </c>
    </row>
    <row r="44" spans="1:18">
      <c r="C44" s="1"/>
      <c r="E44"/>
      <c r="I44"/>
    </row>
    <row r="45" spans="1:18">
      <c r="C45" s="1" t="s">
        <v>110</v>
      </c>
      <c r="E45" s="11">
        <f>E43-E42</f>
        <v>0.76039527018151176</v>
      </c>
      <c r="I45" s="11">
        <f>I43-I42</f>
        <v>0.45145348514521177</v>
      </c>
      <c r="J45" s="1"/>
      <c r="K45" s="1"/>
      <c r="L45" s="1"/>
      <c r="M45" s="1"/>
      <c r="N45" s="1"/>
      <c r="O45" s="11">
        <f>O43-O42</f>
        <v>0.89951089906718273</v>
      </c>
    </row>
  </sheetData>
  <phoneticPr fontId="4" type="noConversion"/>
  <conditionalFormatting sqref="J34:J35">
    <cfRule type="cellIs" dxfId="17" priority="9" operator="lessThan">
      <formula>0.05</formula>
    </cfRule>
  </conditionalFormatting>
  <conditionalFormatting sqref="K34:K41">
    <cfRule type="cellIs" dxfId="15" priority="8" operator="lessThan">
      <formula>0.05</formula>
    </cfRule>
  </conditionalFormatting>
  <conditionalFormatting sqref="J36:J37">
    <cfRule type="cellIs" dxfId="13" priority="7" operator="lessThan">
      <formula>0.05</formula>
    </cfRule>
  </conditionalFormatting>
  <conditionalFormatting sqref="J38:J39">
    <cfRule type="cellIs" dxfId="11" priority="6" operator="lessThan">
      <formula>0.05</formula>
    </cfRule>
  </conditionalFormatting>
  <conditionalFormatting sqref="P34:P35">
    <cfRule type="cellIs" dxfId="9" priority="5" operator="lessThan">
      <formula>0.05</formula>
    </cfRule>
  </conditionalFormatting>
  <conditionalFormatting sqref="Q34:Q41">
    <cfRule type="cellIs" dxfId="7" priority="4" operator="lessThan">
      <formula>0.05</formula>
    </cfRule>
  </conditionalFormatting>
  <conditionalFormatting sqref="P36:P37">
    <cfRule type="cellIs" dxfId="5" priority="3" operator="lessThan">
      <formula>0.05</formula>
    </cfRule>
  </conditionalFormatting>
  <conditionalFormatting sqref="P38:P39">
    <cfRule type="cellIs" dxfId="3" priority="2" operator="lessThan">
      <formula>0.05</formula>
    </cfRule>
  </conditionalFormatting>
  <conditionalFormatting sqref="P40:P41">
    <cfRule type="cellIs" dxfId="1" priority="1" operator="lessThan">
      <formula>0.05</formula>
    </cfRule>
  </conditionalFormatting>
  <pageMargins left="0.75" right="0.75" top="1" bottom="1" header="0.5" footer="0.5"/>
  <pageSetup scale="40" orientation="landscape" horizontalDpi="4294967292" verticalDpi="4294967292"/>
  <drawing r:id="rId1"/>
  <extLs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56"/>
  <sheetViews>
    <sheetView workbookViewId="0">
      <selection activeCell="J38" sqref="J38"/>
    </sheetView>
  </sheetViews>
  <sheetFormatPr baseColWidth="10" defaultRowHeight="13" x14ac:dyDescent="0"/>
  <cols>
    <col min="2" max="2" width="21" bestFit="1" customWidth="1"/>
  </cols>
  <sheetData>
    <row r="1" spans="1:8" s="32" customFormat="1">
      <c r="B1" s="32" t="s">
        <v>92</v>
      </c>
      <c r="C1" s="71">
        <v>40239</v>
      </c>
      <c r="D1" s="70">
        <v>40240</v>
      </c>
      <c r="E1" s="71">
        <v>40243</v>
      </c>
      <c r="F1" s="71">
        <v>40246</v>
      </c>
      <c r="G1" s="71">
        <v>40246</v>
      </c>
      <c r="H1" s="71">
        <v>40281</v>
      </c>
    </row>
    <row r="2" spans="1:8">
      <c r="A2" s="34">
        <v>1.3</v>
      </c>
      <c r="B2" s="34" t="s">
        <v>119</v>
      </c>
      <c r="C2" s="58">
        <v>28.481307284653539</v>
      </c>
      <c r="D2" s="58">
        <v>28.418499513194543</v>
      </c>
      <c r="E2" s="40">
        <v>28.640812525813317</v>
      </c>
      <c r="F2" s="40">
        <v>30.048966357889011</v>
      </c>
      <c r="G2" s="40">
        <v>29.872364040955336</v>
      </c>
      <c r="H2" s="40">
        <v>29.264436589409687</v>
      </c>
    </row>
    <row r="3" spans="1:8">
      <c r="A3" s="34">
        <v>1.3</v>
      </c>
      <c r="B3" s="34" t="s">
        <v>127</v>
      </c>
      <c r="C3" s="58">
        <v>28.385919651927573</v>
      </c>
      <c r="D3" s="58">
        <v>28.894636305555675</v>
      </c>
      <c r="E3" s="40">
        <v>28.777143485422208</v>
      </c>
      <c r="F3" s="40">
        <v>30.522149473370074</v>
      </c>
      <c r="G3" s="40">
        <v>29.650879614193805</v>
      </c>
      <c r="H3" s="40">
        <v>29.621849944994782</v>
      </c>
    </row>
    <row r="4" spans="1:8">
      <c r="A4" s="34">
        <v>1.3</v>
      </c>
      <c r="B4" s="34" t="s">
        <v>121</v>
      </c>
      <c r="C4" s="58">
        <v>28.508703929570199</v>
      </c>
      <c r="D4" s="58">
        <v>28.10008322140774</v>
      </c>
      <c r="E4" s="40">
        <v>28.450245555198215</v>
      </c>
      <c r="F4" s="40">
        <v>29.374738113588879</v>
      </c>
      <c r="G4" s="40">
        <v>28.738034002220864</v>
      </c>
      <c r="H4" s="40">
        <v>27.756286519651002</v>
      </c>
    </row>
    <row r="5" spans="1:8">
      <c r="A5" s="34">
        <v>1.6</v>
      </c>
      <c r="B5" s="34" t="s">
        <v>136</v>
      </c>
      <c r="C5" s="58">
        <v>28.384318106885679</v>
      </c>
      <c r="D5" s="58">
        <v>29.031382081696965</v>
      </c>
      <c r="E5" s="40">
        <v>28.435347032006028</v>
      </c>
      <c r="F5" s="40">
        <v>29.781953300545009</v>
      </c>
      <c r="G5" s="40">
        <v>28.858960610601954</v>
      </c>
      <c r="H5" s="40">
        <v>28.728843002279827</v>
      </c>
    </row>
    <row r="6" spans="1:8">
      <c r="A6" s="34">
        <v>1.6</v>
      </c>
      <c r="B6" s="34" t="s">
        <v>135</v>
      </c>
      <c r="C6" s="58">
        <v>28.635986974736284</v>
      </c>
      <c r="D6" s="58">
        <v>28.581439318389734</v>
      </c>
      <c r="E6" s="40">
        <v>28.726989900538747</v>
      </c>
      <c r="F6" s="40">
        <v>29.998330394738588</v>
      </c>
      <c r="G6" s="40">
        <v>28.803856688548848</v>
      </c>
      <c r="H6" s="40">
        <v>31.646935318200139</v>
      </c>
    </row>
    <row r="7" spans="1:8">
      <c r="A7" s="75">
        <v>1.6</v>
      </c>
      <c r="B7" s="75" t="s">
        <v>124</v>
      </c>
      <c r="C7" s="76">
        <v>29.956580520026776</v>
      </c>
      <c r="D7" s="76">
        <v>30.510538502939141</v>
      </c>
      <c r="E7" s="40">
        <v>28.614346840007176</v>
      </c>
      <c r="F7" s="40">
        <v>30.075135894422569</v>
      </c>
      <c r="G7" s="40">
        <v>28.855064103655117</v>
      </c>
      <c r="H7" s="40">
        <v>29.297409916625686</v>
      </c>
    </row>
    <row r="8" spans="1:8">
      <c r="A8" s="36">
        <v>2.2999999999999998</v>
      </c>
      <c r="B8" s="36" t="s">
        <v>122</v>
      </c>
      <c r="C8" s="59">
        <v>28.898221304784538</v>
      </c>
      <c r="D8" s="59">
        <v>28.799256700504049</v>
      </c>
      <c r="E8" s="41">
        <v>28.843249678380769</v>
      </c>
      <c r="F8" s="41">
        <v>30.887317566231097</v>
      </c>
      <c r="G8" s="41">
        <v>29.918039038316962</v>
      </c>
      <c r="H8" s="41">
        <v>29.508290306440326</v>
      </c>
    </row>
    <row r="9" spans="1:8">
      <c r="A9" s="36">
        <v>2.2999999999999998</v>
      </c>
      <c r="B9" s="36" t="s">
        <v>134</v>
      </c>
      <c r="C9" s="59">
        <v>27.915281434709872</v>
      </c>
      <c r="D9" s="59">
        <v>28.303742089680036</v>
      </c>
      <c r="E9" s="41">
        <v>28.280438641491525</v>
      </c>
      <c r="F9" s="41">
        <v>28.904373502499801</v>
      </c>
      <c r="G9" s="41">
        <v>27.025503771567241</v>
      </c>
      <c r="H9" s="41">
        <v>27.964092032056335</v>
      </c>
    </row>
    <row r="10" spans="1:8">
      <c r="A10" s="73">
        <v>2.2999999999999998</v>
      </c>
      <c r="B10" s="73" t="s">
        <v>123</v>
      </c>
      <c r="C10" s="74">
        <v>28.850211286185349</v>
      </c>
      <c r="D10" s="74">
        <v>28.989138540663518</v>
      </c>
      <c r="E10" s="41">
        <v>29.185485332324525</v>
      </c>
      <c r="F10" s="41">
        <v>31.302242788989297</v>
      </c>
      <c r="G10" s="41">
        <v>30.176640786202796</v>
      </c>
      <c r="H10" s="41">
        <v>29.677479197814172</v>
      </c>
    </row>
    <row r="11" spans="1:8">
      <c r="A11" s="36">
        <v>2.6</v>
      </c>
      <c r="B11" s="36" t="s">
        <v>131</v>
      </c>
      <c r="C11" s="59">
        <v>28.472649940790134</v>
      </c>
      <c r="D11" s="59">
        <v>28.830028686247253</v>
      </c>
      <c r="E11" s="41">
        <v>28.916185671606119</v>
      </c>
      <c r="F11" s="41">
        <v>30.50532936978335</v>
      </c>
      <c r="G11" s="41">
        <v>30.409819070030217</v>
      </c>
      <c r="H11" s="41">
        <v>29.900192678826137</v>
      </c>
    </row>
    <row r="12" spans="1:8">
      <c r="A12" s="36">
        <v>2.6</v>
      </c>
      <c r="B12" s="36" t="s">
        <v>115</v>
      </c>
      <c r="C12" s="59">
        <v>28.661643817891665</v>
      </c>
      <c r="D12" s="59">
        <v>29.116916289838507</v>
      </c>
      <c r="E12" s="41">
        <v>29.621597766270003</v>
      </c>
      <c r="F12" s="41">
        <v>30.798035872582474</v>
      </c>
      <c r="G12" s="41">
        <v>30.029366788527803</v>
      </c>
      <c r="H12" s="41">
        <v>29.523823787445195</v>
      </c>
    </row>
    <row r="13" spans="1:8">
      <c r="A13" s="36">
        <v>2.6</v>
      </c>
      <c r="B13" s="36" t="s">
        <v>126</v>
      </c>
      <c r="C13" s="59">
        <v>28.080561300954813</v>
      </c>
      <c r="D13" s="59">
        <v>28.735153308860493</v>
      </c>
      <c r="E13" s="41">
        <v>28.225846757706261</v>
      </c>
      <c r="F13" s="41">
        <v>29.741769944527825</v>
      </c>
      <c r="G13" s="41">
        <v>29.483878370576196</v>
      </c>
      <c r="H13" s="41">
        <v>30.258537024593657</v>
      </c>
    </row>
    <row r="14" spans="1:8">
      <c r="A14" s="38">
        <v>3.3</v>
      </c>
      <c r="B14" s="38" t="s">
        <v>128</v>
      </c>
      <c r="C14" s="60">
        <v>28.038295994643015</v>
      </c>
      <c r="D14" s="60">
        <v>28.134378812130347</v>
      </c>
      <c r="E14" s="42">
        <v>28.318524410669365</v>
      </c>
      <c r="F14" s="42">
        <v>30.00053927970373</v>
      </c>
      <c r="G14" s="42"/>
      <c r="H14" s="42">
        <v>28.904814179561779</v>
      </c>
    </row>
    <row r="15" spans="1:8">
      <c r="A15" s="38">
        <v>3.3</v>
      </c>
      <c r="B15" s="38" t="s">
        <v>125</v>
      </c>
      <c r="C15" s="60">
        <v>28.115335622261092</v>
      </c>
      <c r="D15" s="60">
        <v>28.892285708647321</v>
      </c>
      <c r="E15" s="42">
        <v>28.37894336126627</v>
      </c>
      <c r="F15" s="42">
        <v>29.892864621390299</v>
      </c>
      <c r="G15" s="42">
        <v>29.721191632133113</v>
      </c>
      <c r="H15" s="42">
        <v>29.757188262227025</v>
      </c>
    </row>
    <row r="16" spans="1:8">
      <c r="A16" s="38">
        <v>3.3</v>
      </c>
      <c r="B16" s="38" t="s">
        <v>133</v>
      </c>
      <c r="C16" s="60">
        <v>28.739546479577577</v>
      </c>
      <c r="D16" s="60">
        <v>28.590089063168328</v>
      </c>
      <c r="E16" s="42">
        <v>29.116494974827766</v>
      </c>
      <c r="F16" s="42">
        <v>30.568490303608982</v>
      </c>
      <c r="G16" s="42">
        <v>30.006435233175829</v>
      </c>
      <c r="H16" s="42">
        <v>29.479846492686988</v>
      </c>
    </row>
    <row r="17" spans="1:12">
      <c r="A17" s="38">
        <v>3.6</v>
      </c>
      <c r="B17" s="38" t="s">
        <v>137</v>
      </c>
      <c r="C17" s="60">
        <v>28.078348660386798</v>
      </c>
      <c r="D17" s="60">
        <v>29.043518218733698</v>
      </c>
      <c r="E17" s="42">
        <v>28.640894733079346</v>
      </c>
      <c r="F17" s="42">
        <v>29.827667828843239</v>
      </c>
      <c r="G17" s="42">
        <v>30.157610779888234</v>
      </c>
      <c r="H17" s="42">
        <v>29.529553735554831</v>
      </c>
    </row>
    <row r="18" spans="1:12">
      <c r="A18" s="38">
        <v>3.6</v>
      </c>
      <c r="B18" s="38" t="s">
        <v>114</v>
      </c>
      <c r="C18" s="60">
        <v>27.22909184537999</v>
      </c>
      <c r="D18" s="60">
        <v>27.290022232292955</v>
      </c>
      <c r="E18" s="42">
        <v>27.857662322452924</v>
      </c>
      <c r="F18" s="42">
        <v>27.973038391635431</v>
      </c>
      <c r="G18" s="42">
        <v>26.267004511571422</v>
      </c>
      <c r="H18" s="42">
        <v>27.110324831412509</v>
      </c>
    </row>
    <row r="19" spans="1:12">
      <c r="A19" s="38">
        <v>3.6</v>
      </c>
      <c r="B19" s="38" t="s">
        <v>117</v>
      </c>
      <c r="C19" s="60">
        <v>28.477520834997804</v>
      </c>
      <c r="D19" s="60">
        <v>28.378659306127961</v>
      </c>
      <c r="E19" s="42">
        <v>28.517848380913538</v>
      </c>
      <c r="F19" s="42">
        <v>30.304420599970356</v>
      </c>
      <c r="G19" s="42">
        <v>29.761862414967045</v>
      </c>
      <c r="H19" s="42">
        <v>28.524459941813852</v>
      </c>
    </row>
    <row r="20" spans="1:12">
      <c r="A20" s="48">
        <v>4.3</v>
      </c>
      <c r="B20" s="48" t="s">
        <v>132</v>
      </c>
      <c r="C20" s="61">
        <v>28.769418284635137</v>
      </c>
      <c r="D20" s="61">
        <v>28.558573521641431</v>
      </c>
      <c r="E20" s="50">
        <v>28.958440792632146</v>
      </c>
      <c r="F20" s="50">
        <v>29.230158993780076</v>
      </c>
      <c r="G20" s="50">
        <v>30.095801668021725</v>
      </c>
      <c r="H20" s="50">
        <v>29.573857892697905</v>
      </c>
    </row>
    <row r="21" spans="1:12">
      <c r="A21" s="48">
        <v>4.3</v>
      </c>
      <c r="B21" s="48" t="s">
        <v>129</v>
      </c>
      <c r="C21" s="61">
        <v>28.241490485776424</v>
      </c>
      <c r="D21" s="61">
        <v>29.182207670444441</v>
      </c>
      <c r="E21" s="50">
        <v>28.647558851234464</v>
      </c>
      <c r="F21" s="50">
        <v>29.882947676098301</v>
      </c>
      <c r="G21" s="50">
        <v>29.601834808940595</v>
      </c>
      <c r="H21" s="50">
        <v>29.17398081919125</v>
      </c>
    </row>
    <row r="22" spans="1:12">
      <c r="A22" s="48">
        <v>4.3</v>
      </c>
      <c r="B22" s="48" t="s">
        <v>116</v>
      </c>
      <c r="C22" s="61">
        <v>28.3877837703224</v>
      </c>
      <c r="D22" s="61">
        <v>28.944654293444351</v>
      </c>
      <c r="E22" s="50">
        <v>29.205060929240908</v>
      </c>
      <c r="F22" s="50">
        <v>30.516490314881811</v>
      </c>
      <c r="G22" s="50">
        <v>30.171549526446068</v>
      </c>
      <c r="H22" s="50">
        <v>29.557064893583874</v>
      </c>
    </row>
    <row r="23" spans="1:12">
      <c r="A23" s="48">
        <v>4.5999999999999996</v>
      </c>
      <c r="B23" s="48" t="s">
        <v>130</v>
      </c>
      <c r="C23" s="61">
        <v>28.112707672846959</v>
      </c>
      <c r="D23" s="61">
        <v>28.591740298279475</v>
      </c>
      <c r="E23" s="50">
        <v>27.5729728045591</v>
      </c>
      <c r="F23" s="50">
        <v>29.729605852194485</v>
      </c>
      <c r="G23" s="50">
        <v>29.041009592955692</v>
      </c>
      <c r="H23" s="50">
        <v>29.349779588766651</v>
      </c>
    </row>
    <row r="24" spans="1:12">
      <c r="A24" s="48">
        <v>4.5999999999999996</v>
      </c>
      <c r="B24" s="48" t="s">
        <v>120</v>
      </c>
      <c r="C24" s="61">
        <v>28.637304188254316</v>
      </c>
      <c r="D24" s="61">
        <v>28.34668016256926</v>
      </c>
      <c r="E24" s="50">
        <v>28.812297069528856</v>
      </c>
      <c r="F24" s="50">
        <v>30.055066186085853</v>
      </c>
      <c r="G24" s="50">
        <v>29.171960461223328</v>
      </c>
      <c r="H24" s="50">
        <v>29.282758854846335</v>
      </c>
    </row>
    <row r="25" spans="1:12">
      <c r="A25" s="48">
        <v>4.5999999999999996</v>
      </c>
      <c r="B25" s="48" t="s">
        <v>118</v>
      </c>
      <c r="C25" s="61">
        <v>28.08040815616576</v>
      </c>
      <c r="D25" s="61">
        <v>28.572137026520679</v>
      </c>
      <c r="E25" s="50">
        <v>28.535476324310629</v>
      </c>
      <c r="F25" s="50">
        <v>30.435336556424993</v>
      </c>
      <c r="G25" s="50">
        <v>29.73645724640669</v>
      </c>
      <c r="H25" s="50">
        <v>28.573813666483112</v>
      </c>
    </row>
    <row r="27" spans="1:12">
      <c r="B27" s="81" t="s">
        <v>166</v>
      </c>
      <c r="C27" s="10">
        <f>MIN(C2:C25)</f>
        <v>27.22909184537999</v>
      </c>
      <c r="D27" s="10">
        <f t="shared" ref="D27:H27" si="0">MIN(D2:D25)</f>
        <v>27.290022232292955</v>
      </c>
      <c r="E27" s="10">
        <f t="shared" si="0"/>
        <v>27.5729728045591</v>
      </c>
      <c r="F27" s="10">
        <f t="shared" si="0"/>
        <v>27.973038391635431</v>
      </c>
      <c r="G27" s="10">
        <f t="shared" si="0"/>
        <v>26.267004511571422</v>
      </c>
      <c r="H27" s="10">
        <f t="shared" si="0"/>
        <v>27.110324831412509</v>
      </c>
    </row>
    <row r="28" spans="1:12">
      <c r="B28" s="81" t="s">
        <v>167</v>
      </c>
      <c r="C28" s="10">
        <f>MAX(C2:C25)</f>
        <v>29.956580520026776</v>
      </c>
      <c r="D28" s="10">
        <f t="shared" ref="D28:H28" si="1">MAX(D2:D25)</f>
        <v>30.510538502939141</v>
      </c>
      <c r="E28" s="10">
        <f t="shared" si="1"/>
        <v>29.621597766270003</v>
      </c>
      <c r="F28" s="10">
        <f t="shared" si="1"/>
        <v>31.302242788989297</v>
      </c>
      <c r="G28" s="10">
        <f t="shared" si="1"/>
        <v>30.409819070030217</v>
      </c>
      <c r="H28" s="10">
        <f t="shared" si="1"/>
        <v>31.646935318200139</v>
      </c>
      <c r="I28" s="32"/>
      <c r="J28" s="32"/>
      <c r="K28" s="32"/>
      <c r="L28" s="32"/>
    </row>
    <row r="29" spans="1:12">
      <c r="B29" s="81"/>
    </row>
    <row r="30" spans="1:12">
      <c r="B30" s="32" t="s">
        <v>160</v>
      </c>
      <c r="C30" s="71">
        <v>40239</v>
      </c>
      <c r="D30" s="71">
        <v>40240</v>
      </c>
      <c r="E30" s="71">
        <v>40243</v>
      </c>
      <c r="F30" s="71">
        <v>40246</v>
      </c>
      <c r="G30" s="71">
        <v>40246</v>
      </c>
      <c r="H30" s="71">
        <v>40281</v>
      </c>
    </row>
    <row r="31" spans="1:12">
      <c r="B31" s="71">
        <v>40239</v>
      </c>
      <c r="C31" s="72">
        <f>CORREL(C2:C25,C2:C25)</f>
        <v>1</v>
      </c>
      <c r="D31">
        <f>CORREL(C2:C25,D2:D25)</f>
        <v>0.72791713755155441</v>
      </c>
      <c r="E31">
        <f>CORREL(C2:C25,E2:E25)</f>
        <v>0.53379814703364414</v>
      </c>
      <c r="F31">
        <f>CORREL(C2:C25,F2:F25)</f>
        <v>0.54632067612932078</v>
      </c>
      <c r="G31">
        <f>CORREL(C2:C25,G2:G25)</f>
        <v>0.43136598047975055</v>
      </c>
      <c r="H31">
        <f>CORREL(C2:C25,H2:H25)</f>
        <v>0.39532354012016768</v>
      </c>
    </row>
    <row r="32" spans="1:12">
      <c r="B32" s="71">
        <v>40240</v>
      </c>
      <c r="C32" s="72">
        <f>CORREL(D2:D25,C2:C25)</f>
        <v>0.72791713755155441</v>
      </c>
      <c r="D32" s="72">
        <f>CORREL(D2:D25,D2:D25)</f>
        <v>1</v>
      </c>
      <c r="E32">
        <f>CORREL(D2:D25,E2:E25)</f>
        <v>0.37790115962143539</v>
      </c>
      <c r="F32">
        <f>CORREL(D2:D25,F2:F25)</f>
        <v>0.50578443645526527</v>
      </c>
      <c r="G32">
        <f>CORREL(D2:D25,G2:G25)</f>
        <v>0.45595715854748964</v>
      </c>
      <c r="H32">
        <f>CORREL(D2:D25,H2:H25)</f>
        <v>0.44673144934414205</v>
      </c>
    </row>
    <row r="33" spans="2:8">
      <c r="B33" s="71">
        <v>40243</v>
      </c>
      <c r="E33" s="72">
        <f>CORREL(E2:E25,E2:E25)</f>
        <v>1.0000000000000002</v>
      </c>
      <c r="F33">
        <f>CORREL(E2:E25,F2:F25)</f>
        <v>0.67212532402177805</v>
      </c>
      <c r="G33">
        <f>CORREL(E2:E25,G2:G25)</f>
        <v>0.62342834823857851</v>
      </c>
      <c r="H33">
        <f>CORREL(E2:E25,H2:H25)</f>
        <v>0.39452490760768116</v>
      </c>
    </row>
    <row r="34" spans="2:8">
      <c r="B34" s="71">
        <v>40246</v>
      </c>
      <c r="F34" s="72">
        <f>CORREL(F2:F25,F2:F25)</f>
        <v>1</v>
      </c>
      <c r="G34">
        <f>CORREL(F2:F25,G2:G25)</f>
        <v>0.79703820322706087</v>
      </c>
      <c r="H34">
        <f>CORREL(F2:F25,H2:H25)</f>
        <v>0.52783121864209237</v>
      </c>
    </row>
    <row r="35" spans="2:8">
      <c r="B35" s="71">
        <v>40246</v>
      </c>
      <c r="G35" s="72">
        <f>CORREL(G2:G25,G2:G25)</f>
        <v>0.99999999999999989</v>
      </c>
      <c r="H35">
        <f>CORREL(G2:G25,H2:H25)</f>
        <v>0.57797325632298036</v>
      </c>
    </row>
    <row r="36" spans="2:8">
      <c r="B36" s="71">
        <v>40281</v>
      </c>
      <c r="H36" s="72">
        <f>CORREL(H2:H25,H2:H25)</f>
        <v>1</v>
      </c>
    </row>
    <row r="37" spans="2:8">
      <c r="B37" s="32"/>
    </row>
    <row r="38" spans="2:8">
      <c r="B38" s="32"/>
    </row>
    <row r="39" spans="2:8">
      <c r="B39" s="32"/>
    </row>
    <row r="40" spans="2:8">
      <c r="B40" s="32"/>
    </row>
    <row r="41" spans="2:8">
      <c r="B41" s="32"/>
    </row>
    <row r="42" spans="2:8">
      <c r="B42" s="32"/>
    </row>
    <row r="43" spans="2:8">
      <c r="B43" s="32"/>
    </row>
    <row r="44" spans="2:8">
      <c r="B44" s="32"/>
    </row>
    <row r="45" spans="2:8">
      <c r="B45" s="32"/>
    </row>
    <row r="46" spans="2:8">
      <c r="B46" s="32"/>
    </row>
    <row r="47" spans="2:8">
      <c r="B47" s="32"/>
    </row>
    <row r="48" spans="2:8">
      <c r="B48" s="32"/>
    </row>
    <row r="49" spans="2:2">
      <c r="B49" s="32"/>
    </row>
    <row r="50" spans="2:2">
      <c r="B50" s="32"/>
    </row>
    <row r="51" spans="2:2">
      <c r="B51" s="32"/>
    </row>
    <row r="52" spans="2:2">
      <c r="B52" s="32"/>
    </row>
    <row r="53" spans="2:2">
      <c r="B53" s="32"/>
    </row>
    <row r="54" spans="2:2">
      <c r="B54" s="32"/>
    </row>
    <row r="55" spans="2:2">
      <c r="B55" s="32"/>
    </row>
    <row r="56" spans="2:2">
      <c r="B56" s="32"/>
    </row>
  </sheetData>
  <phoneticPr fontId="4" type="noConversion"/>
  <pageMargins left="0.75" right="0.75" top="1" bottom="1" header="0.5" footer="0.5"/>
  <pageSetup scale="73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Analysis</vt:lpstr>
      <vt:lpstr>HKG Data</vt:lpstr>
    </vt:vector>
  </TitlesOfParts>
  <Company>NIEHS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Katie Pelch</cp:lastModifiedBy>
  <cp:lastPrinted>2014-03-11T13:48:33Z</cp:lastPrinted>
  <dcterms:created xsi:type="dcterms:W3CDTF">2012-09-19T20:03:48Z</dcterms:created>
  <dcterms:modified xsi:type="dcterms:W3CDTF">2014-04-21T19:59:02Z</dcterms:modified>
</cp:coreProperties>
</file>