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0640" windowHeight="1544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1" i="23" l="1"/>
  <c r="P41" i="23"/>
  <c r="P40" i="23"/>
  <c r="Q39" i="23"/>
  <c r="P39" i="23"/>
  <c r="P38" i="23"/>
  <c r="Q37" i="23"/>
  <c r="P37" i="23"/>
  <c r="P36" i="23"/>
  <c r="Q35" i="23"/>
  <c r="P35" i="23"/>
  <c r="K41" i="23"/>
  <c r="J41" i="23"/>
  <c r="J40" i="23"/>
  <c r="K39" i="23"/>
  <c r="J39" i="23"/>
  <c r="J38" i="23"/>
  <c r="K37" i="23"/>
  <c r="J37" i="23"/>
  <c r="J36" i="23"/>
  <c r="K35" i="23"/>
  <c r="J35" i="23"/>
  <c r="G28" i="24"/>
  <c r="G27" i="24"/>
  <c r="F28" i="24"/>
  <c r="F27" i="24"/>
  <c r="E28" i="24"/>
  <c r="E27" i="24"/>
  <c r="D28" i="24"/>
  <c r="D27" i="24"/>
  <c r="C28" i="24"/>
  <c r="C27" i="24"/>
  <c r="G34" i="24"/>
  <c r="G33" i="24"/>
  <c r="G32" i="24"/>
  <c r="G31" i="24"/>
  <c r="G35" i="24"/>
  <c r="F34" i="24"/>
  <c r="F33" i="24"/>
  <c r="F32" i="24"/>
  <c r="F31" i="24"/>
  <c r="G17" i="23"/>
  <c r="E17" i="23"/>
  <c r="H17" i="23"/>
  <c r="E33" i="24"/>
  <c r="E32" i="24"/>
  <c r="E31" i="24"/>
  <c r="E4" i="23"/>
  <c r="L4" i="23"/>
  <c r="N4" i="23"/>
  <c r="E5" i="23"/>
  <c r="L5" i="23"/>
  <c r="N5" i="23"/>
  <c r="E6" i="23"/>
  <c r="L6" i="23"/>
  <c r="N6" i="23"/>
  <c r="O2" i="23"/>
  <c r="E9" i="23"/>
  <c r="L9" i="23"/>
  <c r="N9" i="23"/>
  <c r="O9" i="23"/>
  <c r="L2" i="23"/>
  <c r="M9" i="23"/>
  <c r="K2" i="23"/>
  <c r="I9" i="23"/>
  <c r="G9" i="23"/>
  <c r="H9" i="23"/>
  <c r="E19" i="23"/>
  <c r="I19" i="23"/>
  <c r="E20" i="23"/>
  <c r="I20" i="23"/>
  <c r="E21" i="23"/>
  <c r="I21" i="23"/>
  <c r="I39" i="23"/>
  <c r="E16" i="23"/>
  <c r="I16" i="23"/>
  <c r="I17" i="23"/>
  <c r="E18" i="23"/>
  <c r="I18" i="23"/>
  <c r="I38" i="23"/>
  <c r="L20" i="23"/>
  <c r="N20" i="23"/>
  <c r="O20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E22" i="23"/>
  <c r="I22" i="23"/>
  <c r="E23" i="23"/>
  <c r="I23" i="23"/>
  <c r="E24" i="23"/>
  <c r="I24" i="23"/>
  <c r="I40" i="23"/>
  <c r="E25" i="23"/>
  <c r="I25" i="23"/>
  <c r="E26" i="23"/>
  <c r="I26" i="23"/>
  <c r="E27" i="23"/>
  <c r="I27" i="23"/>
  <c r="I41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2" i="24"/>
  <c r="C32" i="24"/>
  <c r="D31" i="24"/>
  <c r="C31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G21" i="23"/>
  <c r="F21" i="23"/>
  <c r="F20" i="23"/>
  <c r="G19" i="23"/>
  <c r="F19" i="23"/>
  <c r="G18" i="23"/>
  <c r="F18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19" i="23"/>
  <c r="H21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B36" i="23"/>
  <c r="C36" i="23"/>
  <c r="H36" i="23"/>
  <c r="N36" i="23"/>
  <c r="B37" i="23"/>
  <c r="C37" i="23"/>
  <c r="H37" i="23"/>
  <c r="N37" i="23"/>
  <c r="O37" i="23"/>
  <c r="B38" i="23"/>
  <c r="C38" i="23"/>
  <c r="H38" i="23"/>
  <c r="N38" i="23"/>
  <c r="B39" i="23"/>
  <c r="C39" i="23"/>
  <c r="H39" i="23"/>
  <c r="N39" i="23"/>
  <c r="O39" i="23"/>
  <c r="B40" i="23"/>
  <c r="C40" i="23"/>
  <c r="H40" i="23"/>
  <c r="N40" i="23"/>
  <c r="B41" i="23"/>
  <c r="C41" i="23"/>
  <c r="H41" i="23"/>
  <c r="N41" i="23"/>
  <c r="O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43" i="23"/>
  <c r="J43" i="23"/>
  <c r="P42" i="23"/>
  <c r="J42" i="23"/>
</calcChain>
</file>

<file path=xl/sharedStrings.xml><?xml version="1.0" encoding="utf-8"?>
<sst xmlns="http://schemas.openxmlformats.org/spreadsheetml/2006/main" count="434" uniqueCount="168">
  <si>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</si>
  <si>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</si>
  <si>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</si>
  <si>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</si>
  <si>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</si>
  <si>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</si>
  <si>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</si>
  <si>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</si>
  <si>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</si>
  <si>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</si>
  <si>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</si>
  <si>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</si>
  <si>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</si>
  <si>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</si>
  <si>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</si>
  <si>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</si>
  <si>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</si>
  <si>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</si>
  <si>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</si>
  <si>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</si>
  <si>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</si>
  <si>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</si>
  <si>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</si>
  <si>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</si>
  <si>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</si>
  <si>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</si>
  <si>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</si>
  <si>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</si>
  <si>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</si>
  <si>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</si>
  <si>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</si>
  <si>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</si>
  <si>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</si>
  <si>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</si>
  <si>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</si>
  <si>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</si>
  <si>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</si>
  <si>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</si>
  <si>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</si>
  <si>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</si>
  <si>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</si>
  <si>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</si>
  <si>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</si>
  <si>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</si>
  <si>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</si>
  <si>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</si>
  <si>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</si>
  <si>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</si>
  <si>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</si>
  <si>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</si>
  <si>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</si>
  <si>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</si>
  <si>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</si>
  <si>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</si>
  <si>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</si>
  <si>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</si>
  <si>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</si>
  <si>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</si>
  <si>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</si>
  <si>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</si>
  <si>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</si>
  <si>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</si>
  <si>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</si>
  <si>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</si>
  <si>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</si>
  <si>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</si>
  <si>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</si>
  <si>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</si>
  <si>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</si>
  <si>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</si>
  <si>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</si>
  <si>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</si>
  <si>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</si>
  <si>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</si>
  <si>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</si>
  <si>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</si>
  <si>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</si>
  <si>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</si>
  <si>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</si>
  <si>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</si>
  <si>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</si>
  <si>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</si>
  <si>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</si>
  <si>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</si>
  <si>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</si>
  <si>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</si>
  <si>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</si>
  <si>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</si>
  <si>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</si>
  <si>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</si>
  <si>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</si>
  <si>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</si>
  <si>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</si>
  <si>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</si>
  <si>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</si>
  <si>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</si>
  <si>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</si>
  <si>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</si>
  <si>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</si>
  <si>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</si>
  <si>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</si>
  <si>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</si>
  <si>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</si>
  <si>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</si>
  <si>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</si>
  <si>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</si>
  <si>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</si>
  <si>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</si>
  <si>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</si>
  <si>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</si>
  <si>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</si>
  <si>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</si>
  <si>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</si>
  <si>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</si>
  <si>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</si>
  <si>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</si>
  <si>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</si>
  <si>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</si>
  <si>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</si>
  <si>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</si>
  <si>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</si>
  <si>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</si>
  <si>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</si>
  <si>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</si>
  <si>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</si>
  <si>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</si>
  <si>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</si>
  <si>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</si>
  <si>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</si>
  <si>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</si>
  <si>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</si>
  <si>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</si>
  <si>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</si>
  <si>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</si>
  <si>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</si>
  <si>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</si>
  <si>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</si>
  <si>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</si>
  <si>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</si>
  <si>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</si>
  <si>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</si>
  <si>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</si>
  <si>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</si>
  <si>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</si>
  <si>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</si>
  <si>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</si>
  <si>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</si>
  <si>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</si>
  <si>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</si>
  <si>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</si>
  <si>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</si>
  <si>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</si>
  <si>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</si>
  <si>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</si>
  <si>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</si>
  <si>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</si>
  <si>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</si>
  <si>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</si>
  <si>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</si>
  <si>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</si>
  <si>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</si>
  <si>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</si>
  <si>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</si>
  <si>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</si>
  <si>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</si>
  <si>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3/10/14 - mirNA qPCR #1: gene1 = miR 21, gene 2 = RNU6B</t>
  </si>
  <si>
    <t>miniumum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</si>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</sst>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4" borderId="0" xfId="0" applyNumberFormat="1" applyFont="1" applyFill="1" applyAlignment="1">
      <alignment horizontal="center"/>
    </xf>
    <xf numFmtId="0" fontId="0" fillId="0" borderId="0" xfId="0" applyFill="1"/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</cellXfs>
  <cellStyles count="1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Normal" xfId="0" builtinId="0"/>
  </cellStyles>
  <dxfs count="18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20.66136698749495</c:v>
                </c:pt>
                <c:pt idx="1">
                  <c:v>21.30078323981357</c:v>
                </c:pt>
                <c:pt idx="2">
                  <c:v>20.88133180300449</c:v>
                </c:pt>
                <c:pt idx="3">
                  <c:v>21.29517613021777</c:v>
                </c:pt>
                <c:pt idx="4">
                  <c:v>20.73820779512439</c:v>
                </c:pt>
                <c:pt idx="5">
                  <c:v>22.31701445604468</c:v>
                </c:pt>
                <c:pt idx="6">
                  <c:v>20.72604910244941</c:v>
                </c:pt>
                <c:pt idx="7">
                  <c:v>20.17967100965385</c:v>
                </c:pt>
                <c:pt idx="8">
                  <c:v>21.64359502111679</c:v>
                </c:pt>
                <c:pt idx="9">
                  <c:v>22.1339056107089</c:v>
                </c:pt>
                <c:pt idx="10">
                  <c:v>21.61130769853225</c:v>
                </c:pt>
                <c:pt idx="11">
                  <c:v>21.71721751373685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20.40284963609295</c:v>
                </c:pt>
                <c:pt idx="1">
                  <c:v>20.89950332347641</c:v>
                </c:pt>
                <c:pt idx="2">
                  <c:v>20.80542020067384</c:v>
                </c:pt>
                <c:pt idx="3">
                  <c:v>20.85670490434045</c:v>
                </c:pt>
                <c:pt idx="4">
                  <c:v>20.4170759010051</c:v>
                </c:pt>
                <c:pt idx="5">
                  <c:v>21.74842006135933</c:v>
                </c:pt>
                <c:pt idx="6">
                  <c:v>20.70733519739872</c:v>
                </c:pt>
                <c:pt idx="7">
                  <c:v>20.07261349057704</c:v>
                </c:pt>
                <c:pt idx="8">
                  <c:v>21.32778702650667</c:v>
                </c:pt>
                <c:pt idx="9">
                  <c:v>21.90505075240478</c:v>
                </c:pt>
                <c:pt idx="10">
                  <c:v>21.89087417074451</c:v>
                </c:pt>
                <c:pt idx="11">
                  <c:v>21.94002985975065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171000"/>
        <c:axId val="868134216"/>
      </c:scatterChart>
      <c:valAx>
        <c:axId val="868171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134216"/>
        <c:crosses val="autoZero"/>
        <c:crossBetween val="midCat"/>
      </c:valAx>
      <c:valAx>
        <c:axId val="868134216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8171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miR-21-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-7.839646782253328</c:v>
                </c:pt>
                <c:pt idx="1">
                  <c:v>-8.012276312986543</c:v>
                </c:pt>
                <c:pt idx="2">
                  <c:v>-8.611891752105421</c:v>
                </c:pt>
                <c:pt idx="3">
                  <c:v>-7.220802958463093</c:v>
                </c:pt>
                <c:pt idx="4">
                  <c:v>-6.97542211739107</c:v>
                </c:pt>
                <c:pt idx="5">
                  <c:v>-7.103973169016736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-8.43234801450523</c:v>
                </c:pt>
                <c:pt idx="1">
                  <c:v>-6.830863549939365</c:v>
                </c:pt>
                <c:pt idx="2">
                  <c:v>-8.157162604645954</c:v>
                </c:pt>
                <c:pt idx="3">
                  <c:v>-9.13769982880705</c:v>
                </c:pt>
                <c:pt idx="4">
                  <c:v>-8.929223506882813</c:v>
                </c:pt>
                <c:pt idx="5">
                  <c:v>-8.867162571033094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1">
                  <c:v>-7.892567945389359</c:v>
                </c:pt>
                <c:pt idx="2">
                  <c:v>-7.299257543413737</c:v>
                </c:pt>
                <c:pt idx="3">
                  <c:v>-8.108967866571948</c:v>
                </c:pt>
                <c:pt idx="4">
                  <c:v>-5.734896199777466</c:v>
                </c:pt>
                <c:pt idx="5">
                  <c:v>-8.685921897687933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-8.13756051666767</c:v>
                </c:pt>
                <c:pt idx="1">
                  <c:v>-8.52003194860526</c:v>
                </c:pt>
                <c:pt idx="2">
                  <c:v>-9.3281735246069</c:v>
                </c:pt>
                <c:pt idx="3">
                  <c:v>-8.518171639683029</c:v>
                </c:pt>
                <c:pt idx="4">
                  <c:v>-8.455268311299263</c:v>
                </c:pt>
                <c:pt idx="5">
                  <c:v>-9.158815398341943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-8.154604949115098</c:v>
                </c:pt>
                <c:pt idx="1">
                  <c:v>-7.100066081623633</c:v>
                </c:pt>
                <c:pt idx="2">
                  <c:v>-7.80679138969685</c:v>
                </c:pt>
                <c:pt idx="3">
                  <c:v>-8.97802863557432</c:v>
                </c:pt>
                <c:pt idx="4">
                  <c:v>-7.595912744401549</c:v>
                </c:pt>
                <c:pt idx="5">
                  <c:v>-7.509928654679115</c:v>
                </c:pt>
                <c:pt idx="6">
                  <c:v>-8.66192199662661</c:v>
                </c:pt>
                <c:pt idx="7">
                  <c:v>-8.710751783108078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382248"/>
        <c:axId val="860608200"/>
      </c:scatterChart>
      <c:valAx>
        <c:axId val="867382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608200"/>
        <c:crosses val="autoZero"/>
        <c:crossBetween val="midCat"/>
      </c:valAx>
      <c:valAx>
        <c:axId val="86060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382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miR-21 -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0.803874299963885</c:v>
                </c:pt>
                <c:pt idx="1">
                  <c:v>0.906055521466062</c:v>
                </c:pt>
                <c:pt idx="2">
                  <c:v>1.37295734349431</c:v>
                </c:pt>
                <c:pt idx="3">
                  <c:v>0.523476983074705</c:v>
                </c:pt>
                <c:pt idx="4">
                  <c:v>0.441601558340723</c:v>
                </c:pt>
                <c:pt idx="5">
                  <c:v>0.482756710991744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1.21229689763716</c:v>
                </c:pt>
                <c:pt idx="1">
                  <c:v>0.39949756111854</c:v>
                </c:pt>
                <c:pt idx="2">
                  <c:v>1.00177440411527</c:v>
                </c:pt>
                <c:pt idx="3">
                  <c:v>1.976701297655841</c:v>
                </c:pt>
                <c:pt idx="4">
                  <c:v>1.71073768003655</c:v>
                </c:pt>
                <c:pt idx="5">
                  <c:v>1.63870665649308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1">
                  <c:v>0.83390965457844</c:v>
                </c:pt>
                <c:pt idx="2">
                  <c:v>0.552732210902744</c:v>
                </c:pt>
                <c:pt idx="3">
                  <c:v>0.968861880830219</c:v>
                </c:pt>
                <c:pt idx="4">
                  <c:v>0.18689388232878</c:v>
                </c:pt>
                <c:pt idx="5">
                  <c:v>1.445247872458472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0.988255214524925</c:v>
                </c:pt>
                <c:pt idx="1">
                  <c:v>1.288262864748884</c:v>
                </c:pt>
                <c:pt idx="2">
                  <c:v>2.255689631080584</c:v>
                </c:pt>
                <c:pt idx="3">
                  <c:v>1.286602761712905</c:v>
                </c:pt>
                <c:pt idx="4">
                  <c:v>1.23171063310301</c:v>
                </c:pt>
                <c:pt idx="5">
                  <c:v>2.00584544772759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</c:v>
                </c:pt>
                <c:pt idx="1">
                  <c:v>0.481451084468914</c:v>
                </c:pt>
                <c:pt idx="2">
                  <c:v>0.785774056287715</c:v>
                </c:pt>
                <c:pt idx="3">
                  <c:v>1.769600485453739</c:v>
                </c:pt>
                <c:pt idx="4">
                  <c:v>0.678917319758661</c:v>
                </c:pt>
                <c:pt idx="5">
                  <c:v>0.639636293315337</c:v>
                </c:pt>
                <c:pt idx="6">
                  <c:v>1.42140437752351</c:v>
                </c:pt>
                <c:pt idx="7">
                  <c:v>1.470336976095856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337752"/>
        <c:axId val="867522168"/>
      </c:scatterChart>
      <c:valAx>
        <c:axId val="867337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7522168"/>
        <c:crosses val="autoZero"/>
        <c:crossBetween val="midCat"/>
      </c:valAx>
      <c:valAx>
        <c:axId val="86752216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337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29.87236404095534</c:v>
                </c:pt>
                <c:pt idx="1">
                  <c:v>29.6508796141938</c:v>
                </c:pt>
                <c:pt idx="2">
                  <c:v>28.73803400222086</c:v>
                </c:pt>
                <c:pt idx="3">
                  <c:v>28.85896061060195</c:v>
                </c:pt>
                <c:pt idx="4">
                  <c:v>28.80385668854885</c:v>
                </c:pt>
                <c:pt idx="5">
                  <c:v>28.85506410365512</c:v>
                </c:pt>
                <c:pt idx="6">
                  <c:v>29.91803903831696</c:v>
                </c:pt>
                <c:pt idx="7">
                  <c:v>27.02550377156724</c:v>
                </c:pt>
                <c:pt idx="8">
                  <c:v>30.1766407862028</c:v>
                </c:pt>
                <c:pt idx="9">
                  <c:v>30.40981907003022</c:v>
                </c:pt>
                <c:pt idx="10">
                  <c:v>30.0293667885278</c:v>
                </c:pt>
                <c:pt idx="11">
                  <c:v>29.4838783705762</c:v>
                </c:pt>
                <c:pt idx="13">
                  <c:v>29.72119163213311</c:v>
                </c:pt>
                <c:pt idx="14">
                  <c:v>30.00643523317583</c:v>
                </c:pt>
                <c:pt idx="15">
                  <c:v>30.15761077988823</c:v>
                </c:pt>
                <c:pt idx="16">
                  <c:v>26.26700451157142</c:v>
                </c:pt>
                <c:pt idx="17">
                  <c:v>29.76186241496704</c:v>
                </c:pt>
                <c:pt idx="18">
                  <c:v>30.09580166802172</c:v>
                </c:pt>
                <c:pt idx="19">
                  <c:v>29.60183480894059</c:v>
                </c:pt>
                <c:pt idx="20">
                  <c:v>30.17154952644607</c:v>
                </c:pt>
                <c:pt idx="21">
                  <c:v>29.04100959295569</c:v>
                </c:pt>
                <c:pt idx="22">
                  <c:v>29.17196046122333</c:v>
                </c:pt>
                <c:pt idx="23">
                  <c:v>29.7364572464067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347576"/>
        <c:axId val="867350296"/>
      </c:barChart>
      <c:catAx>
        <c:axId val="867347576"/>
        <c:scaling>
          <c:orientation val="minMax"/>
        </c:scaling>
        <c:delete val="0"/>
        <c:axPos val="b"/>
        <c:majorTickMark val="out"/>
        <c:minorTickMark val="none"/>
        <c:tickLblPos val="nextTo"/>
        <c:crossAx val="867350296"/>
        <c:crosses val="autoZero"/>
        <c:auto val="1"/>
        <c:lblAlgn val="ctr"/>
        <c:lblOffset val="100"/>
        <c:noMultiLvlLbl val="0"/>
      </c:catAx>
      <c:valAx>
        <c:axId val="86735029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347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29.87236404095534</c:v>
                </c:pt>
                <c:pt idx="1">
                  <c:v>29.6508796141938</c:v>
                </c:pt>
                <c:pt idx="2">
                  <c:v>28.73803400222086</c:v>
                </c:pt>
                <c:pt idx="3">
                  <c:v>28.85896061060195</c:v>
                </c:pt>
                <c:pt idx="4">
                  <c:v>28.80385668854885</c:v>
                </c:pt>
                <c:pt idx="5">
                  <c:v>28.85506410365512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29.91803903831696</c:v>
                </c:pt>
                <c:pt idx="1">
                  <c:v>27.02550377156724</c:v>
                </c:pt>
                <c:pt idx="2">
                  <c:v>30.1766407862028</c:v>
                </c:pt>
                <c:pt idx="3">
                  <c:v>30.40981907003022</c:v>
                </c:pt>
                <c:pt idx="4">
                  <c:v>30.0293667885278</c:v>
                </c:pt>
                <c:pt idx="5">
                  <c:v>29.4838783705762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1">
                  <c:v>29.72119163213311</c:v>
                </c:pt>
                <c:pt idx="2">
                  <c:v>30.00643523317583</c:v>
                </c:pt>
                <c:pt idx="3">
                  <c:v>30.15761077988823</c:v>
                </c:pt>
                <c:pt idx="4">
                  <c:v>26.26700451157142</c:v>
                </c:pt>
                <c:pt idx="5">
                  <c:v>29.76186241496704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30.09580166802172</c:v>
                </c:pt>
                <c:pt idx="1">
                  <c:v>29.60183480894059</c:v>
                </c:pt>
                <c:pt idx="2">
                  <c:v>30.17154952644607</c:v>
                </c:pt>
                <c:pt idx="3">
                  <c:v>29.04100959295569</c:v>
                </c:pt>
                <c:pt idx="4">
                  <c:v>29.17196046122333</c:v>
                </c:pt>
                <c:pt idx="5">
                  <c:v>29.7364572464067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29.42042588579001</c:v>
                </c:pt>
                <c:pt idx="1">
                  <c:v>28.83929380093531</c:v>
                </c:pt>
                <c:pt idx="2">
                  <c:v>29.04006119869567</c:v>
                </c:pt>
                <c:pt idx="3">
                  <c:v>29.97435474304474</c:v>
                </c:pt>
                <c:pt idx="4">
                  <c:v>29.86381343265447</c:v>
                </c:pt>
                <c:pt idx="5">
                  <c:v>28.72882590214223</c:v>
                </c:pt>
                <c:pt idx="6">
                  <c:v>29.95639533446946</c:v>
                </c:pt>
                <c:pt idx="7">
                  <c:v>29.3164757668619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719784"/>
        <c:axId val="864320584"/>
      </c:scatterChart>
      <c:valAx>
        <c:axId val="858719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4320584"/>
        <c:crosses val="autoZero"/>
        <c:crossBetween val="midCat"/>
      </c:valAx>
      <c:valAx>
        <c:axId val="864320584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58719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0.731060062298748</c:v>
                </c:pt>
                <c:pt idx="1">
                  <c:v>0.852366779776648</c:v>
                </c:pt>
                <c:pt idx="2">
                  <c:v>1.604798189638028</c:v>
                </c:pt>
                <c:pt idx="3">
                  <c:v>1.475767321481528</c:v>
                </c:pt>
                <c:pt idx="4">
                  <c:v>1.533224755497815</c:v>
                </c:pt>
                <c:pt idx="5">
                  <c:v>1.479758539209747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0.708277612789145</c:v>
                </c:pt>
                <c:pt idx="1">
                  <c:v>5.259487092871391</c:v>
                </c:pt>
                <c:pt idx="2">
                  <c:v>0.592047609358214</c:v>
                </c:pt>
                <c:pt idx="3">
                  <c:v>0.503689588683607</c:v>
                </c:pt>
                <c:pt idx="4">
                  <c:v>0.655677865156126</c:v>
                </c:pt>
                <c:pt idx="5">
                  <c:v>0.956971268037625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1">
                  <c:v>0.811821387551007</c:v>
                </c:pt>
                <c:pt idx="2">
                  <c:v>0.666183096255717</c:v>
                </c:pt>
                <c:pt idx="3">
                  <c:v>0.599908802653752</c:v>
                </c:pt>
                <c:pt idx="4">
                  <c:v>8.897631650651668</c:v>
                </c:pt>
                <c:pt idx="5">
                  <c:v>0.78925503859187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0.626169098304379</c:v>
                </c:pt>
                <c:pt idx="1">
                  <c:v>0.881841377185446</c:v>
                </c:pt>
                <c:pt idx="2">
                  <c:v>0.594140631797946</c:v>
                </c:pt>
                <c:pt idx="3">
                  <c:v>1.300815445563522</c:v>
                </c:pt>
                <c:pt idx="4">
                  <c:v>1.187942843801682</c:v>
                </c:pt>
                <c:pt idx="5">
                  <c:v>0.80327653532506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1.000000000000003</c:v>
                </c:pt>
                <c:pt idx="1">
                  <c:v>1.496022719322632</c:v>
                </c:pt>
                <c:pt idx="2">
                  <c:v>1.301670852599706</c:v>
                </c:pt>
                <c:pt idx="3">
                  <c:v>0.681162606250402</c:v>
                </c:pt>
                <c:pt idx="4">
                  <c:v>0.735405796526885</c:v>
                </c:pt>
                <c:pt idx="5">
                  <c:v>1.615073681317547</c:v>
                </c:pt>
                <c:pt idx="6">
                  <c:v>0.689695066129006</c:v>
                </c:pt>
                <c:pt idx="7">
                  <c:v>1.07471201412654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402536"/>
        <c:axId val="860406536"/>
      </c:scatterChart>
      <c:valAx>
        <c:axId val="867402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406536"/>
        <c:crosses val="autoZero"/>
        <c:crossBetween val="midCat"/>
      </c:valAx>
      <c:valAx>
        <c:axId val="86040653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402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976488"/>
        <c:axId val="867390392"/>
      </c:scatterChart>
      <c:valAx>
        <c:axId val="86797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7390392"/>
        <c:crosses val="autoZero"/>
        <c:crossBetween val="midCat"/>
      </c:valAx>
      <c:valAx>
        <c:axId val="867390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7976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766872"/>
        <c:axId val="863817848"/>
      </c:scatterChart>
      <c:valAx>
        <c:axId val="100876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63817848"/>
        <c:crosses val="autoZero"/>
        <c:crossBetween val="midCat"/>
      </c:valAx>
      <c:valAx>
        <c:axId val="863817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008766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Data'!$G$2:$G$25</c:f>
              <c:numCache>
                <c:formatCode>0.00</c:formatCode>
                <c:ptCount val="24"/>
                <c:pt idx="0">
                  <c:v>29.87236404095534</c:v>
                </c:pt>
                <c:pt idx="1">
                  <c:v>29.6508796141938</c:v>
                </c:pt>
                <c:pt idx="2">
                  <c:v>28.73803400222086</c:v>
                </c:pt>
                <c:pt idx="3">
                  <c:v>28.85896061060195</c:v>
                </c:pt>
                <c:pt idx="4">
                  <c:v>28.80385668854885</c:v>
                </c:pt>
                <c:pt idx="5">
                  <c:v>28.85506410365512</c:v>
                </c:pt>
                <c:pt idx="6">
                  <c:v>29.91803903831696</c:v>
                </c:pt>
                <c:pt idx="7">
                  <c:v>27.02550377156724</c:v>
                </c:pt>
                <c:pt idx="8">
                  <c:v>30.1766407862028</c:v>
                </c:pt>
                <c:pt idx="9">
                  <c:v>30.40981907003022</c:v>
                </c:pt>
                <c:pt idx="10">
                  <c:v>30.0293667885278</c:v>
                </c:pt>
                <c:pt idx="11">
                  <c:v>29.4838783705762</c:v>
                </c:pt>
                <c:pt idx="13">
                  <c:v>29.72119163213311</c:v>
                </c:pt>
                <c:pt idx="14">
                  <c:v>30.00643523317583</c:v>
                </c:pt>
                <c:pt idx="15">
                  <c:v>30.15761077988823</c:v>
                </c:pt>
                <c:pt idx="16">
                  <c:v>26.26700451157142</c:v>
                </c:pt>
                <c:pt idx="17">
                  <c:v>29.76186241496704</c:v>
                </c:pt>
                <c:pt idx="18">
                  <c:v>30.09580166802172</c:v>
                </c:pt>
                <c:pt idx="19">
                  <c:v>29.60183480894059</c:v>
                </c:pt>
                <c:pt idx="20">
                  <c:v>30.17154952644607</c:v>
                </c:pt>
                <c:pt idx="21">
                  <c:v>29.04100959295569</c:v>
                </c:pt>
                <c:pt idx="22">
                  <c:v>29.17196046122333</c:v>
                </c:pt>
                <c:pt idx="23">
                  <c:v>29.7364572464067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546984"/>
        <c:axId val="1001225288"/>
      </c:scatterChart>
      <c:valAx>
        <c:axId val="27154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001225288"/>
        <c:crosses val="autoZero"/>
        <c:crossBetween val="midCat"/>
      </c:valAx>
      <c:valAx>
        <c:axId val="1001225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3/10/14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71546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20.66136698749495</c:v>
                </c:pt>
                <c:pt idx="1">
                  <c:v>21.30078323981357</c:v>
                </c:pt>
                <c:pt idx="2">
                  <c:v>20.88133180300449</c:v>
                </c:pt>
                <c:pt idx="3">
                  <c:v>21.29517613021777</c:v>
                </c:pt>
                <c:pt idx="4">
                  <c:v>20.73820779512439</c:v>
                </c:pt>
                <c:pt idx="5">
                  <c:v>22.31701445604468</c:v>
                </c:pt>
                <c:pt idx="6">
                  <c:v>20.72604910244941</c:v>
                </c:pt>
                <c:pt idx="7">
                  <c:v>20.17967100965385</c:v>
                </c:pt>
                <c:pt idx="8">
                  <c:v>21.64359502111679</c:v>
                </c:pt>
                <c:pt idx="9">
                  <c:v>22.1339056107089</c:v>
                </c:pt>
                <c:pt idx="10">
                  <c:v>21.61130769853225</c:v>
                </c:pt>
                <c:pt idx="11">
                  <c:v>21.71721751373685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20.40284963609295</c:v>
                </c:pt>
                <c:pt idx="1">
                  <c:v>20.89950332347641</c:v>
                </c:pt>
                <c:pt idx="2">
                  <c:v>20.80542020067384</c:v>
                </c:pt>
                <c:pt idx="3">
                  <c:v>20.85670490434045</c:v>
                </c:pt>
                <c:pt idx="4">
                  <c:v>20.4170759010051</c:v>
                </c:pt>
                <c:pt idx="5">
                  <c:v>21.74842006135933</c:v>
                </c:pt>
                <c:pt idx="6">
                  <c:v>20.70733519739872</c:v>
                </c:pt>
                <c:pt idx="7">
                  <c:v>20.07261349057704</c:v>
                </c:pt>
                <c:pt idx="8">
                  <c:v>21.32778702650667</c:v>
                </c:pt>
                <c:pt idx="9">
                  <c:v>21.90505075240478</c:v>
                </c:pt>
                <c:pt idx="10">
                  <c:v>21.89087417074451</c:v>
                </c:pt>
                <c:pt idx="11">
                  <c:v>21.94002985975065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425032"/>
        <c:axId val="858615288"/>
      </c:scatterChart>
      <c:valAx>
        <c:axId val="864425032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58615288"/>
        <c:crosses val="autoZero"/>
        <c:crossBetween val="midCat"/>
      </c:valAx>
      <c:valAx>
        <c:axId val="858615288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4425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20.79547396391704</c:v>
                </c:pt>
                <c:pt idx="1">
                  <c:v>21.66031375930521</c:v>
                </c:pt>
                <c:pt idx="2">
                  <c:v>21.20225461960601</c:v>
                </c:pt>
                <c:pt idx="3">
                  <c:v>20.91386125613635</c:v>
                </c:pt>
                <c:pt idx="4">
                  <c:v>20.27521372943044</c:v>
                </c:pt>
                <c:pt idx="5">
                  <c:v>21.34211682723021</c:v>
                </c:pt>
                <c:pt idx="6">
                  <c:v>22.04988375653562</c:v>
                </c:pt>
                <c:pt idx="7">
                  <c:v>23.11236517293057</c:v>
                </c:pt>
                <c:pt idx="8">
                  <c:v>20.53504178057445</c:v>
                </c:pt>
                <c:pt idx="9">
                  <c:v>22.10617307958926</c:v>
                </c:pt>
                <c:pt idx="10">
                  <c:v>21.99802701602355</c:v>
                </c:pt>
                <c:pt idx="11">
                  <c:v>22.41222281505624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20.43795763516916</c:v>
                </c:pt>
                <c:pt idx="1">
                  <c:v>21.6168928431093</c:v>
                </c:pt>
                <c:pt idx="2">
                  <c:v>21.31521347725626</c:v>
                </c:pt>
                <c:pt idx="3">
                  <c:v>21.24974446453432</c:v>
                </c:pt>
                <c:pt idx="4">
                  <c:v>20.77046217711488</c:v>
                </c:pt>
                <c:pt idx="5">
                  <c:v>21.20212165521612</c:v>
                </c:pt>
                <c:pt idx="6">
                  <c:v>21.86659854617249</c:v>
                </c:pt>
                <c:pt idx="7">
                  <c:v>22.30199020659361</c:v>
                </c:pt>
                <c:pt idx="8">
                  <c:v>19.8542386626813</c:v>
                </c:pt>
                <c:pt idx="9">
                  <c:v>21.5506960627263</c:v>
                </c:pt>
                <c:pt idx="10">
                  <c:v>21.27828828825417</c:v>
                </c:pt>
                <c:pt idx="11">
                  <c:v>21.68506301157634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2536"/>
        <c:axId val="2468584"/>
      </c:scatterChart>
      <c:valAx>
        <c:axId val="246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468584"/>
        <c:crosses val="autoZero"/>
        <c:crossBetween val="midCat"/>
      </c:valAx>
      <c:valAx>
        <c:axId val="2468584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462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26.26700451157142</c:v>
                </c:pt>
                <c:pt idx="1">
                  <c:v>30.0293667885278</c:v>
                </c:pt>
                <c:pt idx="2">
                  <c:v>30.17154952644607</c:v>
                </c:pt>
                <c:pt idx="3">
                  <c:v>29.76186241496704</c:v>
                </c:pt>
                <c:pt idx="4">
                  <c:v>29.7364572464067</c:v>
                </c:pt>
                <c:pt idx="5">
                  <c:v>29.87236404095534</c:v>
                </c:pt>
                <c:pt idx="6">
                  <c:v>29.17196046122333</c:v>
                </c:pt>
                <c:pt idx="7">
                  <c:v>28.73803400222086</c:v>
                </c:pt>
                <c:pt idx="8">
                  <c:v>29.91803903831696</c:v>
                </c:pt>
                <c:pt idx="9">
                  <c:v>30.1766407862028</c:v>
                </c:pt>
                <c:pt idx="10">
                  <c:v>28.85506410365512</c:v>
                </c:pt>
                <c:pt idx="11">
                  <c:v>29.72119163213311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29.4838783705762</c:v>
                </c:pt>
                <c:pt idx="1">
                  <c:v>29.6508796141938</c:v>
                </c:pt>
                <c:pt idx="3">
                  <c:v>29.60183480894059</c:v>
                </c:pt>
                <c:pt idx="4">
                  <c:v>29.04100959295569</c:v>
                </c:pt>
                <c:pt idx="5">
                  <c:v>30.40981907003022</c:v>
                </c:pt>
                <c:pt idx="6">
                  <c:v>30.09580166802172</c:v>
                </c:pt>
                <c:pt idx="7">
                  <c:v>30.00643523317583</c:v>
                </c:pt>
                <c:pt idx="8">
                  <c:v>27.02550377156724</c:v>
                </c:pt>
                <c:pt idx="9">
                  <c:v>28.80385668854885</c:v>
                </c:pt>
                <c:pt idx="10">
                  <c:v>28.85896061060195</c:v>
                </c:pt>
                <c:pt idx="11">
                  <c:v>30.15761077988823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261352"/>
        <c:axId val="868910168"/>
      </c:scatterChart>
      <c:valAx>
        <c:axId val="86826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910168"/>
        <c:crosses val="autoZero"/>
        <c:crossBetween val="midCat"/>
      </c:valAx>
      <c:valAx>
        <c:axId val="868910168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8261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20.79547396391704</c:v>
                </c:pt>
                <c:pt idx="1">
                  <c:v>21.66031375930521</c:v>
                </c:pt>
                <c:pt idx="2">
                  <c:v>21.20225461960601</c:v>
                </c:pt>
                <c:pt idx="3">
                  <c:v>20.91386125613635</c:v>
                </c:pt>
                <c:pt idx="4">
                  <c:v>20.27521372943044</c:v>
                </c:pt>
                <c:pt idx="5">
                  <c:v>21.34211682723021</c:v>
                </c:pt>
                <c:pt idx="6">
                  <c:v>22.04988375653562</c:v>
                </c:pt>
                <c:pt idx="7">
                  <c:v>23.11236517293057</c:v>
                </c:pt>
                <c:pt idx="8">
                  <c:v>20.53504178057445</c:v>
                </c:pt>
                <c:pt idx="9">
                  <c:v>22.10617307958926</c:v>
                </c:pt>
                <c:pt idx="10">
                  <c:v>21.99802701602355</c:v>
                </c:pt>
                <c:pt idx="11">
                  <c:v>22.41222281505624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20.43795763516916</c:v>
                </c:pt>
                <c:pt idx="1">
                  <c:v>21.6168928431093</c:v>
                </c:pt>
                <c:pt idx="2">
                  <c:v>21.31521347725626</c:v>
                </c:pt>
                <c:pt idx="3">
                  <c:v>21.24974446453432</c:v>
                </c:pt>
                <c:pt idx="4">
                  <c:v>20.77046217711488</c:v>
                </c:pt>
                <c:pt idx="5">
                  <c:v>21.20212165521612</c:v>
                </c:pt>
                <c:pt idx="6">
                  <c:v>21.86659854617249</c:v>
                </c:pt>
                <c:pt idx="7">
                  <c:v>22.30199020659361</c:v>
                </c:pt>
                <c:pt idx="8">
                  <c:v>19.8542386626813</c:v>
                </c:pt>
                <c:pt idx="9">
                  <c:v>21.5506960627263</c:v>
                </c:pt>
                <c:pt idx="10">
                  <c:v>21.27828828825417</c:v>
                </c:pt>
                <c:pt idx="11">
                  <c:v>21.68506301157634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00632"/>
        <c:axId val="195103256"/>
      </c:scatterChart>
      <c:valAx>
        <c:axId val="195100632"/>
        <c:scaling>
          <c:orientation val="minMax"/>
          <c:max val="3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95103256"/>
        <c:crosses val="autoZero"/>
        <c:crossBetween val="midCat"/>
      </c:valAx>
      <c:valAx>
        <c:axId val="195103256"/>
        <c:scaling>
          <c:orientation val="minMax"/>
          <c:max val="3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95100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26.26700451157142</c:v>
                </c:pt>
                <c:pt idx="1">
                  <c:v>30.0293667885278</c:v>
                </c:pt>
                <c:pt idx="2">
                  <c:v>30.17154952644607</c:v>
                </c:pt>
                <c:pt idx="3">
                  <c:v>29.76186241496704</c:v>
                </c:pt>
                <c:pt idx="4">
                  <c:v>29.7364572464067</c:v>
                </c:pt>
                <c:pt idx="5">
                  <c:v>29.87236404095534</c:v>
                </c:pt>
                <c:pt idx="6">
                  <c:v>29.17196046122333</c:v>
                </c:pt>
                <c:pt idx="7">
                  <c:v>28.73803400222086</c:v>
                </c:pt>
                <c:pt idx="8">
                  <c:v>29.91803903831696</c:v>
                </c:pt>
                <c:pt idx="9">
                  <c:v>30.1766407862028</c:v>
                </c:pt>
                <c:pt idx="10">
                  <c:v>28.85506410365512</c:v>
                </c:pt>
                <c:pt idx="11">
                  <c:v>29.72119163213311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29.4838783705762</c:v>
                </c:pt>
                <c:pt idx="1">
                  <c:v>29.6508796141938</c:v>
                </c:pt>
                <c:pt idx="3">
                  <c:v>29.60183480894059</c:v>
                </c:pt>
                <c:pt idx="4">
                  <c:v>29.04100959295569</c:v>
                </c:pt>
                <c:pt idx="5">
                  <c:v>30.40981907003022</c:v>
                </c:pt>
                <c:pt idx="6">
                  <c:v>30.09580166802172</c:v>
                </c:pt>
                <c:pt idx="7">
                  <c:v>30.00643523317583</c:v>
                </c:pt>
                <c:pt idx="8">
                  <c:v>27.02550377156724</c:v>
                </c:pt>
                <c:pt idx="9">
                  <c:v>28.80385668854885</c:v>
                </c:pt>
                <c:pt idx="10">
                  <c:v>28.85896061060195</c:v>
                </c:pt>
                <c:pt idx="11">
                  <c:v>30.15761077988823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401320"/>
        <c:axId val="994225672"/>
      </c:scatterChart>
      <c:valAx>
        <c:axId val="868401320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4225672"/>
        <c:crosses val="autoZero"/>
        <c:crossBetween val="midCat"/>
      </c:valAx>
      <c:valAx>
        <c:axId val="994225672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8401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0.402056952226675</c:v>
                  </c:pt>
                  <c:pt idx="1">
                    <c:v>0.0307032242874605</c:v>
                  </c:pt>
                  <c:pt idx="2">
                    <c:v>0.0757010977162238</c:v>
                  </c:pt>
                  <c:pt idx="3">
                    <c:v>0.508932135088304</c:v>
                  </c:pt>
                  <c:pt idx="4">
                    <c:v>0.392781565417075</c:v>
                  </c:pt>
                  <c:pt idx="5">
                    <c:v>0.197683348293694</c:v>
                  </c:pt>
                  <c:pt idx="6">
                    <c:v>0.223309974541742</c:v>
                  </c:pt>
                  <c:pt idx="7">
                    <c:v>0.48140050131519</c:v>
                  </c:pt>
                  <c:pt idx="8">
                    <c:v>0.161824822214331</c:v>
                  </c:pt>
                  <c:pt idx="9">
                    <c:v>0.0989915354645421</c:v>
                  </c:pt>
                  <c:pt idx="10">
                    <c:v>0.283747749995973</c:v>
                  </c:pt>
                  <c:pt idx="11">
                    <c:v>0.252802220442548</c:v>
                  </c:pt>
                  <c:pt idx="12">
                    <c:v>0.0798739742395766</c:v>
                  </c:pt>
                  <c:pt idx="13">
                    <c:v>0.157552120798441</c:v>
                  </c:pt>
                  <c:pt idx="14">
                    <c:v>0.573021634000686</c:v>
                  </c:pt>
                  <c:pt idx="15">
                    <c:v>0.514179628046912</c:v>
                  </c:pt>
                  <c:pt idx="16">
                    <c:v>0.182799372230741</c:v>
                  </c:pt>
                  <c:pt idx="17">
                    <c:v>0.310045977173028</c:v>
                  </c:pt>
                  <c:pt idx="18">
                    <c:v>0.129602215138978</c:v>
                  </c:pt>
                  <c:pt idx="19">
                    <c:v>0.237505294344896</c:v>
                  </c:pt>
                  <c:pt idx="20">
                    <c:v>0.0536776087787384</c:v>
                  </c:pt>
                  <c:pt idx="21">
                    <c:v>0.35019353572978</c:v>
                  </c:pt>
                  <c:pt idx="22">
                    <c:v>0.0132327291638181</c:v>
                  </c:pt>
                  <c:pt idx="23">
                    <c:v>0.22707453998703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0.402056952226675</c:v>
                  </c:pt>
                  <c:pt idx="1">
                    <c:v>0.0307032242874605</c:v>
                  </c:pt>
                  <c:pt idx="2">
                    <c:v>0.0757010977162238</c:v>
                  </c:pt>
                  <c:pt idx="3">
                    <c:v>0.508932135088304</c:v>
                  </c:pt>
                  <c:pt idx="4">
                    <c:v>0.392781565417075</c:v>
                  </c:pt>
                  <c:pt idx="5">
                    <c:v>0.197683348293694</c:v>
                  </c:pt>
                  <c:pt idx="6">
                    <c:v>0.223309974541742</c:v>
                  </c:pt>
                  <c:pt idx="7">
                    <c:v>0.48140050131519</c:v>
                  </c:pt>
                  <c:pt idx="8">
                    <c:v>0.161824822214331</c:v>
                  </c:pt>
                  <c:pt idx="9">
                    <c:v>0.0989915354645421</c:v>
                  </c:pt>
                  <c:pt idx="10">
                    <c:v>0.283747749995973</c:v>
                  </c:pt>
                  <c:pt idx="11">
                    <c:v>0.252802220442548</c:v>
                  </c:pt>
                  <c:pt idx="12">
                    <c:v>0.0798739742395766</c:v>
                  </c:pt>
                  <c:pt idx="13">
                    <c:v>0.157552120798441</c:v>
                  </c:pt>
                  <c:pt idx="14">
                    <c:v>0.573021634000686</c:v>
                  </c:pt>
                  <c:pt idx="15">
                    <c:v>0.514179628046912</c:v>
                  </c:pt>
                  <c:pt idx="16">
                    <c:v>0.182799372230741</c:v>
                  </c:pt>
                  <c:pt idx="17">
                    <c:v>0.310045977173028</c:v>
                  </c:pt>
                  <c:pt idx="18">
                    <c:v>0.129602215138978</c:v>
                  </c:pt>
                  <c:pt idx="19">
                    <c:v>0.237505294344896</c:v>
                  </c:pt>
                  <c:pt idx="20">
                    <c:v>0.0536776087787384</c:v>
                  </c:pt>
                  <c:pt idx="21">
                    <c:v>0.35019353572978</c:v>
                  </c:pt>
                  <c:pt idx="22">
                    <c:v>0.0132327291638181</c:v>
                  </c:pt>
                  <c:pt idx="23">
                    <c:v>0.22707453998703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22.03271725870201</c:v>
                </c:pt>
                <c:pt idx="1">
                  <c:v>21.63860330120726</c:v>
                </c:pt>
                <c:pt idx="2">
                  <c:v>20.12614225011544</c:v>
                </c:pt>
                <c:pt idx="3">
                  <c:v>21.63815765213886</c:v>
                </c:pt>
                <c:pt idx="4">
                  <c:v>21.82843457115778</c:v>
                </c:pt>
                <c:pt idx="5">
                  <c:v>21.75109093463838</c:v>
                </c:pt>
                <c:pt idx="6">
                  <c:v>21.48569102381173</c:v>
                </c:pt>
                <c:pt idx="7">
                  <c:v>20.19464022162787</c:v>
                </c:pt>
                <c:pt idx="8">
                  <c:v>22.01947818155684</c:v>
                </c:pt>
                <c:pt idx="9">
                  <c:v>21.27211924122317</c:v>
                </c:pt>
                <c:pt idx="10">
                  <c:v>21.10014328164499</c:v>
                </c:pt>
                <c:pt idx="11">
                  <c:v>20.6167157995431</c:v>
                </c:pt>
                <c:pt idx="12">
                  <c:v>21.25873404843113</c:v>
                </c:pt>
                <c:pt idx="13">
                  <c:v>21.82862368674375</c:v>
                </c:pt>
                <c:pt idx="14">
                  <c:v>22.70717768976209</c:v>
                </c:pt>
                <c:pt idx="15">
                  <c:v>22.04864291331629</c:v>
                </c:pt>
                <c:pt idx="16">
                  <c:v>20.53210831179396</c:v>
                </c:pt>
                <c:pt idx="17">
                  <c:v>21.07594051727911</c:v>
                </c:pt>
                <c:pt idx="18">
                  <c:v>21.95824115135406</c:v>
                </c:pt>
                <c:pt idx="19">
                  <c:v>21.08180286033533</c:v>
                </c:pt>
                <c:pt idx="20">
                  <c:v>20.84337600183917</c:v>
                </c:pt>
                <c:pt idx="21">
                  <c:v>20.52283795327266</c:v>
                </c:pt>
                <c:pt idx="22">
                  <c:v>20.71669214992406</c:v>
                </c:pt>
                <c:pt idx="23">
                  <c:v>20.57764184806475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4267944"/>
        <c:axId val="994447768"/>
      </c:barChart>
      <c:catAx>
        <c:axId val="994267944"/>
        <c:scaling>
          <c:orientation val="minMax"/>
        </c:scaling>
        <c:delete val="0"/>
        <c:axPos val="b"/>
        <c:majorTickMark val="out"/>
        <c:minorTickMark val="none"/>
        <c:tickLblPos val="nextTo"/>
        <c:crossAx val="994447768"/>
        <c:crosses val="autoZero"/>
        <c:auto val="1"/>
        <c:lblAlgn val="ctr"/>
        <c:lblOffset val="100"/>
        <c:noMultiLvlLbl val="0"/>
      </c:catAx>
      <c:valAx>
        <c:axId val="99444776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4267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22.03271725870201</c:v>
                </c:pt>
                <c:pt idx="1">
                  <c:v>21.63860330120726</c:v>
                </c:pt>
                <c:pt idx="2">
                  <c:v>20.12614225011544</c:v>
                </c:pt>
                <c:pt idx="3">
                  <c:v>21.63815765213886</c:v>
                </c:pt>
                <c:pt idx="4">
                  <c:v>21.82843457115778</c:v>
                </c:pt>
                <c:pt idx="5">
                  <c:v>21.75109093463838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21.48569102381173</c:v>
                </c:pt>
                <c:pt idx="1">
                  <c:v>20.19464022162787</c:v>
                </c:pt>
                <c:pt idx="2">
                  <c:v>22.01947818155684</c:v>
                </c:pt>
                <c:pt idx="3">
                  <c:v>21.27211924122317</c:v>
                </c:pt>
                <c:pt idx="4">
                  <c:v>21.10014328164499</c:v>
                </c:pt>
                <c:pt idx="5">
                  <c:v>20.6167157995431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21.25873404843113</c:v>
                </c:pt>
                <c:pt idx="1">
                  <c:v>21.82862368674375</c:v>
                </c:pt>
                <c:pt idx="2">
                  <c:v>22.70717768976209</c:v>
                </c:pt>
                <c:pt idx="3">
                  <c:v>22.04864291331629</c:v>
                </c:pt>
                <c:pt idx="4">
                  <c:v>20.53210831179396</c:v>
                </c:pt>
                <c:pt idx="5">
                  <c:v>21.07594051727911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21.95824115135406</c:v>
                </c:pt>
                <c:pt idx="1">
                  <c:v>21.08180286033533</c:v>
                </c:pt>
                <c:pt idx="2">
                  <c:v>20.84337600183917</c:v>
                </c:pt>
                <c:pt idx="3">
                  <c:v>20.52283795327266</c:v>
                </c:pt>
                <c:pt idx="4">
                  <c:v>20.71669214992406</c:v>
                </c:pt>
                <c:pt idx="5">
                  <c:v>20.57764184806475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21.2658209366749</c:v>
                </c:pt>
                <c:pt idx="1">
                  <c:v>21.73922771931167</c:v>
                </c:pt>
                <c:pt idx="2">
                  <c:v>21.23326980899882</c:v>
                </c:pt>
                <c:pt idx="3">
                  <c:v>20.99632610747042</c:v>
                </c:pt>
                <c:pt idx="4">
                  <c:v>21.93151180831233</c:v>
                </c:pt>
                <c:pt idx="5">
                  <c:v>21.21889724746312</c:v>
                </c:pt>
                <c:pt idx="6">
                  <c:v>21.29447333784285</c:v>
                </c:pt>
                <c:pt idx="7">
                  <c:v>20.60572398375382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516968"/>
        <c:axId val="159921432"/>
      </c:scatterChart>
      <c:valAx>
        <c:axId val="860516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9921432"/>
        <c:crosses val="autoZero"/>
        <c:crossBetween val="midCat"/>
      </c:valAx>
      <c:valAx>
        <c:axId val="159921432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0516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0.587680395811958</c:v>
                </c:pt>
                <c:pt idx="1">
                  <c:v>0.772291627130876</c:v>
                </c:pt>
                <c:pt idx="2">
                  <c:v>2.203319459289898</c:v>
                </c:pt>
                <c:pt idx="3">
                  <c:v>0.772530225169386</c:v>
                </c:pt>
                <c:pt idx="4">
                  <c:v>0.677074441314406</c:v>
                </c:pt>
                <c:pt idx="5">
                  <c:v>0.714363365450842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0.858642752650131</c:v>
                </c:pt>
                <c:pt idx="1">
                  <c:v>2.101152266336552</c:v>
                </c:pt>
                <c:pt idx="2">
                  <c:v>0.593098141072693</c:v>
                </c:pt>
                <c:pt idx="3">
                  <c:v>0.995643863566618</c:v>
                </c:pt>
                <c:pt idx="4">
                  <c:v>1.121692829888505</c:v>
                </c:pt>
                <c:pt idx="5">
                  <c:v>1.568195187005875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1.00492434151755</c:v>
                </c:pt>
                <c:pt idx="1">
                  <c:v>0.676985692872047</c:v>
                </c:pt>
                <c:pt idx="2">
                  <c:v>0.368220855659456</c:v>
                </c:pt>
                <c:pt idx="3">
                  <c:v>0.581228770865717</c:v>
                </c:pt>
                <c:pt idx="4">
                  <c:v>1.662912922721711</c:v>
                </c:pt>
                <c:pt idx="5">
                  <c:v>1.140669165352026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0.618814876573671</c:v>
                </c:pt>
                <c:pt idx="1">
                  <c:v>1.136043498827019</c:v>
                </c:pt>
                <c:pt idx="2">
                  <c:v>1.340196862550289</c:v>
                </c:pt>
                <c:pt idx="3">
                  <c:v>1.673632744740824</c:v>
                </c:pt>
                <c:pt idx="4">
                  <c:v>1.463201832229154</c:v>
                </c:pt>
                <c:pt idx="5">
                  <c:v>1.611248581648156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0.999999999999999</c:v>
                </c:pt>
                <c:pt idx="1">
                  <c:v>0.720261760608013</c:v>
                </c:pt>
                <c:pt idx="2">
                  <c:v>1.022819185798757</c:v>
                </c:pt>
                <c:pt idx="3">
                  <c:v>1.205385678693642</c:v>
                </c:pt>
                <c:pt idx="4">
                  <c:v>0.630386755207247</c:v>
                </c:pt>
                <c:pt idx="5">
                  <c:v>1.033059742949108</c:v>
                </c:pt>
                <c:pt idx="6">
                  <c:v>0.980335586152132</c:v>
                </c:pt>
                <c:pt idx="7">
                  <c:v>1.580188813024697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172520"/>
        <c:axId val="868110744"/>
      </c:scatterChart>
      <c:valAx>
        <c:axId val="860172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8110744"/>
        <c:crosses val="autoZero"/>
        <c:crossBetween val="midCat"/>
      </c:valAx>
      <c:valAx>
        <c:axId val="86811074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0172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Relationship Id="rId3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18</xdr:row>
      <xdr:rowOff>127000</xdr:rowOff>
    </xdr:from>
    <xdr:to>
      <xdr:col>15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25400</xdr:colOff>
      <xdr:row>35</xdr:row>
      <xdr:rowOff>88900</xdr:rowOff>
    </xdr:from>
    <xdr:to>
      <xdr:col>15</xdr:col>
      <xdr:colOff>787400</xdr:colOff>
      <xdr:row>52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20" workbookViewId="0">
      <selection activeCell="E52" sqref="E52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165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>
        <v>37.86582397745093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>
        <v>38.114592381319589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20.661366987494954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21.300783239813569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20.881331803004493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>
        <v>21.295176130217769</v>
      </c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20.738207795124392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22.317014456044685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20.726049102449405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20.179671009653852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21.643595021116795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22.133905610708901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>
        <v>21.611307698532247</v>
      </c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>
        <v>21.717217513736852</v>
      </c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20.402849636092952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20.899503323476413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20.805420200673844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20.856704904340454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20.417075901005102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21.748420061359329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20.707335197398724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20.072613490577037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21.327787026506673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21.90505075240478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>
        <v>21.890874170744514</v>
      </c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21.940029859750652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 t="s">
        <v>40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20.795473963917043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21.660313759305215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21.202254619606009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20.91386125613635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20.27521372943044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21.342116827230214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22.049883756535625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23.112365172930573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20.535041780574449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22.106173079589258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21.998027016023549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22.412222815056236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20.437957635169159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21.616892843109305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21.315213477256258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21.249744464534317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20.770462177114883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21.202121655216121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21.866598546172487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22.301990206593612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19.854238662681301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21.550696062726296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21.278288288254174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>
        <v>21.685063011576339</v>
      </c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138</v>
      </c>
      <c r="C75" s="66">
        <v>26.267004511571422</v>
      </c>
      <c r="D75" s="66" t="s">
        <v>114</v>
      </c>
      <c r="E75" s="66"/>
    </row>
    <row r="76" spans="1:5" ht="13" customHeight="1">
      <c r="A76" s="22">
        <v>2</v>
      </c>
      <c r="B76" s="67" t="s">
        <v>139</v>
      </c>
      <c r="C76" s="67">
        <v>30.029366788527803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140</v>
      </c>
      <c r="C77" s="67">
        <v>30.171549526446068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141</v>
      </c>
      <c r="C78" s="67">
        <v>29.761862414967045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29.73645724640669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142</v>
      </c>
      <c r="C80" s="67">
        <v>29.872364040955336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143</v>
      </c>
      <c r="C81" s="67">
        <v>29.171960461223328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144</v>
      </c>
      <c r="C82" s="67">
        <v>28.738034002220864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145</v>
      </c>
      <c r="C83" s="67">
        <v>29.918039038316962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146</v>
      </c>
      <c r="C84" s="67">
        <v>30.176640786202796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28.855064103655117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147</v>
      </c>
      <c r="C86" s="67">
        <v>29.721191632133113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148</v>
      </c>
      <c r="C87" s="66">
        <v>29.483878370576196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149</v>
      </c>
      <c r="C88" s="67">
        <v>29.650879614193805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150</v>
      </c>
      <c r="C89" s="67"/>
      <c r="D89" s="67" t="s">
        <v>128</v>
      </c>
      <c r="E89" s="67" t="s">
        <v>83</v>
      </c>
    </row>
    <row r="90" spans="1:5" ht="13" customHeight="1">
      <c r="A90">
        <v>2</v>
      </c>
      <c r="B90" s="67" t="s">
        <v>151</v>
      </c>
      <c r="C90" s="67">
        <v>29.601834808940595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152</v>
      </c>
      <c r="C91" s="67">
        <v>29.041009592955692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153</v>
      </c>
      <c r="C92" s="67">
        <v>30.409819070030217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154</v>
      </c>
      <c r="C93" s="67">
        <v>30.095801668021725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155</v>
      </c>
      <c r="C94" s="67">
        <v>30.006435233175829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156</v>
      </c>
      <c r="C95" s="67">
        <v>27.025503771567241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157</v>
      </c>
      <c r="C96" s="67">
        <v>28.803856688548848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28.858960610601954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158</v>
      </c>
      <c r="C98" s="67">
        <v>30.157610779888234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F28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3/10/14 - mirNA qPCR #1: gene1 = miR 21,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21.265820936674903</v>
      </c>
      <c r="L2" s="10">
        <f>AVERAGE(L4:L6)</f>
        <v>29.420425885790007</v>
      </c>
      <c r="N2" s="7" t="s">
        <v>1</v>
      </c>
      <c r="O2" s="8">
        <f>AVERAGE(N4:N6)</f>
        <v>-8.1546049491150985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159</v>
      </c>
      <c r="M3" s="79" t="s">
        <v>163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22.032717258702007</v>
      </c>
      <c r="F4" s="34" t="str">
        <f>'Raw Data'!D20</f>
        <v>RWPE1 0AZA #1 miRNA</v>
      </c>
      <c r="G4" s="40">
        <f>STDEV('Raw Data'!C20,'Raw Data'!C32)</f>
        <v>0.40205695222667515</v>
      </c>
      <c r="H4" s="45">
        <f>G4/E4</f>
        <v>1.8248178266249904E-2</v>
      </c>
      <c r="I4" s="40">
        <f t="shared" ref="I4:I9" si="0">POWER(2,($K$2-E4))</f>
        <v>0.58768039581195763</v>
      </c>
      <c r="J4" s="40"/>
      <c r="L4" s="40">
        <f>'Raw Data'!C80</f>
        <v>29.872364040955336</v>
      </c>
      <c r="M4" s="40">
        <f t="shared" ref="M4:M9" si="1">POWER(2,($L$2-L4))</f>
        <v>0.73106006229874776</v>
      </c>
      <c r="N4" s="40">
        <f t="shared" ref="N4:N9" si="2">E4-L4</f>
        <v>-7.8396467822533289</v>
      </c>
      <c r="O4" s="40">
        <f t="shared" ref="O4:O9" si="3">POWER(2,($O$2-N4))</f>
        <v>0.80387429996388471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21.638603301207262</v>
      </c>
      <c r="F5" s="34" t="str">
        <f>'Raw Data'!D52</f>
        <v>RWPE1 0AZA #2 miRNA</v>
      </c>
      <c r="G5" s="40">
        <f>STDEV('Raw Data'!C52,'Raw Data'!C64)</f>
        <v>3.0703224287460466E-2</v>
      </c>
      <c r="H5" s="45">
        <f t="shared" ref="H5:H27" si="4">G5/E5</f>
        <v>1.4189097078066712E-3</v>
      </c>
      <c r="I5" s="40">
        <f t="shared" si="0"/>
        <v>0.77229162713087607</v>
      </c>
      <c r="J5" s="40"/>
      <c r="L5" s="40">
        <f>'Raw Data'!C88</f>
        <v>29.650879614193805</v>
      </c>
      <c r="M5" s="40">
        <f t="shared" si="1"/>
        <v>0.85236677977664843</v>
      </c>
      <c r="N5" s="40">
        <f t="shared" si="2"/>
        <v>-8.0122763129865433</v>
      </c>
      <c r="O5" s="40">
        <f t="shared" si="3"/>
        <v>0.90605552146606172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20.126142250115443</v>
      </c>
      <c r="F6" s="34" t="str">
        <f>'Raw Data'!D22</f>
        <v>RWPE1 0AZA #3 miRNA</v>
      </c>
      <c r="G6" s="40">
        <f>STDEV('Raw Data'!C22,'Raw Data'!C34)</f>
        <v>7.5701097716223784E-2</v>
      </c>
      <c r="H6" s="45">
        <f t="shared" si="4"/>
        <v>3.7613317433344466E-3</v>
      </c>
      <c r="I6" s="40">
        <f t="shared" si="0"/>
        <v>2.2033194592898981</v>
      </c>
      <c r="J6" s="40"/>
      <c r="L6" s="40">
        <f>'Raw Data'!C82</f>
        <v>28.738034002220864</v>
      </c>
      <c r="M6" s="40">
        <f t="shared" si="1"/>
        <v>1.6047981896380286</v>
      </c>
      <c r="N6" s="40">
        <f t="shared" si="2"/>
        <v>-8.6118917521054215</v>
      </c>
      <c r="O6" s="40">
        <f t="shared" si="3"/>
        <v>1.3729573434943105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21.638157652138862</v>
      </c>
      <c r="F7" s="34" t="str">
        <f>'Raw Data'!D61</f>
        <v>RWPE1 0.5AZA #1 miRNA</v>
      </c>
      <c r="G7" s="40">
        <f>STDEV('Raw Data'!C61,'Raw Data'!C73)</f>
        <v>0.50893213508830359</v>
      </c>
      <c r="H7" s="45">
        <f t="shared" si="4"/>
        <v>2.3520123259569526E-2</v>
      </c>
      <c r="I7" s="40">
        <f t="shared" si="0"/>
        <v>0.77253022516938574</v>
      </c>
      <c r="J7" s="40"/>
      <c r="L7" s="40">
        <f>'Raw Data'!C97</f>
        <v>28.858960610601954</v>
      </c>
      <c r="M7" s="40">
        <f t="shared" si="1"/>
        <v>1.4757673214815283</v>
      </c>
      <c r="N7" s="40">
        <f t="shared" si="2"/>
        <v>-7.2208029584630928</v>
      </c>
      <c r="O7" s="40">
        <f t="shared" si="3"/>
        <v>0.5234769830747048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21.828434571157779</v>
      </c>
      <c r="F8" s="34" t="str">
        <f>'Raw Data'!D60</f>
        <v>RWPE1 0.5AZA #2 miRNA</v>
      </c>
      <c r="G8" s="40">
        <f>STDEV('Raw Data'!C60,'Raw Data'!C72)</f>
        <v>0.39278156541707487</v>
      </c>
      <c r="H8" s="45">
        <f t="shared" si="4"/>
        <v>1.7994032697885846E-2</v>
      </c>
      <c r="I8" s="40">
        <f t="shared" si="0"/>
        <v>0.67707444131440653</v>
      </c>
      <c r="J8" s="40"/>
      <c r="L8" s="40">
        <f>'Raw Data'!C96</f>
        <v>28.803856688548848</v>
      </c>
      <c r="M8" s="40">
        <f t="shared" si="1"/>
        <v>1.5332247554978151</v>
      </c>
      <c r="N8" s="40">
        <f t="shared" si="2"/>
        <v>-6.9754221173910693</v>
      </c>
      <c r="O8" s="40">
        <f t="shared" si="3"/>
        <v>0.44160155834072284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>
        <f>AVERAGE('Raw Data'!C25,'Raw Data'!C37)</f>
        <v>21.751090934638381</v>
      </c>
      <c r="F9" s="34" t="str">
        <f>'Raw Data'!D25</f>
        <v>RWPE1 0.5AZA #3 miRNA</v>
      </c>
      <c r="G9" s="40">
        <f>STDEV('Raw Data'!C25,'Raw Data'!C37)</f>
        <v>0.19768334829369422</v>
      </c>
      <c r="H9" s="45">
        <f t="shared" si="4"/>
        <v>9.0884337198409472E-3</v>
      </c>
      <c r="I9" s="40">
        <f t="shared" si="0"/>
        <v>0.71436336545084222</v>
      </c>
      <c r="J9" s="40"/>
      <c r="L9" s="40">
        <f>'Raw Data'!C85</f>
        <v>28.855064103655117</v>
      </c>
      <c r="M9" s="40">
        <f t="shared" si="1"/>
        <v>1.479758539209747</v>
      </c>
      <c r="N9" s="40">
        <f t="shared" si="2"/>
        <v>-7.1039731690167365</v>
      </c>
      <c r="O9" s="40">
        <f t="shared" si="3"/>
        <v>0.48275671099174383</v>
      </c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21.485691023811732</v>
      </c>
      <c r="F10" s="36" t="str">
        <f>'Raw Data'!D23</f>
        <v>CTPE 0AZA #1 miRNA</v>
      </c>
      <c r="G10" s="41">
        <f>STDEV('Raw Data'!C23,'Raw Data'!C35)</f>
        <v>0.22330997454174176</v>
      </c>
      <c r="H10" s="46">
        <f t="shared" si="4"/>
        <v>1.0393427620934148E-2</v>
      </c>
      <c r="I10" s="41">
        <f t="shared" ref="I10:I27" si="5">POWER(2,($K$2-E10))</f>
        <v>0.8586427526501309</v>
      </c>
      <c r="J10" s="41"/>
      <c r="L10" s="41">
        <f>'Raw Data'!C83</f>
        <v>29.918039038316962</v>
      </c>
      <c r="M10" s="41">
        <f t="shared" ref="M10:M27" si="6">POWER(2,($L$2-L10))</f>
        <v>0.70827761278914503</v>
      </c>
      <c r="N10" s="41">
        <f t="shared" ref="N10:N27" si="7">E10-L10</f>
        <v>-8.4323480145052301</v>
      </c>
      <c r="O10" s="41">
        <f t="shared" ref="O10:O27" si="8">POWER(2,($O$2-N10))</f>
        <v>1.21229689763716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20.194640221627875</v>
      </c>
      <c r="F11" s="36" t="str">
        <f>'Raw Data'!D59</f>
        <v>CTPE 0AZA #2 miRNA</v>
      </c>
      <c r="G11" s="41">
        <f>STDEV('Raw Data'!C59,'Raw Data'!C71)</f>
        <v>0.48140050131518997</v>
      </c>
      <c r="H11" s="46">
        <f t="shared" si="4"/>
        <v>2.3838033063823736E-2</v>
      </c>
      <c r="I11" s="41">
        <f t="shared" si="5"/>
        <v>2.1011522663365523</v>
      </c>
      <c r="J11" s="41"/>
      <c r="L11" s="41">
        <f>'Raw Data'!C95</f>
        <v>27.025503771567241</v>
      </c>
      <c r="M11" s="41">
        <f t="shared" si="6"/>
        <v>5.2594870928713915</v>
      </c>
      <c r="N11" s="41">
        <f t="shared" si="7"/>
        <v>-6.830863549939366</v>
      </c>
      <c r="O11" s="41">
        <f t="shared" si="8"/>
        <v>0.39949756111853985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22.019478181556842</v>
      </c>
      <c r="F12" s="36" t="str">
        <f>'Raw Data'!D24</f>
        <v>CTPE 0AZA #3 miRNA</v>
      </c>
      <c r="G12" s="41">
        <f>STDEV('Raw Data'!C24,'Raw Data'!C36)</f>
        <v>0.16182482221433059</v>
      </c>
      <c r="H12" s="46">
        <f t="shared" si="4"/>
        <v>7.3491669911538793E-3</v>
      </c>
      <c r="I12" s="41">
        <f t="shared" si="5"/>
        <v>0.59309814107269254</v>
      </c>
      <c r="J12" s="41"/>
      <c r="L12" s="41">
        <f>'Raw Data'!C84</f>
        <v>30.176640786202796</v>
      </c>
      <c r="M12" s="41">
        <f t="shared" si="6"/>
        <v>0.59204760935821366</v>
      </c>
      <c r="N12" s="41">
        <f t="shared" si="7"/>
        <v>-8.1571626046459542</v>
      </c>
      <c r="O12" s="41">
        <f t="shared" si="8"/>
        <v>1.0017744041152701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21.272119241223166</v>
      </c>
      <c r="F13" s="36" t="str">
        <f>'Raw Data'!D56</f>
        <v>CTPE 0.5AZA #1 miRNA</v>
      </c>
      <c r="G13" s="41">
        <f>STDEV('Raw Data'!C56,'Raw Data'!C68)</f>
        <v>9.8991535464542077E-2</v>
      </c>
      <c r="H13" s="46">
        <f t="shared" si="4"/>
        <v>4.653581260145756E-3</v>
      </c>
      <c r="I13" s="41">
        <f t="shared" si="5"/>
        <v>0.99564386356661849</v>
      </c>
      <c r="J13" s="41"/>
      <c r="L13" s="41">
        <f>'Raw Data'!C92</f>
        <v>30.409819070030217</v>
      </c>
      <c r="M13" s="41">
        <f t="shared" si="6"/>
        <v>0.5036895886836068</v>
      </c>
      <c r="N13" s="41">
        <f t="shared" si="7"/>
        <v>-9.137699828807051</v>
      </c>
      <c r="O13" s="41">
        <f t="shared" si="8"/>
        <v>1.9767012976558407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21.100143281644989</v>
      </c>
      <c r="F14" s="36" t="str">
        <f>'Raw Data'!D16</f>
        <v>CTPE 0.5AZA #2 miRNA</v>
      </c>
      <c r="G14" s="41">
        <f>STDEV('Raw Data'!C16,'Raw Data'!C28)</f>
        <v>0.28374774999597352</v>
      </c>
      <c r="H14" s="46">
        <f t="shared" si="4"/>
        <v>1.344766934558239E-2</v>
      </c>
      <c r="I14" s="41">
        <f t="shared" si="5"/>
        <v>1.1216928298885052</v>
      </c>
      <c r="J14" s="41"/>
      <c r="L14" s="41">
        <f>'Raw Data'!C76</f>
        <v>30.029366788527803</v>
      </c>
      <c r="M14" s="41">
        <f t="shared" si="6"/>
        <v>0.65567786515612636</v>
      </c>
      <c r="N14" s="41">
        <f t="shared" si="7"/>
        <v>-8.9292235068828134</v>
      </c>
      <c r="O14" s="41">
        <f t="shared" si="8"/>
        <v>1.7107376800365499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20.616715799543101</v>
      </c>
      <c r="F15" s="36" t="str">
        <f>'Raw Data'!D51</f>
        <v>CTPE 0.5AZA #3 miRNA</v>
      </c>
      <c r="G15" s="41">
        <f>STDEV('Raw Data'!C51,'Raw Data'!C63)</f>
        <v>0.25280222044254813</v>
      </c>
      <c r="H15" s="46">
        <f t="shared" si="4"/>
        <v>1.2262002488686904E-2</v>
      </c>
      <c r="I15" s="41">
        <f t="shared" si="5"/>
        <v>1.568195187005875</v>
      </c>
      <c r="J15" s="41"/>
      <c r="L15" s="41">
        <f>'Raw Data'!C87</f>
        <v>29.483878370576196</v>
      </c>
      <c r="M15" s="41">
        <f t="shared" si="6"/>
        <v>0.95697126803762544</v>
      </c>
      <c r="N15" s="41">
        <f t="shared" si="7"/>
        <v>-8.867162571033095</v>
      </c>
      <c r="O15" s="41">
        <f t="shared" si="8"/>
        <v>1.6387066564930806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21.258734048431133</v>
      </c>
      <c r="F16" s="38" t="str">
        <f>'Raw Data'!D53</f>
        <v>CAsE-PE 0AZA #1 miRNA</v>
      </c>
      <c r="G16" s="42">
        <f>STDEV('Raw Data'!C53,'Raw Data'!C65)</f>
        <v>7.9873974239576623E-2</v>
      </c>
      <c r="H16" s="47">
        <f t="shared" si="4"/>
        <v>3.757230983632876E-3</v>
      </c>
      <c r="I16" s="42">
        <f t="shared" si="5"/>
        <v>1.0049243415175499</v>
      </c>
      <c r="J16" s="42"/>
      <c r="L16" s="42"/>
      <c r="M16" s="42"/>
      <c r="N16" s="42"/>
      <c r="O16" s="42"/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21.828623686743754</v>
      </c>
      <c r="F17" s="38" t="str">
        <f>'Raw Data'!D26</f>
        <v>CAsE-PE 0AZA #2 miRNA</v>
      </c>
      <c r="G17" s="42">
        <f>STDEV('Raw Data'!C26,'Raw Data'!C38)</f>
        <v>0.15755212079844144</v>
      </c>
      <c r="H17" s="47">
        <f t="shared" si="4"/>
        <v>7.217684589712399E-3</v>
      </c>
      <c r="I17" s="42">
        <f t="shared" si="5"/>
        <v>0.67698569287204746</v>
      </c>
      <c r="J17" s="42"/>
      <c r="L17" s="42">
        <f>'Raw Data'!C86</f>
        <v>29.721191632133113</v>
      </c>
      <c r="M17" s="42">
        <f t="shared" si="6"/>
        <v>0.81182138755100686</v>
      </c>
      <c r="N17" s="42">
        <f t="shared" si="7"/>
        <v>-7.8925679453893594</v>
      </c>
      <c r="O17" s="42">
        <f t="shared" si="8"/>
        <v>0.83390965457844013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22.707177689762091</v>
      </c>
      <c r="F18" s="38" t="str">
        <f>'Raw Data'!D58</f>
        <v>CAsE-PE 0AZA #3 miRNA</v>
      </c>
      <c r="G18" s="42">
        <f>STDEV('Raw Data'!C58,'Raw Data'!C70)</f>
        <v>0.57302163400068595</v>
      </c>
      <c r="H18" s="47">
        <f t="shared" si="4"/>
        <v>2.5235264453804945E-2</v>
      </c>
      <c r="I18" s="42">
        <f t="shared" si="5"/>
        <v>0.3682208556594565</v>
      </c>
      <c r="J18" s="42"/>
      <c r="L18" s="42">
        <f>'Raw Data'!C94</f>
        <v>30.006435233175829</v>
      </c>
      <c r="M18" s="42">
        <f t="shared" si="6"/>
        <v>0.66618309625571714</v>
      </c>
      <c r="N18" s="42">
        <f t="shared" si="7"/>
        <v>-7.2992575434137379</v>
      </c>
      <c r="O18" s="42">
        <f t="shared" si="8"/>
        <v>0.55273221090274371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22.048642913316286</v>
      </c>
      <c r="F19" s="38" t="str">
        <f>'Raw Data'!D62</f>
        <v>CAsE-PE 0.5AZA #1 miRNA</v>
      </c>
      <c r="G19" s="42">
        <f>STDEV('Raw Data'!C62,'Raw Data'!C74)</f>
        <v>0.51417962804691186</v>
      </c>
      <c r="H19" s="47">
        <f t="shared" si="4"/>
        <v>2.3320239257735582E-2</v>
      </c>
      <c r="I19" s="42">
        <f t="shared" si="5"/>
        <v>0.581228770865717</v>
      </c>
      <c r="J19" s="42"/>
      <c r="L19" s="42">
        <f>'Raw Data'!C98</f>
        <v>30.157610779888234</v>
      </c>
      <c r="M19" s="42">
        <f t="shared" si="6"/>
        <v>0.59990880265375246</v>
      </c>
      <c r="N19" s="42">
        <f t="shared" si="7"/>
        <v>-8.1089678665719482</v>
      </c>
      <c r="O19" s="42">
        <f t="shared" si="8"/>
        <v>0.96886188083021874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20.532108311793955</v>
      </c>
      <c r="F20" s="38" t="str">
        <f>'Raw Data'!D15</f>
        <v>CAsE-PE 0.5Aza #2 miRNA</v>
      </c>
      <c r="G20" s="42">
        <f>STDEV('Raw Data'!C15,'Raw Data'!C27)</f>
        <v>0.18279937223074127</v>
      </c>
      <c r="H20" s="47">
        <f t="shared" si="4"/>
        <v>8.9030979894908577E-3</v>
      </c>
      <c r="I20" s="42">
        <f t="shared" si="5"/>
        <v>1.6629129227217112</v>
      </c>
      <c r="J20" s="42"/>
      <c r="L20" s="42">
        <f>'Raw Data'!C75</f>
        <v>26.267004511571422</v>
      </c>
      <c r="M20" s="42">
        <f t="shared" si="6"/>
        <v>8.8976316506516682</v>
      </c>
      <c r="N20" s="42">
        <f t="shared" si="7"/>
        <v>-5.7348961997774666</v>
      </c>
      <c r="O20" s="42">
        <f t="shared" si="8"/>
        <v>0.18689388232877957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21.075940517279111</v>
      </c>
      <c r="F21" s="38" t="str">
        <f>'Raw Data'!D18</f>
        <v>CAsE-PE 0.5Aza #3 miRNA</v>
      </c>
      <c r="G21" s="42">
        <f>STDEV('Raw Data'!C18,'Raw Data'!C30)</f>
        <v>0.31004597717302779</v>
      </c>
      <c r="H21" s="47">
        <f t="shared" si="4"/>
        <v>1.4710896385327932E-2</v>
      </c>
      <c r="I21" s="42">
        <f t="shared" si="5"/>
        <v>1.1406691653520258</v>
      </c>
      <c r="J21" s="42"/>
      <c r="L21" s="42">
        <f>'Raw Data'!C78</f>
        <v>29.761862414967045</v>
      </c>
      <c r="M21" s="42">
        <f t="shared" si="6"/>
        <v>0.78925503859187041</v>
      </c>
      <c r="N21" s="42">
        <f t="shared" si="7"/>
        <v>-8.6859218976879333</v>
      </c>
      <c r="O21" s="42">
        <f t="shared" si="8"/>
        <v>1.4452478724584721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21.958241151354056</v>
      </c>
      <c r="F22" s="48" t="str">
        <f>'Raw Data'!D57</f>
        <v>B26 0AZA #1 miRNA</v>
      </c>
      <c r="G22" s="50">
        <f>STDEV('Raw Data'!C57,'Raw Data'!C69)</f>
        <v>0.12960221513897788</v>
      </c>
      <c r="H22" s="51">
        <f t="shared" si="4"/>
        <v>5.9022129434527114E-3</v>
      </c>
      <c r="I22" s="50">
        <f t="shared" si="5"/>
        <v>0.61881487657367085</v>
      </c>
      <c r="J22" s="50"/>
      <c r="L22" s="50">
        <f>'Raw Data'!C93</f>
        <v>30.095801668021725</v>
      </c>
      <c r="M22" s="50">
        <f t="shared" si="6"/>
        <v>0.62616909830437928</v>
      </c>
      <c r="N22" s="50">
        <f t="shared" si="7"/>
        <v>-8.1375605166676692</v>
      </c>
      <c r="O22" s="50">
        <f t="shared" si="8"/>
        <v>0.98825521452492504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21.081802860335333</v>
      </c>
      <c r="F23" s="48" t="str">
        <f>'Raw Data'!D54</f>
        <v>B26 0AZA #2 miRNA</v>
      </c>
      <c r="G23" s="50">
        <f>STDEV('Raw Data'!C54,'Raw Data'!C66)</f>
        <v>0.23750529434489637</v>
      </c>
      <c r="H23" s="51">
        <f t="shared" si="4"/>
        <v>1.1265891058670043E-2</v>
      </c>
      <c r="I23" s="50">
        <f t="shared" si="5"/>
        <v>1.1360434988270194</v>
      </c>
      <c r="J23" s="50"/>
      <c r="L23" s="50">
        <f>'Raw Data'!C90</f>
        <v>29.601834808940595</v>
      </c>
      <c r="M23" s="50">
        <f t="shared" si="6"/>
        <v>0.88184137718544575</v>
      </c>
      <c r="N23" s="50">
        <f t="shared" si="7"/>
        <v>-8.5200319486052614</v>
      </c>
      <c r="O23" s="50">
        <f t="shared" si="8"/>
        <v>1.2882628647488843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20.843376001839168</v>
      </c>
      <c r="F24" s="48" t="str">
        <f>'Raw Data'!D17</f>
        <v>B26 0AZA #3 miRNA</v>
      </c>
      <c r="G24" s="50">
        <f>STDEV('Raw Data'!C17,'Raw Data'!C29)</f>
        <v>5.3677608778738416E-2</v>
      </c>
      <c r="H24" s="51">
        <f t="shared" si="4"/>
        <v>2.5752838107416971E-3</v>
      </c>
      <c r="I24" s="50">
        <f t="shared" si="5"/>
        <v>1.3401968625502889</v>
      </c>
      <c r="J24" s="50"/>
      <c r="L24" s="50">
        <f>'Raw Data'!C77</f>
        <v>30.171549526446068</v>
      </c>
      <c r="M24" s="50">
        <f t="shared" si="6"/>
        <v>0.59414063179794607</v>
      </c>
      <c r="N24" s="50">
        <f t="shared" si="7"/>
        <v>-9.3281735246068997</v>
      </c>
      <c r="O24" s="50">
        <f t="shared" si="8"/>
        <v>2.2556896310805836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20.522837953272663</v>
      </c>
      <c r="F25" s="48" t="str">
        <f>'Raw Data'!D55</f>
        <v>B26 0.5Aza #1 miRNA</v>
      </c>
      <c r="G25" s="50">
        <f>STDEV('Raw Data'!C55,'Raw Data'!C67)</f>
        <v>0.3501935357297804</v>
      </c>
      <c r="H25" s="51">
        <f t="shared" si="4"/>
        <v>1.7063601853073006E-2</v>
      </c>
      <c r="I25" s="50">
        <f t="shared" si="5"/>
        <v>1.6736327447408237</v>
      </c>
      <c r="J25" s="50"/>
      <c r="L25" s="50">
        <f>'Raw Data'!C91</f>
        <v>29.041009592955692</v>
      </c>
      <c r="M25" s="50">
        <f t="shared" si="6"/>
        <v>1.3008154455635219</v>
      </c>
      <c r="N25" s="50">
        <f t="shared" si="7"/>
        <v>-8.5181716396830289</v>
      </c>
      <c r="O25" s="50">
        <f t="shared" si="8"/>
        <v>1.2866027617129046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20.716692149924064</v>
      </c>
      <c r="F26" s="48" t="str">
        <f>'Raw Data'!D21</f>
        <v>B26 0.5Aza #2 miRNA</v>
      </c>
      <c r="G26" s="50">
        <f>STDEV('Raw Data'!C21,'Raw Data'!C33)</f>
        <v>1.3232729163818062E-2</v>
      </c>
      <c r="H26" s="51">
        <f t="shared" si="4"/>
        <v>6.3874720288617916E-4</v>
      </c>
      <c r="I26" s="50">
        <f t="shared" si="5"/>
        <v>1.4632018322291538</v>
      </c>
      <c r="J26" s="50"/>
      <c r="L26" s="50">
        <f>'Raw Data'!C81</f>
        <v>29.171960461223328</v>
      </c>
      <c r="M26" s="50">
        <f t="shared" si="6"/>
        <v>1.1879428438016817</v>
      </c>
      <c r="N26" s="50">
        <f t="shared" si="7"/>
        <v>-8.4552683112992639</v>
      </c>
      <c r="O26" s="50">
        <f t="shared" si="8"/>
        <v>1.2317106331030099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20.577641848064747</v>
      </c>
      <c r="F27" s="48" t="str">
        <f>'Raw Data'!D19</f>
        <v>B26 0.5Aza #3 miRNA</v>
      </c>
      <c r="G27" s="50">
        <f>STDEV('Raw Data'!C19,'Raw Data'!C31)</f>
        <v>0.22707453998703034</v>
      </c>
      <c r="H27" s="51">
        <f t="shared" si="4"/>
        <v>1.1035012741675542E-2</v>
      </c>
      <c r="I27" s="50">
        <f t="shared" si="5"/>
        <v>1.6112485816481561</v>
      </c>
      <c r="J27" s="50"/>
      <c r="L27" s="50">
        <f>'Raw Data'!C79</f>
        <v>29.73645724640669</v>
      </c>
      <c r="M27" s="50">
        <f t="shared" si="6"/>
        <v>0.80327653532506027</v>
      </c>
      <c r="N27" s="50">
        <f t="shared" si="7"/>
        <v>-9.1588153983419431</v>
      </c>
      <c r="O27" s="50">
        <f t="shared" si="8"/>
        <v>2.0058454477275895</v>
      </c>
    </row>
    <row r="28" spans="1:15">
      <c r="C28" s="1" t="s">
        <v>107</v>
      </c>
      <c r="E28" s="10">
        <f>AVERAGE(E4:E27)</f>
        <v>21.285656368728489</v>
      </c>
      <c r="H28" s="12">
        <f>AVERAGE(H4:H27)</f>
        <v>1.1566668893134081E-2</v>
      </c>
      <c r="I28" s="10"/>
      <c r="J28" s="10"/>
      <c r="L28" s="11">
        <f>AVERAGE(L4:L27)</f>
        <v>29.37196194613594</v>
      </c>
      <c r="M28" s="11">
        <f>AVERAGE(M4:M27)</f>
        <v>1.4570483735861164</v>
      </c>
      <c r="N28" s="11">
        <f>AVERAGE(N4:N27)</f>
        <v>-8.0851350417423582</v>
      </c>
      <c r="O28" s="11">
        <f>AVERAGE(O4:O27)</f>
        <v>1.109323868190627</v>
      </c>
    </row>
    <row r="29" spans="1:15">
      <c r="C29" s="1" t="s">
        <v>108</v>
      </c>
      <c r="E29" s="11">
        <f>MIN(E4:E27)</f>
        <v>20.126142250115443</v>
      </c>
      <c r="H29" s="56">
        <f>MIN(H4:H27)</f>
        <v>6.3874720288617916E-4</v>
      </c>
      <c r="I29" s="11">
        <f>MIN(I4:I27)</f>
        <v>0.3682208556594565</v>
      </c>
      <c r="J29" s="11"/>
      <c r="L29" s="11">
        <f>MIN(L4:L27)</f>
        <v>26.267004511571422</v>
      </c>
      <c r="M29" s="11">
        <f>MIN(M4:M27)</f>
        <v>0.5036895886836068</v>
      </c>
      <c r="N29" s="11">
        <f>MIN(N4:N27)</f>
        <v>-9.3281735246068997</v>
      </c>
      <c r="O29" s="11">
        <f>MIN(O4:O27)</f>
        <v>0.18689388232877957</v>
      </c>
    </row>
    <row r="30" spans="1:15">
      <c r="C30" s="1" t="s">
        <v>109</v>
      </c>
      <c r="E30" s="11">
        <f>MAX(E4:E27)</f>
        <v>22.707177689762091</v>
      </c>
      <c r="H30" s="56">
        <f>MAX(H4:H27)</f>
        <v>2.5235264453804945E-2</v>
      </c>
      <c r="I30" s="11">
        <f>MAX(I4:I27)</f>
        <v>2.2033194592898981</v>
      </c>
      <c r="J30" s="11"/>
      <c r="L30" s="11">
        <f>MAX(L4:L27)</f>
        <v>30.409819070030217</v>
      </c>
      <c r="M30" s="11">
        <f>MAX(M4:M27)</f>
        <v>8.8976316506516682</v>
      </c>
      <c r="N30" s="11">
        <f>MAX(N4:N27)</f>
        <v>-5.7348961997774666</v>
      </c>
      <c r="O30" s="11">
        <f>MAX(O4:O27)</f>
        <v>2.2556896310805836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161</v>
      </c>
      <c r="M33" s="79" t="s">
        <v>164</v>
      </c>
      <c r="N33" s="79" t="s">
        <v>162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21.265820936674903</v>
      </c>
      <c r="F34" s="34" t="s">
        <v>98</v>
      </c>
      <c r="G34" s="40">
        <f>STDEV(E4:E6)</f>
        <v>1.0064701109926049</v>
      </c>
      <c r="H34" s="45">
        <f>G34/E34</f>
        <v>4.7328062903833297E-2</v>
      </c>
      <c r="I34" s="40">
        <f>GEOMEAN(I4:I6)</f>
        <v>0.99999999999999911</v>
      </c>
      <c r="J34" s="52"/>
      <c r="L34" s="40">
        <f>AVERAGE(L4:L6)</f>
        <v>29.420425885790007</v>
      </c>
      <c r="M34" s="40">
        <f>GEOMEAN(M4:M6)</f>
        <v>1.0000000000000033</v>
      </c>
      <c r="N34" s="40">
        <f>AVERAGE(N4:N6)</f>
        <v>-8.1546049491150985</v>
      </c>
      <c r="O34" s="40">
        <f>GEOMEAN(O4:O6)</f>
        <v>0.99999999999999956</v>
      </c>
      <c r="P34" s="82"/>
      <c r="Q34" s="83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21.739227719311675</v>
      </c>
      <c r="F35" s="34" t="s">
        <v>99</v>
      </c>
      <c r="G35" s="40">
        <f>STDEV(E7:E9)</f>
        <v>9.5691579495004259E-2</v>
      </c>
      <c r="H35" s="45">
        <f t="shared" ref="H35:H41" si="9">G35/E35</f>
        <v>4.401792958357866E-3</v>
      </c>
      <c r="I35" s="40">
        <f>GEOMEAN(I7:I9)</f>
        <v>0.72026176060801328</v>
      </c>
      <c r="J35" s="52">
        <f>TTEST(E7:E9,$E$4:$E$6,2,2)</f>
        <v>0.46284309907920351</v>
      </c>
      <c r="K35" s="57">
        <f>TTEST(E4:E6,E7:E9,2,2)</f>
        <v>0.46284309907920351</v>
      </c>
      <c r="L35" s="40">
        <f>AVERAGE(L7:L9)</f>
        <v>28.839293800935309</v>
      </c>
      <c r="M35" s="40">
        <f>GEOMEAN(M7:M9)</f>
        <v>1.4960227193226325</v>
      </c>
      <c r="N35" s="40">
        <f>AVERAGE(N7:N9)</f>
        <v>-7.1000660816236332</v>
      </c>
      <c r="O35" s="40">
        <f>GEOMEAN(O7:O9)</f>
        <v>0.48145108446891444</v>
      </c>
      <c r="P35" s="82">
        <f>TTEST(N7:N9,$N$4:$N$6,2,2)</f>
        <v>1.2516799653251922E-2</v>
      </c>
      <c r="Q35" s="84">
        <f>TTEST(N4:N6,N7:N9,2,2)</f>
        <v>1.2516799653251922E-2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21.233269808998816</v>
      </c>
      <c r="F36" s="36" t="s">
        <v>100</v>
      </c>
      <c r="G36" s="41">
        <f>STDEV(E10:E12)</f>
        <v>0.93824077254463301</v>
      </c>
      <c r="H36" s="46">
        <f t="shared" si="9"/>
        <v>4.4187295738454736E-2</v>
      </c>
      <c r="I36" s="41">
        <f>GEOMEAN(I10:I12)</f>
        <v>1.0228191857987565</v>
      </c>
      <c r="J36" s="53">
        <f>TTEST(E10:E12,$E$4:$E$6,2,2)</f>
        <v>0.96927945710705132</v>
      </c>
      <c r="K36" s="57"/>
      <c r="L36" s="41">
        <f>AVERAGE(L10:L12)</f>
        <v>29.040061198695668</v>
      </c>
      <c r="M36" s="41">
        <f>GEOMEAN(M10:M12)</f>
        <v>1.3016708525997065</v>
      </c>
      <c r="N36" s="41">
        <f>AVERAGE(N10:N12)</f>
        <v>-7.8067913896968504</v>
      </c>
      <c r="O36" s="41">
        <f>GEOMEAN(O10:O12)</f>
        <v>0.78577405628771546</v>
      </c>
      <c r="P36" s="80">
        <f>TTEST(N10:N12,$N$4:$N$6,2,2)</f>
        <v>0.55941271043273155</v>
      </c>
      <c r="Q36" s="84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20.99632610747042</v>
      </c>
      <c r="F37" s="36" t="s">
        <v>101</v>
      </c>
      <c r="G37" s="41">
        <f>STDEV(E13:E15)</f>
        <v>0.33981159792113236</v>
      </c>
      <c r="H37" s="46">
        <f t="shared" si="9"/>
        <v>1.6184336068214743E-2</v>
      </c>
      <c r="I37" s="41">
        <f>GEOMEAN(I13:I15)</f>
        <v>1.2053856786936421</v>
      </c>
      <c r="J37" s="53">
        <f>TTEST(E13:E15,$E$4:$E$6,2,2)</f>
        <v>0.68306072269384255</v>
      </c>
      <c r="K37" s="57">
        <f>TTEST(E10:E12,E13:E15,2,2)</f>
        <v>0.70195526754777648</v>
      </c>
      <c r="L37" s="41">
        <f>AVERAGE(L13:L15)</f>
        <v>29.974354743044739</v>
      </c>
      <c r="M37" s="41">
        <f>GEOMEAN(M13:M15)</f>
        <v>0.68116260625040248</v>
      </c>
      <c r="N37" s="41">
        <f>AVERAGE(N13:N15)</f>
        <v>-8.9780286355743204</v>
      </c>
      <c r="O37" s="41">
        <f>GEOMEAN(O13:O15)</f>
        <v>1.769600485453739</v>
      </c>
      <c r="P37" s="80">
        <f>TTEST(N13:N15,$N$4:$N$6,2,2)</f>
        <v>2.9335880085050125E-2</v>
      </c>
      <c r="Q37" s="84">
        <f>TTEST(N10:N12,N13:N15,2,2)</f>
        <v>7.9615592877389424E-2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21.931511808312326</v>
      </c>
      <c r="F38" s="38" t="s">
        <v>102</v>
      </c>
      <c r="G38" s="42">
        <f>STDEV(E16:E18)</f>
        <v>0.72968261572957371</v>
      </c>
      <c r="H38" s="47">
        <f t="shared" si="9"/>
        <v>3.327096746030133E-2</v>
      </c>
      <c r="I38" s="42">
        <f>GEOMEAN(I16:I18)</f>
        <v>0.63038675520724685</v>
      </c>
      <c r="J38" s="54">
        <f>TTEST(E16:E18,$E$4:$E$6,2,2)</f>
        <v>0.40616911611680834</v>
      </c>
      <c r="K38" s="57"/>
      <c r="L38" s="42">
        <f>AVERAGE(L16:L18)</f>
        <v>29.863813432654471</v>
      </c>
      <c r="M38" s="42">
        <f>GEOMEAN(M16:M18)</f>
        <v>0.73540579652688509</v>
      </c>
      <c r="N38" s="42">
        <f>AVERAGE(N16:N18)</f>
        <v>-7.5959127444015486</v>
      </c>
      <c r="O38" s="42">
        <f>GEOMEAN(O16:O18)</f>
        <v>0.67891731975866143</v>
      </c>
      <c r="P38" s="85">
        <f>TTEST(N16:N18,$N$4:$N$6,2,2)</f>
        <v>0.23243657208507656</v>
      </c>
      <c r="Q38" s="84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21.218897247463119</v>
      </c>
      <c r="F39" s="38" t="s">
        <v>103</v>
      </c>
      <c r="G39" s="42">
        <f>STDEV(E19:E21)</f>
        <v>0.76830773094659188</v>
      </c>
      <c r="H39" s="47">
        <f t="shared" si="9"/>
        <v>3.6208655048671247E-2</v>
      </c>
      <c r="I39" s="42">
        <f>GEOMEAN(I19:I21)</f>
        <v>1.0330597429491082</v>
      </c>
      <c r="J39" s="54">
        <f>TTEST(E19:E21,$E$4:$E$6,2,2)</f>
        <v>0.95190089644160403</v>
      </c>
      <c r="K39" s="57">
        <f>TTEST(E16:E18,E19:E21,2,2)</f>
        <v>0.30880541284110496</v>
      </c>
      <c r="L39" s="42">
        <f>AVERAGE(L19:L21)</f>
        <v>28.728825902142233</v>
      </c>
      <c r="M39" s="42">
        <f>GEOMEAN(M19:M21)</f>
        <v>1.6150736813175475</v>
      </c>
      <c r="N39" s="42">
        <f>AVERAGE(N19:N21)</f>
        <v>-7.5099286546791157</v>
      </c>
      <c r="O39" s="42">
        <f>GEOMEAN(O19:O21)</f>
        <v>0.639636293315337</v>
      </c>
      <c r="P39" s="85">
        <f>TTEST(N19:N21,$N$4:$N$6,2,2)</f>
        <v>0.52752237045424333</v>
      </c>
      <c r="Q39" s="84">
        <f>TTEST(N16:N18,N19:N21,2,2)</f>
        <v>0.94679280184850922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21.294473337842852</v>
      </c>
      <c r="F40" s="48" t="s">
        <v>105</v>
      </c>
      <c r="G40" s="50">
        <f>STDEV(E22:E24)</f>
        <v>0.58707122600513328</v>
      </c>
      <c r="H40" s="51">
        <f t="shared" si="9"/>
        <v>2.7569182702529522E-2</v>
      </c>
      <c r="I40" s="50">
        <f>GEOMEAN(I22:I24)</f>
        <v>0.9803355861521319</v>
      </c>
      <c r="J40" s="55">
        <f>TTEST(E22:E24,$E$4:$E$6,2,2)</f>
        <v>0.96806790894626737</v>
      </c>
      <c r="K40" s="57"/>
      <c r="L40" s="50">
        <f>AVERAGE(L22:L24)</f>
        <v>29.956395334469462</v>
      </c>
      <c r="M40" s="50">
        <f>GEOMEAN(M22:M24)</f>
        <v>0.689695066129006</v>
      </c>
      <c r="N40" s="50">
        <f>AVERAGE(N22:N24)</f>
        <v>-8.6619219966266101</v>
      </c>
      <c r="O40" s="50">
        <f>GEOMEAN(O22:O24)</f>
        <v>1.4214043775235097</v>
      </c>
      <c r="P40" s="86">
        <f>TTEST(N22:N24,$N$4:$N$6,2,2)</f>
        <v>0.2954097171482547</v>
      </c>
      <c r="Q40" s="84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20.605723983753823</v>
      </c>
      <c r="F41" s="48" t="s">
        <v>104</v>
      </c>
      <c r="G41" s="50">
        <f>STDEV(E25:E27)</f>
        <v>9.9931562323846604E-2</v>
      </c>
      <c r="H41" s="51">
        <f t="shared" si="9"/>
        <v>4.8496991613900912E-3</v>
      </c>
      <c r="I41" s="50">
        <f>GEOMEAN(I25:I27)</f>
        <v>1.5801888130246973</v>
      </c>
      <c r="J41" s="55">
        <f>TTEST(E25:E27,$E$4:$E$6,2,2)</f>
        <v>0.32149072014983582</v>
      </c>
      <c r="K41" s="57">
        <f>TTEST(E22:E24,E25:E27,2,2)</f>
        <v>0.11569048203502892</v>
      </c>
      <c r="L41" s="50">
        <f>AVERAGE(L25:L27)</f>
        <v>29.316475766861902</v>
      </c>
      <c r="M41" s="50">
        <f>GEOMEAN(M25:M27)</f>
        <v>1.0747120141265396</v>
      </c>
      <c r="N41" s="50">
        <f>AVERAGE(N25:N27)</f>
        <v>-8.7107517831080781</v>
      </c>
      <c r="O41" s="50">
        <f>GEOMEAN(O25:O27)</f>
        <v>1.4703369760958562</v>
      </c>
      <c r="P41" s="86">
        <f>TTEST(N25:N27,$N$4:$N$6,2,2)</f>
        <v>0.16167924810869586</v>
      </c>
      <c r="Q41" s="84">
        <f>TTEST(N22:N24,N25:N27,2,2)</f>
        <v>0.91237503243914786</v>
      </c>
    </row>
    <row r="42" spans="1:18">
      <c r="C42" s="1" t="s">
        <v>108</v>
      </c>
      <c r="E42" s="11">
        <f>MIN(E34:E41)</f>
        <v>20.605723983753823</v>
      </c>
      <c r="I42" s="11">
        <f>MIN(I34:I41)</f>
        <v>0.63038675520724685</v>
      </c>
      <c r="J42" s="57">
        <f>MIN(J34:J41)</f>
        <v>0.32149072014983582</v>
      </c>
      <c r="L42" s="11">
        <f>MIN(L34:L41)</f>
        <v>28.728825902142233</v>
      </c>
      <c r="M42" s="11">
        <f>MIN(M34:M41)</f>
        <v>0.68116260625040248</v>
      </c>
      <c r="N42" s="1"/>
      <c r="O42" s="11">
        <f>MIN(O34:O41)</f>
        <v>0.48145108446891444</v>
      </c>
      <c r="P42" s="57">
        <f>MIN(P34:P41)</f>
        <v>1.2516799653251922E-2</v>
      </c>
    </row>
    <row r="43" spans="1:18">
      <c r="C43" s="1" t="s">
        <v>109</v>
      </c>
      <c r="E43" s="11">
        <f>MAX(E34:E41)</f>
        <v>21.931511808312326</v>
      </c>
      <c r="I43" s="11">
        <f>MAX(I34:I41)</f>
        <v>1.5801888130246973</v>
      </c>
      <c r="J43" s="57">
        <f>MAX(J34:J41)</f>
        <v>0.96927945710705132</v>
      </c>
      <c r="L43" s="11">
        <f>MAX(L34:L41)</f>
        <v>29.974354743044739</v>
      </c>
      <c r="M43" s="11">
        <f>MAX(M34:M41)</f>
        <v>1.6150736813175475</v>
      </c>
      <c r="O43" s="11">
        <f>MAX(O34:O41)</f>
        <v>1.769600485453739</v>
      </c>
      <c r="P43" s="57">
        <f>MAX(P34:P41)</f>
        <v>0.55941271043273155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1.3257878245585033</v>
      </c>
      <c r="I45" s="11">
        <f>I43-I42</f>
        <v>0.94980205781745042</v>
      </c>
      <c r="J45" s="1"/>
      <c r="K45" s="1"/>
      <c r="L45" s="1"/>
      <c r="M45" s="1"/>
      <c r="N45" s="1"/>
      <c r="O45" s="11">
        <f>O43-O42</f>
        <v>1.2881494009848247</v>
      </c>
    </row>
  </sheetData>
  <phoneticPr fontId="4" type="noConversion"/>
  <conditionalFormatting sqref="J34:J35">
    <cfRule type="cellIs" dxfId="17" priority="9" operator="lessThan">
      <formula>0.05</formula>
    </cfRule>
  </conditionalFormatting>
  <conditionalFormatting sqref="K34:K41">
    <cfRule type="cellIs" dxfId="15" priority="8" operator="lessThan">
      <formula>0.05</formula>
    </cfRule>
  </conditionalFormatting>
  <conditionalFormatting sqref="J36:J37">
    <cfRule type="cellIs" dxfId="13" priority="7" operator="lessThan">
      <formula>0.05</formula>
    </cfRule>
  </conditionalFormatting>
  <conditionalFormatting sqref="J38:J39">
    <cfRule type="cellIs" dxfId="11" priority="6" operator="lessThan">
      <formula>0.05</formula>
    </cfRule>
  </conditionalFormatting>
  <conditionalFormatting sqref="P34:P35">
    <cfRule type="cellIs" dxfId="9" priority="5" operator="lessThan">
      <formula>0.05</formula>
    </cfRule>
  </conditionalFormatting>
  <conditionalFormatting sqref="Q34:Q41">
    <cfRule type="cellIs" dxfId="7" priority="4" operator="lessThan">
      <formula>0.05</formula>
    </cfRule>
  </conditionalFormatting>
  <conditionalFormatting sqref="P36:P37">
    <cfRule type="cellIs" dxfId="5" priority="3" operator="lessThan">
      <formula>0.05</formula>
    </cfRule>
  </conditionalFormatting>
  <conditionalFormatting sqref="P38:P39">
    <cfRule type="cellIs" dxfId="3" priority="2" operator="lessThan">
      <formula>0.05</formula>
    </cfRule>
  </conditionalFormatting>
  <conditionalFormatting sqref="P40:P41">
    <cfRule type="cellIs" dxfId="1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6"/>
  <sheetViews>
    <sheetView topLeftCell="B1" workbookViewId="0">
      <selection activeCell="I26" sqref="I26"/>
    </sheetView>
  </sheetViews>
  <sheetFormatPr baseColWidth="10" defaultRowHeight="13" x14ac:dyDescent="0"/>
  <cols>
    <col min="2" max="2" width="21" bestFit="1" customWidth="1"/>
  </cols>
  <sheetData>
    <row r="1" spans="1:7" s="32" customFormat="1">
      <c r="B1" s="32" t="s">
        <v>92</v>
      </c>
      <c r="C1" s="71">
        <v>40239</v>
      </c>
      <c r="D1" s="70">
        <v>40240</v>
      </c>
      <c r="E1" s="71">
        <v>40243</v>
      </c>
      <c r="F1" s="71">
        <v>40246</v>
      </c>
      <c r="G1" s="71">
        <v>40246</v>
      </c>
    </row>
    <row r="2" spans="1:7">
      <c r="A2" s="34">
        <v>1.3</v>
      </c>
      <c r="B2" s="34" t="s">
        <v>119</v>
      </c>
      <c r="C2" s="58">
        <v>28.481307284653539</v>
      </c>
      <c r="D2" s="58">
        <v>28.418499513194543</v>
      </c>
      <c r="E2" s="40">
        <v>28.640812525813317</v>
      </c>
      <c r="F2" s="40">
        <v>30.048966357889011</v>
      </c>
      <c r="G2" s="40">
        <v>29.872364040955336</v>
      </c>
    </row>
    <row r="3" spans="1:7">
      <c r="A3" s="34">
        <v>1.3</v>
      </c>
      <c r="B3" s="34" t="s">
        <v>127</v>
      </c>
      <c r="C3" s="58">
        <v>28.385919651927573</v>
      </c>
      <c r="D3" s="58">
        <v>28.894636305555675</v>
      </c>
      <c r="E3" s="40">
        <v>28.777143485422208</v>
      </c>
      <c r="F3" s="40">
        <v>30.522149473370074</v>
      </c>
      <c r="G3" s="40">
        <v>29.650879614193805</v>
      </c>
    </row>
    <row r="4" spans="1:7">
      <c r="A4" s="34">
        <v>1.3</v>
      </c>
      <c r="B4" s="34" t="s">
        <v>121</v>
      </c>
      <c r="C4" s="58">
        <v>28.508703929570199</v>
      </c>
      <c r="D4" s="58">
        <v>28.10008322140774</v>
      </c>
      <c r="E4" s="40">
        <v>28.450245555198215</v>
      </c>
      <c r="F4" s="40">
        <v>29.374738113588879</v>
      </c>
      <c r="G4" s="40">
        <v>28.738034002220864</v>
      </c>
    </row>
    <row r="5" spans="1:7">
      <c r="A5" s="34">
        <v>1.6</v>
      </c>
      <c r="B5" s="34" t="s">
        <v>136</v>
      </c>
      <c r="C5" s="58">
        <v>28.384318106885679</v>
      </c>
      <c r="D5" s="58">
        <v>29.031382081696965</v>
      </c>
      <c r="E5" s="40">
        <v>28.435347032006028</v>
      </c>
      <c r="F5" s="40">
        <v>29.781953300545009</v>
      </c>
      <c r="G5" s="40">
        <v>28.858960610601954</v>
      </c>
    </row>
    <row r="6" spans="1:7">
      <c r="A6" s="34">
        <v>1.6</v>
      </c>
      <c r="B6" s="34" t="s">
        <v>135</v>
      </c>
      <c r="C6" s="58">
        <v>28.635986974736284</v>
      </c>
      <c r="D6" s="58">
        <v>28.581439318389734</v>
      </c>
      <c r="E6" s="40">
        <v>28.726989900538747</v>
      </c>
      <c r="F6" s="40">
        <v>29.998330394738588</v>
      </c>
      <c r="G6" s="40">
        <v>28.803856688548848</v>
      </c>
    </row>
    <row r="7" spans="1:7">
      <c r="A7" s="75">
        <v>1.6</v>
      </c>
      <c r="B7" s="75" t="s">
        <v>124</v>
      </c>
      <c r="C7" s="76">
        <v>29.956580520026776</v>
      </c>
      <c r="D7" s="76">
        <v>30.510538502939141</v>
      </c>
      <c r="E7" s="40">
        <v>28.614346840007176</v>
      </c>
      <c r="F7" s="40">
        <v>30.075135894422569</v>
      </c>
      <c r="G7" s="40">
        <v>28.855064103655117</v>
      </c>
    </row>
    <row r="8" spans="1:7">
      <c r="A8" s="36">
        <v>2.2999999999999998</v>
      </c>
      <c r="B8" s="36" t="s">
        <v>122</v>
      </c>
      <c r="C8" s="59">
        <v>28.898221304784538</v>
      </c>
      <c r="D8" s="59">
        <v>28.799256700504049</v>
      </c>
      <c r="E8" s="41">
        <v>28.843249678380769</v>
      </c>
      <c r="F8" s="41">
        <v>30.887317566231097</v>
      </c>
      <c r="G8" s="41">
        <v>29.918039038316962</v>
      </c>
    </row>
    <row r="9" spans="1:7">
      <c r="A9" s="36">
        <v>2.2999999999999998</v>
      </c>
      <c r="B9" s="36" t="s">
        <v>134</v>
      </c>
      <c r="C9" s="59">
        <v>27.915281434709872</v>
      </c>
      <c r="D9" s="59">
        <v>28.303742089680036</v>
      </c>
      <c r="E9" s="41">
        <v>28.280438641491525</v>
      </c>
      <c r="F9" s="41">
        <v>28.904373502499801</v>
      </c>
      <c r="G9" s="41">
        <v>27.025503771567241</v>
      </c>
    </row>
    <row r="10" spans="1:7">
      <c r="A10" s="73">
        <v>2.2999999999999998</v>
      </c>
      <c r="B10" s="73" t="s">
        <v>123</v>
      </c>
      <c r="C10" s="74">
        <v>28.850211286185349</v>
      </c>
      <c r="D10" s="74">
        <v>28.989138540663518</v>
      </c>
      <c r="E10" s="41">
        <v>29.185485332324525</v>
      </c>
      <c r="F10" s="41">
        <v>31.302242788989297</v>
      </c>
      <c r="G10" s="41">
        <v>30.176640786202796</v>
      </c>
    </row>
    <row r="11" spans="1:7">
      <c r="A11" s="36">
        <v>2.6</v>
      </c>
      <c r="B11" s="36" t="s">
        <v>131</v>
      </c>
      <c r="C11" s="59">
        <v>28.472649940790134</v>
      </c>
      <c r="D11" s="59">
        <v>28.830028686247253</v>
      </c>
      <c r="E11" s="41">
        <v>28.916185671606119</v>
      </c>
      <c r="F11" s="41">
        <v>30.50532936978335</v>
      </c>
      <c r="G11" s="41">
        <v>30.409819070030217</v>
      </c>
    </row>
    <row r="12" spans="1:7">
      <c r="A12" s="36">
        <v>2.6</v>
      </c>
      <c r="B12" s="36" t="s">
        <v>115</v>
      </c>
      <c r="C12" s="59">
        <v>28.661643817891665</v>
      </c>
      <c r="D12" s="59">
        <v>29.116916289838507</v>
      </c>
      <c r="E12" s="41">
        <v>29.621597766270003</v>
      </c>
      <c r="F12" s="41">
        <v>30.798035872582474</v>
      </c>
      <c r="G12" s="41">
        <v>30.029366788527803</v>
      </c>
    </row>
    <row r="13" spans="1:7">
      <c r="A13" s="36">
        <v>2.6</v>
      </c>
      <c r="B13" s="36" t="s">
        <v>126</v>
      </c>
      <c r="C13" s="59">
        <v>28.080561300954813</v>
      </c>
      <c r="D13" s="59">
        <v>28.735153308860493</v>
      </c>
      <c r="E13" s="41">
        <v>28.225846757706261</v>
      </c>
      <c r="F13" s="41">
        <v>29.741769944527825</v>
      </c>
      <c r="G13" s="41">
        <v>29.483878370576196</v>
      </c>
    </row>
    <row r="14" spans="1:7">
      <c r="A14" s="38">
        <v>3.3</v>
      </c>
      <c r="B14" s="38" t="s">
        <v>128</v>
      </c>
      <c r="C14" s="60">
        <v>28.038295994643015</v>
      </c>
      <c r="D14" s="60">
        <v>28.134378812130347</v>
      </c>
      <c r="E14" s="42">
        <v>28.318524410669365</v>
      </c>
      <c r="F14" s="42">
        <v>30.00053927970373</v>
      </c>
      <c r="G14" s="42"/>
    </row>
    <row r="15" spans="1:7">
      <c r="A15" s="38">
        <v>3.3</v>
      </c>
      <c r="B15" s="38" t="s">
        <v>125</v>
      </c>
      <c r="C15" s="60">
        <v>28.115335622261092</v>
      </c>
      <c r="D15" s="60">
        <v>28.892285708647321</v>
      </c>
      <c r="E15" s="42">
        <v>28.37894336126627</v>
      </c>
      <c r="F15" s="42">
        <v>29.892864621390299</v>
      </c>
      <c r="G15" s="42">
        <v>29.721191632133113</v>
      </c>
    </row>
    <row r="16" spans="1:7">
      <c r="A16" s="38">
        <v>3.3</v>
      </c>
      <c r="B16" s="38" t="s">
        <v>133</v>
      </c>
      <c r="C16" s="60">
        <v>28.739546479577577</v>
      </c>
      <c r="D16" s="60">
        <v>28.590089063168328</v>
      </c>
      <c r="E16" s="42">
        <v>29.116494974827766</v>
      </c>
      <c r="F16" s="42">
        <v>30.568490303608982</v>
      </c>
      <c r="G16" s="42">
        <v>30.006435233175829</v>
      </c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  <c r="E17" s="42">
        <v>28.640894733079346</v>
      </c>
      <c r="F17" s="42">
        <v>29.827667828843239</v>
      </c>
      <c r="G17" s="42">
        <v>30.157610779888234</v>
      </c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  <c r="E18" s="42">
        <v>27.857662322452924</v>
      </c>
      <c r="F18" s="42">
        <v>27.973038391635431</v>
      </c>
      <c r="G18" s="42">
        <v>26.267004511571422</v>
      </c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  <c r="E19" s="42">
        <v>28.517848380913538</v>
      </c>
      <c r="F19" s="42">
        <v>30.304420599970356</v>
      </c>
      <c r="G19" s="42">
        <v>29.761862414967045</v>
      </c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  <c r="E20" s="50">
        <v>28.958440792632146</v>
      </c>
      <c r="F20" s="50">
        <v>29.230158993780076</v>
      </c>
      <c r="G20" s="50">
        <v>30.095801668021725</v>
      </c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  <c r="E21" s="50">
        <v>28.647558851234464</v>
      </c>
      <c r="F21" s="50">
        <v>29.882947676098301</v>
      </c>
      <c r="G21" s="50">
        <v>29.601834808940595</v>
      </c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  <c r="E22" s="50">
        <v>29.205060929240908</v>
      </c>
      <c r="F22" s="50">
        <v>30.516490314881811</v>
      </c>
      <c r="G22" s="50">
        <v>30.171549526446068</v>
      </c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  <c r="E23" s="50">
        <v>27.5729728045591</v>
      </c>
      <c r="F23" s="50">
        <v>29.729605852194485</v>
      </c>
      <c r="G23" s="50">
        <v>29.041009592955692</v>
      </c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  <c r="E24" s="50">
        <v>28.812297069528856</v>
      </c>
      <c r="F24" s="50">
        <v>30.055066186085853</v>
      </c>
      <c r="G24" s="50">
        <v>29.171960461223328</v>
      </c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  <c r="E25" s="50">
        <v>28.535476324310629</v>
      </c>
      <c r="F25" s="50">
        <v>30.435336556424993</v>
      </c>
      <c r="G25" s="50">
        <v>29.73645724640669</v>
      </c>
    </row>
    <row r="27" spans="1:12">
      <c r="B27" s="81" t="s">
        <v>166</v>
      </c>
      <c r="C27" s="10">
        <f>MIN(C2:C25)</f>
        <v>27.22909184537999</v>
      </c>
      <c r="D27" s="10">
        <f>MIN(D2:D25)</f>
        <v>27.290022232292955</v>
      </c>
      <c r="E27" s="10">
        <f>MIN(E2:E25)</f>
        <v>27.5729728045591</v>
      </c>
      <c r="F27" s="10">
        <f>MIN(F2:F25)</f>
        <v>27.973038391635431</v>
      </c>
      <c r="G27" s="10">
        <f>MIN(G2:G25)</f>
        <v>26.267004511571422</v>
      </c>
    </row>
    <row r="28" spans="1:12">
      <c r="B28" s="81" t="s">
        <v>167</v>
      </c>
      <c r="C28" s="10">
        <f>MAX(C2:C25)</f>
        <v>29.956580520026776</v>
      </c>
      <c r="D28" s="10">
        <f>MAX(D2:D25)</f>
        <v>30.510538502939141</v>
      </c>
      <c r="E28" s="10">
        <f>MAX(E2:E25)</f>
        <v>29.621597766270003</v>
      </c>
      <c r="F28" s="10">
        <f>MAX(F2:F25)</f>
        <v>31.302242788989297</v>
      </c>
      <c r="G28" s="10">
        <f>MAX(G2:G25)</f>
        <v>30.409819070030217</v>
      </c>
      <c r="H28" s="32"/>
      <c r="I28" s="32"/>
      <c r="J28" s="32"/>
      <c r="K28" s="32"/>
      <c r="L28" s="32"/>
    </row>
    <row r="29" spans="1:12">
      <c r="B29" s="81"/>
    </row>
    <row r="30" spans="1:12">
      <c r="B30" s="32" t="s">
        <v>160</v>
      </c>
      <c r="C30" s="71">
        <v>40239</v>
      </c>
      <c r="D30" s="71">
        <v>40240</v>
      </c>
      <c r="E30" s="71">
        <v>40243</v>
      </c>
      <c r="F30" s="71">
        <v>40246</v>
      </c>
      <c r="G30" s="71">
        <v>40246</v>
      </c>
    </row>
    <row r="31" spans="1:12">
      <c r="B31" s="71">
        <v>40239</v>
      </c>
      <c r="C31" s="72">
        <f>CORREL(C2:C25,C2:C25)</f>
        <v>1</v>
      </c>
      <c r="D31">
        <f>CORREL(C2:C25,D2:D25)</f>
        <v>0.72791713755155441</v>
      </c>
      <c r="E31">
        <f>CORREL(C2:C25,E2:E25)</f>
        <v>0.53379814703364414</v>
      </c>
      <c r="F31">
        <f>CORREL(C2:C25,F2:F25)</f>
        <v>0.54632067612932078</v>
      </c>
      <c r="G31">
        <f>CORREL(C2:C25,G2:G25)</f>
        <v>0.43136598047975055</v>
      </c>
    </row>
    <row r="32" spans="1:12">
      <c r="B32" s="71">
        <v>40240</v>
      </c>
      <c r="C32" s="72">
        <f>CORREL(D2:D25,C2:C25)</f>
        <v>0.72791713755155441</v>
      </c>
      <c r="D32" s="72">
        <f>CORREL(D2:D25,D2:D25)</f>
        <v>1</v>
      </c>
      <c r="E32">
        <f>CORREL(D2:D25,E2:E25)</f>
        <v>0.37790115962143539</v>
      </c>
      <c r="F32">
        <f>CORREL(D2:D25,F2:F25)</f>
        <v>0.50578443645526527</v>
      </c>
      <c r="G32">
        <f>CORREL(D2:D25,G2:G25)</f>
        <v>0.45595715854748964</v>
      </c>
    </row>
    <row r="33" spans="2:7">
      <c r="B33" s="71">
        <v>40243</v>
      </c>
      <c r="E33" s="72">
        <f>CORREL(E2:E25,E2:E25)</f>
        <v>1.0000000000000002</v>
      </c>
      <c r="F33">
        <f>CORREL(E2:E25,F2:F25)</f>
        <v>0.67212532402177805</v>
      </c>
      <c r="G33">
        <f>CORREL(E2:E25,G2:G25)</f>
        <v>0.62342834823857851</v>
      </c>
    </row>
    <row r="34" spans="2:7">
      <c r="B34" s="71">
        <v>40246</v>
      </c>
      <c r="F34" s="72">
        <f>CORREL(F2:F25,F2:F25)</f>
        <v>1</v>
      </c>
      <c r="G34">
        <f>CORREL(F2:F25,G2:G25)</f>
        <v>0.79703820322706087</v>
      </c>
    </row>
    <row r="35" spans="2:7">
      <c r="B35" s="71">
        <v>40246</v>
      </c>
      <c r="G35" s="72">
        <f>CORREL(G2:G25,G2:G25)</f>
        <v>0.99999999999999989</v>
      </c>
    </row>
    <row r="36" spans="2:7">
      <c r="B36" s="32"/>
    </row>
    <row r="37" spans="2:7">
      <c r="B37" s="32"/>
    </row>
    <row r="38" spans="2:7">
      <c r="B38" s="32"/>
    </row>
    <row r="39" spans="2:7">
      <c r="B39" s="32"/>
    </row>
    <row r="40" spans="2:7">
      <c r="B40" s="32"/>
    </row>
    <row r="41" spans="2:7">
      <c r="B41" s="32"/>
    </row>
    <row r="42" spans="2:7">
      <c r="B42" s="32"/>
    </row>
    <row r="43" spans="2:7">
      <c r="B43" s="32"/>
    </row>
    <row r="44" spans="2:7">
      <c r="B44" s="32"/>
    </row>
    <row r="45" spans="2:7">
      <c r="B45" s="32"/>
    </row>
    <row r="46" spans="2:7">
      <c r="B46" s="32"/>
    </row>
    <row r="47" spans="2:7">
      <c r="B47" s="32"/>
    </row>
    <row r="48" spans="2:7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  <row r="55" spans="2:2">
      <c r="B55" s="32"/>
    </row>
    <row r="56" spans="2:2">
      <c r="B56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2014-03-11T13:48:33Z</cp:lastPrinted>
  <dcterms:created xsi:type="dcterms:W3CDTF">2012-09-19T20:03:48Z</dcterms:created>
  <dcterms:modified xsi:type="dcterms:W3CDTF">2014-04-21T19:54:57Z</dcterms:modified>
</cp:coreProperties>
</file>