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7" i="23" l="1"/>
  <c r="J37" i="24"/>
  <c r="J36" i="24"/>
  <c r="J35" i="24"/>
  <c r="J34" i="24"/>
  <c r="J33" i="24"/>
  <c r="J32" i="24"/>
  <c r="J31" i="24"/>
  <c r="J38" i="24"/>
  <c r="J27" i="24"/>
  <c r="J28" i="24"/>
  <c r="H19" i="23"/>
  <c r="G19" i="23"/>
  <c r="G21" i="23"/>
  <c r="E21" i="23"/>
  <c r="H21" i="23"/>
  <c r="I37" i="24"/>
  <c r="I36" i="24"/>
  <c r="I35" i="24"/>
  <c r="I34" i="24"/>
  <c r="I33" i="24"/>
  <c r="I31" i="24"/>
  <c r="I32" i="24"/>
  <c r="I27" i="24"/>
  <c r="I28" i="24"/>
  <c r="D27" i="24"/>
  <c r="E27" i="24"/>
  <c r="F27" i="24"/>
  <c r="G27" i="24"/>
  <c r="H27" i="24"/>
  <c r="D28" i="24"/>
  <c r="E28" i="24"/>
  <c r="F28" i="24"/>
  <c r="G28" i="24"/>
  <c r="H28" i="24"/>
  <c r="C28" i="24"/>
  <c r="C27" i="24"/>
  <c r="G34" i="24"/>
  <c r="G33" i="24"/>
  <c r="H36" i="24"/>
  <c r="H35" i="24"/>
  <c r="H34" i="24"/>
  <c r="H33" i="24"/>
  <c r="H32" i="24"/>
  <c r="H31" i="24"/>
  <c r="L16" i="23"/>
  <c r="E16" i="23"/>
  <c r="N16" i="23"/>
  <c r="E4" i="23"/>
  <c r="L4" i="23"/>
  <c r="N4" i="23"/>
  <c r="E5" i="23"/>
  <c r="L5" i="23"/>
  <c r="N5" i="23"/>
  <c r="E6" i="23"/>
  <c r="L6" i="23"/>
  <c r="N6" i="23"/>
  <c r="O2" i="23"/>
  <c r="O16" i="23"/>
  <c r="L2" i="23"/>
  <c r="M16" i="23"/>
  <c r="G35" i="24"/>
  <c r="G32" i="24"/>
  <c r="G31" i="24"/>
  <c r="F34" i="24"/>
  <c r="F33" i="24"/>
  <c r="F32" i="24"/>
  <c r="F31" i="24"/>
  <c r="G17" i="23"/>
  <c r="E17" i="23"/>
  <c r="H17" i="23"/>
  <c r="E33" i="24"/>
  <c r="E32" i="24"/>
  <c r="E31" i="24"/>
  <c r="E9" i="23"/>
  <c r="L9" i="23"/>
  <c r="N9" i="23"/>
  <c r="O9" i="23"/>
  <c r="M9" i="23"/>
  <c r="K2" i="23"/>
  <c r="I9" i="23"/>
  <c r="G9" i="23"/>
  <c r="H9" i="23"/>
  <c r="E19" i="23"/>
  <c r="I19" i="23"/>
  <c r="E20" i="23"/>
  <c r="I20" i="23"/>
  <c r="I21" i="23"/>
  <c r="I39" i="23"/>
  <c r="I16" i="23"/>
  <c r="I17" i="23"/>
  <c r="E18" i="23"/>
  <c r="I18" i="23"/>
  <c r="I38" i="23"/>
  <c r="L20" i="23"/>
  <c r="N20" i="23"/>
  <c r="O20" i="23"/>
  <c r="M20" i="23"/>
  <c r="G20" i="23"/>
  <c r="H20" i="23"/>
  <c r="G24" i="23"/>
  <c r="I4" i="23"/>
  <c r="I5" i="23"/>
  <c r="I6" i="23"/>
  <c r="I34" i="23"/>
  <c r="E7" i="23"/>
  <c r="I7" i="23"/>
  <c r="E8" i="23"/>
  <c r="I8" i="23"/>
  <c r="I35" i="23"/>
  <c r="E10" i="23"/>
  <c r="I10" i="23"/>
  <c r="E11" i="23"/>
  <c r="I11" i="23"/>
  <c r="E12" i="23"/>
  <c r="I12" i="23"/>
  <c r="I36" i="23"/>
  <c r="E13" i="23"/>
  <c r="I13" i="23"/>
  <c r="E14" i="23"/>
  <c r="I14" i="23"/>
  <c r="E15" i="23"/>
  <c r="I15" i="23"/>
  <c r="I37" i="23"/>
  <c r="E22" i="23"/>
  <c r="I22" i="23"/>
  <c r="E23" i="23"/>
  <c r="I23" i="23"/>
  <c r="E24" i="23"/>
  <c r="I24" i="23"/>
  <c r="I40" i="23"/>
  <c r="E25" i="23"/>
  <c r="I25" i="23"/>
  <c r="E26" i="23"/>
  <c r="I26" i="23"/>
  <c r="E27" i="23"/>
  <c r="I27" i="23"/>
  <c r="I41" i="23"/>
  <c r="I43" i="23"/>
  <c r="I42" i="23"/>
  <c r="I45" i="23"/>
  <c r="L7" i="23"/>
  <c r="M7" i="23"/>
  <c r="L8" i="23"/>
  <c r="M8" i="23"/>
  <c r="M35" i="23"/>
  <c r="L19" i="23"/>
  <c r="M19" i="23"/>
  <c r="L21" i="23"/>
  <c r="M21" i="23"/>
  <c r="M39" i="23"/>
  <c r="M4" i="23"/>
  <c r="M5" i="23"/>
  <c r="M6" i="23"/>
  <c r="M34" i="23"/>
  <c r="L10" i="23"/>
  <c r="M10" i="23"/>
  <c r="L11" i="23"/>
  <c r="M11" i="23"/>
  <c r="L12" i="23"/>
  <c r="M12" i="23"/>
  <c r="M36" i="23"/>
  <c r="L13" i="23"/>
  <c r="M13" i="23"/>
  <c r="L14" i="23"/>
  <c r="M14" i="23"/>
  <c r="L15" i="23"/>
  <c r="M15" i="23"/>
  <c r="M37" i="23"/>
  <c r="L17" i="23"/>
  <c r="M17" i="23"/>
  <c r="L18" i="23"/>
  <c r="M18" i="23"/>
  <c r="M38" i="23"/>
  <c r="L22" i="23"/>
  <c r="M22" i="23"/>
  <c r="L23" i="23"/>
  <c r="M23" i="23"/>
  <c r="L24" i="23"/>
  <c r="M24" i="23"/>
  <c r="M40" i="23"/>
  <c r="L25" i="23"/>
  <c r="M25" i="23"/>
  <c r="L26" i="23"/>
  <c r="M26" i="23"/>
  <c r="L27" i="23"/>
  <c r="M27" i="23"/>
  <c r="M41" i="23"/>
  <c r="M43" i="23"/>
  <c r="M42" i="23"/>
  <c r="L35" i="23"/>
  <c r="L39" i="23"/>
  <c r="L34" i="23"/>
  <c r="L36" i="23"/>
  <c r="L37" i="23"/>
  <c r="L38" i="23"/>
  <c r="L40" i="23"/>
  <c r="L41" i="23"/>
  <c r="L43" i="23"/>
  <c r="L42" i="23"/>
  <c r="O4" i="23"/>
  <c r="O5" i="23"/>
  <c r="O6" i="23"/>
  <c r="N7" i="23"/>
  <c r="O7" i="23"/>
  <c r="N8" i="23"/>
  <c r="O8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7" i="23"/>
  <c r="O17" i="23"/>
  <c r="N18" i="23"/>
  <c r="O18" i="23"/>
  <c r="N19" i="23"/>
  <c r="O19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O30" i="23"/>
  <c r="O29" i="23"/>
  <c r="O28" i="23"/>
  <c r="N30" i="23"/>
  <c r="N29" i="23"/>
  <c r="N28" i="23"/>
  <c r="L30" i="23"/>
  <c r="L29" i="23"/>
  <c r="L28" i="23"/>
  <c r="M30" i="23"/>
  <c r="M29" i="23"/>
  <c r="M28" i="23"/>
  <c r="O34" i="23"/>
  <c r="D32" i="24"/>
  <c r="C32" i="24"/>
  <c r="D31" i="24"/>
  <c r="C31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F21" i="23"/>
  <c r="F20" i="23"/>
  <c r="F19" i="23"/>
  <c r="G18" i="23"/>
  <c r="F18" i="23"/>
  <c r="F17" i="23"/>
  <c r="G16" i="23"/>
  <c r="F16" i="23"/>
  <c r="F14" i="23"/>
  <c r="G15" i="23"/>
  <c r="F15" i="23"/>
  <c r="G14" i="23"/>
  <c r="G13" i="23"/>
  <c r="F13" i="23"/>
  <c r="F11" i="23"/>
  <c r="G12" i="23"/>
  <c r="F12" i="23"/>
  <c r="G11" i="23"/>
  <c r="G10" i="23"/>
  <c r="F10" i="23"/>
  <c r="F9" i="23"/>
  <c r="G8" i="23"/>
  <c r="F8" i="23"/>
  <c r="G7" i="23"/>
  <c r="F7" i="23"/>
  <c r="G6" i="23"/>
  <c r="G5" i="23"/>
  <c r="G4" i="23"/>
  <c r="F6" i="23"/>
  <c r="F5" i="23"/>
  <c r="F4" i="23"/>
  <c r="O38" i="23"/>
  <c r="O40" i="23"/>
  <c r="O36" i="23"/>
  <c r="H4" i="23"/>
  <c r="H5" i="23"/>
  <c r="H6" i="23"/>
  <c r="H7" i="23"/>
  <c r="H8" i="23"/>
  <c r="H10" i="23"/>
  <c r="H11" i="23"/>
  <c r="H12" i="23"/>
  <c r="H13" i="23"/>
  <c r="H14" i="23"/>
  <c r="H15" i="23"/>
  <c r="H16" i="23"/>
  <c r="H18" i="23"/>
  <c r="H23" i="23"/>
  <c r="H24" i="23"/>
  <c r="H25" i="23"/>
  <c r="H26" i="23"/>
  <c r="H27" i="23"/>
  <c r="E28" i="23"/>
  <c r="H28" i="23"/>
  <c r="E29" i="23"/>
  <c r="H29" i="23"/>
  <c r="I29" i="23"/>
  <c r="E30" i="23"/>
  <c r="H30" i="23"/>
  <c r="I30" i="23"/>
  <c r="B34" i="23"/>
  <c r="C34" i="23"/>
  <c r="H34" i="23"/>
  <c r="N34" i="23"/>
  <c r="B35" i="23"/>
  <c r="C35" i="23"/>
  <c r="H35" i="23"/>
  <c r="N35" i="23"/>
  <c r="O35" i="23"/>
  <c r="Q35" i="23"/>
  <c r="B36" i="23"/>
  <c r="C36" i="23"/>
  <c r="H36" i="23"/>
  <c r="J36" i="23"/>
  <c r="N36" i="23"/>
  <c r="P36" i="23"/>
  <c r="B37" i="23"/>
  <c r="C37" i="23"/>
  <c r="H37" i="23"/>
  <c r="J37" i="23"/>
  <c r="N37" i="23"/>
  <c r="O37" i="23"/>
  <c r="P37" i="23"/>
  <c r="Q37" i="23"/>
  <c r="B38" i="23"/>
  <c r="C38" i="23"/>
  <c r="H38" i="23"/>
  <c r="J38" i="23"/>
  <c r="N38" i="23"/>
  <c r="P38" i="23"/>
  <c r="B39" i="23"/>
  <c r="C39" i="23"/>
  <c r="H39" i="23"/>
  <c r="J39" i="23"/>
  <c r="N39" i="23"/>
  <c r="O39" i="23"/>
  <c r="P39" i="23"/>
  <c r="Q39" i="23"/>
  <c r="B40" i="23"/>
  <c r="C40" i="23"/>
  <c r="H40" i="23"/>
  <c r="J40" i="23"/>
  <c r="N40" i="23"/>
  <c r="P40" i="23"/>
  <c r="B41" i="23"/>
  <c r="C41" i="23"/>
  <c r="H41" i="23"/>
  <c r="J41" i="23"/>
  <c r="N41" i="23"/>
  <c r="O41" i="23"/>
  <c r="P41" i="23"/>
  <c r="Q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35" i="23"/>
  <c r="P43" i="23"/>
  <c r="J35" i="23"/>
  <c r="J43" i="23"/>
  <c r="P42" i="23"/>
  <c r="J42" i="23"/>
  <c r="K41" i="23"/>
  <c r="K37" i="23"/>
  <c r="K35" i="23"/>
  <c r="K39" i="23"/>
</calcChain>
</file>

<file path=xl/sharedStrings.xml><?xml version="1.0" encoding="utf-8"?>
<sst xmlns="http://schemas.openxmlformats.org/spreadsheetml/2006/main" count="435" uniqueCount="168">
  <si>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</si>
  <si>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</si>
  <si>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</si>
  <si>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</si>
  <si>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</si>
  <si>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</si>
  <si>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</si>
  <si>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</si>
  <si>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</si>
  <si>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</si>
  <si>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</si>
  <si>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</si>
  <si>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</si>
  <si>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</si>
  <si>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</si>
  <si>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</si>
  <si>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</si>
  <si>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</si>
  <si>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</si>
  <si>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</si>
  <si>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</si>
  <si>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</si>
  <si>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</si>
  <si>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</si>
  <si>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</si>
  <si>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</si>
  <si>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</si>
  <si>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</si>
  <si>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</si>
  <si>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</si>
  <si>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</si>
  <si>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</si>
  <si>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</si>
  <si>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</si>
  <si>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</si>
  <si>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</si>
  <si>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</si>
  <si>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</si>
  <si>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</si>
  <si>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</si>
  <si>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</si>
  <si>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</si>
  <si>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</si>
  <si>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</si>
  <si>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</si>
  <si>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</si>
  <si>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</si>
  <si>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</si>
  <si>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</si>
  <si>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</si>
  <si>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</si>
  <si>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</si>
  <si>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</si>
  <si>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</si>
  <si>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</si>
  <si>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</si>
  <si>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</si>
  <si>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</si>
  <si>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</si>
  <si>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</si>
  <si>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</si>
  <si>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</si>
  <si>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</si>
  <si>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</si>
  <si>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</si>
  <si>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</si>
  <si>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</si>
  <si>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</si>
  <si>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</si>
  <si>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</si>
  <si>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</si>
  <si>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</si>
  <si>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</si>
  <si>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</si>
  <si>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</si>
  <si>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</si>
  <si>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</si>
  <si>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</si>
  <si>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</si>
  <si>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</si>
  <si>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</si>
  <si>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</si>
  <si>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</si>
  <si>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</si>
  <si>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</si>
  <si>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</si>
  <si>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</si>
  <si>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</si>
  <si>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</si>
  <si>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</si>
  <si>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</si>
  <si>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</si>
  <si>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</si>
  <si>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</si>
  <si>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</si>
  <si>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</si>
  <si>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</si>
  <si>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</si>
  <si>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</si>
  <si>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</si>
  <si>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</si>
  <si>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</si>
  <si>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</si>
  <si>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</si>
  <si>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</si>
  <si>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</si>
  <si>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</si>
  <si>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</si>
  <si>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</si>
  <si>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</si>
  <si>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</si>
  <si>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</si>
  <si>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</si>
  <si>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</si>
  <si>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</si>
  <si>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</si>
  <si>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</si>
  <si>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</si>
  <si>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</si>
  <si>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</si>
  <si>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</si>
  <si>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</si>
  <si>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</si>
  <si>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</si>
  <si>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</si>
  <si>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</si>
  <si>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</si>
  <si>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</si>
  <si>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</si>
  <si>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</si>
  <si>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</si>
  <si>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</si>
  <si>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</si>
  <si>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</si>
  <si>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</si>
  <si>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</si>
  <si>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</si>
  <si>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</si>
  <si>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</si>
  <si>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</si>
  <si>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</si>
  <si>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</si>
  <si>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</si>
  <si>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</si>
  <si>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</si>
  <si>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</si>
  <si>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</si>
  <si>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</si>
  <si>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</si>
  <si>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</si>
  <si>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</si>
  <si>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</si>
  <si>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</si>
  <si>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</si>
  <si>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</si>
  <si>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</si>
  <si>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</si>
  <si>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</si>
  <si>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</si>
  <si>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</si>
  <si>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</si>
  <si>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</si>
  <si>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</si>
  <si>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</si>
  <si>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</si>
  <si>
    <t>minimum</t>
  </si>
  <si>
    <t>maximum</t>
  </si>
  <si>
    <t>4/21/14 - mirNA qPCR #1: gene1 = miR 222, gene 2 = RNU6B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</si>
</sst>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4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4" borderId="0" xfId="0" applyNumberFormat="1" applyFont="1" applyFill="1" applyAlignment="1">
      <alignment horizontal="center"/>
    </xf>
    <xf numFmtId="0" fontId="0" fillId="0" borderId="0" xfId="0" applyFill="1"/>
    <xf numFmtId="166" fontId="0" fillId="2" borderId="0" xfId="0" applyNumberFormat="1" applyFont="1" applyFill="1" applyAlignment="1">
      <alignment horizontal="center"/>
    </xf>
    <xf numFmtId="0" fontId="0" fillId="0" borderId="0" xfId="0" applyFont="1"/>
    <xf numFmtId="166" fontId="0" fillId="0" borderId="0" xfId="0" applyNumberFormat="1" applyFont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</cellXfs>
  <cellStyles count="2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Normal" xfId="0" builtinId="0"/>
  </cellStyles>
  <dxfs count="5"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19.21948251378353</c:v>
                </c:pt>
                <c:pt idx="1">
                  <c:v>19.53429389851235</c:v>
                </c:pt>
                <c:pt idx="2">
                  <c:v>18.7088066992715</c:v>
                </c:pt>
                <c:pt idx="3">
                  <c:v>19.64295620798558</c:v>
                </c:pt>
                <c:pt idx="4">
                  <c:v>18.87486885840555</c:v>
                </c:pt>
                <c:pt idx="5">
                  <c:v>19.02050642951557</c:v>
                </c:pt>
                <c:pt idx="6">
                  <c:v>18.45019455966902</c:v>
                </c:pt>
                <c:pt idx="7">
                  <c:v>18.50454533561203</c:v>
                </c:pt>
                <c:pt idx="8">
                  <c:v>19.73472351333437</c:v>
                </c:pt>
                <c:pt idx="9">
                  <c:v>19.84586930371584</c:v>
                </c:pt>
                <c:pt idx="10">
                  <c:v>18.55877155302159</c:v>
                </c:pt>
                <c:pt idx="11">
                  <c:v>19.50002555899969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19.1823266350692</c:v>
                </c:pt>
                <c:pt idx="1">
                  <c:v>19.28626125060009</c:v>
                </c:pt>
                <c:pt idx="2">
                  <c:v>18.7998259017416</c:v>
                </c:pt>
                <c:pt idx="3">
                  <c:v>19.34860833418221</c:v>
                </c:pt>
                <c:pt idx="4">
                  <c:v>18.81444313844238</c:v>
                </c:pt>
                <c:pt idx="5">
                  <c:v>19.13513441983201</c:v>
                </c:pt>
                <c:pt idx="6">
                  <c:v>18.54155900404817</c:v>
                </c:pt>
                <c:pt idx="7">
                  <c:v>18.66971785167061</c:v>
                </c:pt>
                <c:pt idx="8">
                  <c:v>19.75001431935368</c:v>
                </c:pt>
                <c:pt idx="9">
                  <c:v>19.91632556104883</c:v>
                </c:pt>
                <c:pt idx="10">
                  <c:v>18.82979835965855</c:v>
                </c:pt>
                <c:pt idx="11">
                  <c:v>19.73388093782439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637528"/>
        <c:axId val="516749240"/>
      </c:scatterChart>
      <c:valAx>
        <c:axId val="516637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516749240"/>
        <c:crosses val="autoZero"/>
        <c:crossBetween val="midCat"/>
      </c:valAx>
      <c:valAx>
        <c:axId val="516749240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16637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miR-222-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-10.68702195393252</c:v>
                </c:pt>
                <c:pt idx="1">
                  <c:v>-10.64112726900597</c:v>
                </c:pt>
                <c:pt idx="2">
                  <c:v>-11.38406405326377</c:v>
                </c:pt>
                <c:pt idx="3">
                  <c:v>-10.5933639501169</c:v>
                </c:pt>
                <c:pt idx="4">
                  <c:v>-11.08397737583344</c:v>
                </c:pt>
                <c:pt idx="5">
                  <c:v>-13.31270923756726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-11.95471446973911</c:v>
                </c:pt>
                <c:pt idx="1">
                  <c:v>-9.052253997165458</c:v>
                </c:pt>
                <c:pt idx="2">
                  <c:v>-13.27506362961561</c:v>
                </c:pt>
                <c:pt idx="3">
                  <c:v>-10.40320902889616</c:v>
                </c:pt>
                <c:pt idx="4">
                  <c:v>-9.95798863831473</c:v>
                </c:pt>
                <c:pt idx="5">
                  <c:v>-8.97707611654472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-9.35465762247016</c:v>
                </c:pt>
                <c:pt idx="1">
                  <c:v>-12.46091800592161</c:v>
                </c:pt>
                <c:pt idx="2">
                  <c:v>-10.05409031981001</c:v>
                </c:pt>
                <c:pt idx="3">
                  <c:v>-9.274436163935401</c:v>
                </c:pt>
                <c:pt idx="4">
                  <c:v>-8.998075080483503</c:v>
                </c:pt>
                <c:pt idx="5">
                  <c:v>-9.33579358832771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-10.48941020073651</c:v>
                </c:pt>
                <c:pt idx="1">
                  <c:v>-10.34618245707269</c:v>
                </c:pt>
                <c:pt idx="2">
                  <c:v>-10.63362406930761</c:v>
                </c:pt>
                <c:pt idx="3">
                  <c:v>-10.50909474283423</c:v>
                </c:pt>
                <c:pt idx="4">
                  <c:v>-11.50449489271238</c:v>
                </c:pt>
                <c:pt idx="5">
                  <c:v>-10.43785202232287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-10.90407109206742</c:v>
                </c:pt>
                <c:pt idx="1">
                  <c:v>-11.6633501878392</c:v>
                </c:pt>
                <c:pt idx="2">
                  <c:v>-11.42734403217339</c:v>
                </c:pt>
                <c:pt idx="3">
                  <c:v>-9.779424594585204</c:v>
                </c:pt>
                <c:pt idx="4">
                  <c:v>-10.62322198273393</c:v>
                </c:pt>
                <c:pt idx="5">
                  <c:v>-9.202768277582205</c:v>
                </c:pt>
                <c:pt idx="6">
                  <c:v>-10.48973890903894</c:v>
                </c:pt>
                <c:pt idx="7">
                  <c:v>-10.81714721928983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432584"/>
        <c:axId val="458010520"/>
      </c:scatterChart>
      <c:valAx>
        <c:axId val="560432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8010520"/>
        <c:crosses val="autoZero"/>
        <c:crossBetween val="midCat"/>
      </c:valAx>
      <c:valAx>
        <c:axId val="45801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560432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miR-222 - HKG Corrected</a:t>
            </a:r>
            <a:endParaRPr lang="en-US"/>
          </a:p>
        </c:rich>
      </c:tx>
      <c:layout>
        <c:manualLayout>
          <c:xMode val="edge"/>
          <c:yMode val="edge"/>
          <c:x val="0.242865909910082"/>
          <c:y val="0.02884932410154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0.860323327534577</c:v>
                </c:pt>
                <c:pt idx="1">
                  <c:v>0.833385657637014</c:v>
                </c:pt>
                <c:pt idx="2">
                  <c:v>1.394736861514604</c:v>
                </c:pt>
                <c:pt idx="3">
                  <c:v>0.806246477863703</c:v>
                </c:pt>
                <c:pt idx="4">
                  <c:v>1.132810296519247</c:v>
                </c:pt>
                <c:pt idx="5">
                  <c:v>5.30972868870343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2.07145341760907</c:v>
                </c:pt>
                <c:pt idx="1">
                  <c:v>0.277043208320182</c:v>
                </c:pt>
                <c:pt idx="2">
                  <c:v>5.172968969898188</c:v>
                </c:pt>
                <c:pt idx="3">
                  <c:v>0.706684385175761</c:v>
                </c:pt>
                <c:pt idx="4">
                  <c:v>0.519039969947186</c:v>
                </c:pt>
                <c:pt idx="5">
                  <c:v>0.262976360667742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0">
                  <c:v>0.341648933979322</c:v>
                </c:pt>
                <c:pt idx="1">
                  <c:v>2.94210128516027</c:v>
                </c:pt>
                <c:pt idx="2">
                  <c:v>0.554792130063069</c:v>
                </c:pt>
                <c:pt idx="3">
                  <c:v>0.323169975002435</c:v>
                </c:pt>
                <c:pt idx="4">
                  <c:v>0.266832072182074</c:v>
                </c:pt>
                <c:pt idx="5">
                  <c:v>0.337210764540539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0.750195809109324</c:v>
                </c:pt>
                <c:pt idx="1">
                  <c:v>0.679295576665397</c:v>
                </c:pt>
                <c:pt idx="2">
                  <c:v>0.829062618832258</c:v>
                </c:pt>
                <c:pt idx="3">
                  <c:v>0.760501843776641</c:v>
                </c:pt>
                <c:pt idx="4">
                  <c:v>1.51616188308692</c:v>
                </c:pt>
                <c:pt idx="5">
                  <c:v>0.723859161585204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</c:v>
                </c:pt>
                <c:pt idx="1">
                  <c:v>1.692644611157083</c:v>
                </c:pt>
                <c:pt idx="2">
                  <c:v>1.43721205361777</c:v>
                </c:pt>
                <c:pt idx="3">
                  <c:v>0.458614381784802</c:v>
                </c:pt>
                <c:pt idx="4">
                  <c:v>0.823106429017426</c:v>
                </c:pt>
                <c:pt idx="5">
                  <c:v>0.307508284960013</c:v>
                </c:pt>
                <c:pt idx="6">
                  <c:v>0.750366755621656</c:v>
                </c:pt>
                <c:pt idx="7">
                  <c:v>0.941528145194038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9240"/>
        <c:axId val="5070632"/>
      </c:scatterChart>
      <c:valAx>
        <c:axId val="5109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70632"/>
        <c:crosses val="autoZero"/>
        <c:crossBetween val="midCat"/>
      </c:valAx>
      <c:valAx>
        <c:axId val="507063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5109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29.76484237860631</c:v>
                </c:pt>
                <c:pt idx="1">
                  <c:v>29.30058791254639</c:v>
                </c:pt>
                <c:pt idx="2">
                  <c:v>29.97119564690509</c:v>
                </c:pt>
                <c:pt idx="3">
                  <c:v>29.09273882325278</c:v>
                </c:pt>
                <c:pt idx="4">
                  <c:v>29.86982116911184</c:v>
                </c:pt>
                <c:pt idx="5">
                  <c:v>32.00699419390733</c:v>
                </c:pt>
                <c:pt idx="6">
                  <c:v>31.69708338608313</c:v>
                </c:pt>
                <c:pt idx="7">
                  <c:v>28.47407753356378</c:v>
                </c:pt>
                <c:pt idx="8">
                  <c:v>33.15616106199794</c:v>
                </c:pt>
                <c:pt idx="9">
                  <c:v>30.06112043823354</c:v>
                </c:pt>
                <c:pt idx="10">
                  <c:v>29.36826621287095</c:v>
                </c:pt>
                <c:pt idx="11">
                  <c:v>28.58124508011624</c:v>
                </c:pt>
                <c:pt idx="12">
                  <c:v>28.98529233931561</c:v>
                </c:pt>
                <c:pt idx="13">
                  <c:v>32.07787125433365</c:v>
                </c:pt>
                <c:pt idx="14">
                  <c:v>29.95509602167287</c:v>
                </c:pt>
                <c:pt idx="15">
                  <c:v>28.61478929680119</c:v>
                </c:pt>
                <c:pt idx="16">
                  <c:v>28.19897965490987</c:v>
                </c:pt>
                <c:pt idx="17">
                  <c:v>28.8315758594116</c:v>
                </c:pt>
                <c:pt idx="18">
                  <c:v>29.75602990723666</c:v>
                </c:pt>
                <c:pt idx="19">
                  <c:v>29.24076271861214</c:v>
                </c:pt>
                <c:pt idx="20">
                  <c:v>29.38794036981416</c:v>
                </c:pt>
                <c:pt idx="21">
                  <c:v>29.63005172059602</c:v>
                </c:pt>
                <c:pt idx="22">
                  <c:v>30.00037167457098</c:v>
                </c:pt>
                <c:pt idx="23">
                  <c:v>29.28250802074684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7270680"/>
        <c:axId val="607285096"/>
      </c:barChart>
      <c:catAx>
        <c:axId val="607270680"/>
        <c:scaling>
          <c:orientation val="minMax"/>
        </c:scaling>
        <c:delete val="0"/>
        <c:axPos val="b"/>
        <c:majorTickMark val="out"/>
        <c:minorTickMark val="none"/>
        <c:tickLblPos val="nextTo"/>
        <c:crossAx val="607285096"/>
        <c:crosses val="autoZero"/>
        <c:auto val="1"/>
        <c:lblAlgn val="ctr"/>
        <c:lblOffset val="100"/>
        <c:noMultiLvlLbl val="0"/>
      </c:catAx>
      <c:valAx>
        <c:axId val="607285096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607270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29.76484237860631</c:v>
                </c:pt>
                <c:pt idx="1">
                  <c:v>29.30058791254639</c:v>
                </c:pt>
                <c:pt idx="2">
                  <c:v>29.97119564690509</c:v>
                </c:pt>
                <c:pt idx="3">
                  <c:v>29.09273882325278</c:v>
                </c:pt>
                <c:pt idx="4">
                  <c:v>29.86982116911184</c:v>
                </c:pt>
                <c:pt idx="5">
                  <c:v>32.00699419390733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31.69708338608313</c:v>
                </c:pt>
                <c:pt idx="1">
                  <c:v>28.47407753356378</c:v>
                </c:pt>
                <c:pt idx="2">
                  <c:v>33.15616106199794</c:v>
                </c:pt>
                <c:pt idx="3">
                  <c:v>30.06112043823354</c:v>
                </c:pt>
                <c:pt idx="4">
                  <c:v>29.36826621287095</c:v>
                </c:pt>
                <c:pt idx="5">
                  <c:v>28.58124508011624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0">
                  <c:v>28.98529233931561</c:v>
                </c:pt>
                <c:pt idx="1">
                  <c:v>32.07787125433365</c:v>
                </c:pt>
                <c:pt idx="2">
                  <c:v>29.95509602167287</c:v>
                </c:pt>
                <c:pt idx="3">
                  <c:v>28.61478929680119</c:v>
                </c:pt>
                <c:pt idx="4">
                  <c:v>28.19897965490987</c:v>
                </c:pt>
                <c:pt idx="5">
                  <c:v>28.8315758594116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29.75602990723666</c:v>
                </c:pt>
                <c:pt idx="1">
                  <c:v>29.24076271861214</c:v>
                </c:pt>
                <c:pt idx="2">
                  <c:v>29.38794036981416</c:v>
                </c:pt>
                <c:pt idx="3">
                  <c:v>29.63005172059602</c:v>
                </c:pt>
                <c:pt idx="4">
                  <c:v>30.00037167457098</c:v>
                </c:pt>
                <c:pt idx="5">
                  <c:v>29.28250802074684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29.67887531268593</c:v>
                </c:pt>
                <c:pt idx="1">
                  <c:v>30.32318472875732</c:v>
                </c:pt>
                <c:pt idx="2">
                  <c:v>31.10910732721495</c:v>
                </c:pt>
                <c:pt idx="3">
                  <c:v>29.33687724374024</c:v>
                </c:pt>
                <c:pt idx="4">
                  <c:v>30.33941987177404</c:v>
                </c:pt>
                <c:pt idx="5">
                  <c:v>28.54844827037422</c:v>
                </c:pt>
                <c:pt idx="6">
                  <c:v>29.46157766522099</c:v>
                </c:pt>
                <c:pt idx="7">
                  <c:v>29.63764380530462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456184"/>
        <c:axId val="608461336"/>
      </c:scatterChart>
      <c:valAx>
        <c:axId val="608456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8461336"/>
        <c:crosses val="autoZero"/>
        <c:crossBetween val="midCat"/>
      </c:valAx>
      <c:valAx>
        <c:axId val="608461336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608456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0.942152781277931</c:v>
                </c:pt>
                <c:pt idx="1">
                  <c:v>1.29979797019486</c:v>
                </c:pt>
                <c:pt idx="2">
                  <c:v>0.816587656867699</c:v>
                </c:pt>
                <c:pt idx="3">
                  <c:v>1.50122111722143</c:v>
                </c:pt>
                <c:pt idx="4">
                  <c:v>0.876031191432782</c:v>
                </c:pt>
                <c:pt idx="5">
                  <c:v>0.199143613526701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0.246864608624904</c:v>
                </c:pt>
                <c:pt idx="1">
                  <c:v>2.305049574847598</c:v>
                </c:pt>
                <c:pt idx="2">
                  <c:v>0.0897909747038018</c:v>
                </c:pt>
                <c:pt idx="3">
                  <c:v>0.767242676193447</c:v>
                </c:pt>
                <c:pt idx="4">
                  <c:v>1.240231209851294</c:v>
                </c:pt>
                <c:pt idx="5">
                  <c:v>2.140028830208451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1.617295132471959</c:v>
                </c:pt>
                <c:pt idx="1">
                  <c:v>0.189596476512663</c:v>
                </c:pt>
                <c:pt idx="2">
                  <c:v>0.825751328686225</c:v>
                </c:pt>
                <c:pt idx="3">
                  <c:v>2.090844856352047</c:v>
                </c:pt>
                <c:pt idx="4">
                  <c:v>2.789285591668575</c:v>
                </c:pt>
                <c:pt idx="5">
                  <c:v>1.799130022311919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0.947925383057286</c:v>
                </c:pt>
                <c:pt idx="1">
                  <c:v>1.354830710126098</c:v>
                </c:pt>
                <c:pt idx="2">
                  <c:v>1.223432870204209</c:v>
                </c:pt>
                <c:pt idx="3">
                  <c:v>1.034421088244765</c:v>
                </c:pt>
                <c:pt idx="4">
                  <c:v>0.800239439435525</c:v>
                </c:pt>
                <c:pt idx="5">
                  <c:v>1.316189567621502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0.999999999999999</c:v>
                </c:pt>
                <c:pt idx="1">
                  <c:v>0.639798973959075</c:v>
                </c:pt>
                <c:pt idx="2">
                  <c:v>0.371071212105752</c:v>
                </c:pt>
                <c:pt idx="3">
                  <c:v>1.2675108254639</c:v>
                </c:pt>
                <c:pt idx="4">
                  <c:v>0.632639456077713</c:v>
                </c:pt>
                <c:pt idx="5">
                  <c:v>2.189235327229107</c:v>
                </c:pt>
                <c:pt idx="6">
                  <c:v>1.162553933349853</c:v>
                </c:pt>
                <c:pt idx="7">
                  <c:v>1.028991815613184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697736"/>
        <c:axId val="457668104"/>
      </c:scatterChart>
      <c:valAx>
        <c:axId val="560697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7668104"/>
        <c:crosses val="autoZero"/>
        <c:crossBetween val="midCat"/>
      </c:valAx>
      <c:valAx>
        <c:axId val="45766810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560697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47400"/>
        <c:axId val="560789784"/>
      </c:scatterChart>
      <c:valAx>
        <c:axId val="45744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560789784"/>
        <c:crosses val="autoZero"/>
        <c:crossBetween val="midCat"/>
      </c:valAx>
      <c:valAx>
        <c:axId val="560789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57447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Data'!$E$2:$E$25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97560"/>
        <c:axId val="457403032"/>
      </c:scatterChart>
      <c:valAx>
        <c:axId val="45739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57403032"/>
        <c:crosses val="autoZero"/>
        <c:crossBetween val="midCat"/>
      </c:valAx>
      <c:valAx>
        <c:axId val="457403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3/7/14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57397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Data'!$F$2:$F$25</c:f>
              <c:numCache>
                <c:formatCode>0.00</c:formatCode>
                <c:ptCount val="24"/>
                <c:pt idx="0">
                  <c:v>30.04896635788901</c:v>
                </c:pt>
                <c:pt idx="1">
                  <c:v>30.52214947337007</c:v>
                </c:pt>
                <c:pt idx="2">
                  <c:v>29.37473811358888</c:v>
                </c:pt>
                <c:pt idx="3">
                  <c:v>29.78195330054501</c:v>
                </c:pt>
                <c:pt idx="4">
                  <c:v>29.99833039473859</c:v>
                </c:pt>
                <c:pt idx="5">
                  <c:v>30.07513589442257</c:v>
                </c:pt>
                <c:pt idx="6">
                  <c:v>30.8873175662311</c:v>
                </c:pt>
                <c:pt idx="7">
                  <c:v>28.9043735024998</c:v>
                </c:pt>
                <c:pt idx="8">
                  <c:v>31.3022427889893</c:v>
                </c:pt>
                <c:pt idx="9">
                  <c:v>30.50532936978335</c:v>
                </c:pt>
                <c:pt idx="10">
                  <c:v>30.79803587258247</c:v>
                </c:pt>
                <c:pt idx="11">
                  <c:v>29.74176994452782</c:v>
                </c:pt>
                <c:pt idx="12">
                  <c:v>30.00053927970373</c:v>
                </c:pt>
                <c:pt idx="13">
                  <c:v>29.8928646213903</c:v>
                </c:pt>
                <c:pt idx="14">
                  <c:v>30.56849030360898</c:v>
                </c:pt>
                <c:pt idx="15">
                  <c:v>29.82766782884324</c:v>
                </c:pt>
                <c:pt idx="16">
                  <c:v>27.97303839163543</c:v>
                </c:pt>
                <c:pt idx="17">
                  <c:v>30.30442059997036</c:v>
                </c:pt>
                <c:pt idx="18">
                  <c:v>29.23015899378008</c:v>
                </c:pt>
                <c:pt idx="19">
                  <c:v>29.8829476760983</c:v>
                </c:pt>
                <c:pt idx="20">
                  <c:v>30.51649031488181</c:v>
                </c:pt>
                <c:pt idx="21">
                  <c:v>29.72960585219448</c:v>
                </c:pt>
                <c:pt idx="22">
                  <c:v>30.05506618608585</c:v>
                </c:pt>
                <c:pt idx="23">
                  <c:v>30.43533655642499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499784"/>
        <c:axId val="607505080"/>
      </c:scatterChart>
      <c:valAx>
        <c:axId val="60749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07505080"/>
        <c:crosses val="autoZero"/>
        <c:crossBetween val="midCat"/>
      </c:valAx>
      <c:valAx>
        <c:axId val="607505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3/10/14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07499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Data'!$H$2:$H$25</c:f>
              <c:numCache>
                <c:formatCode>0.00</c:formatCode>
                <c:ptCount val="24"/>
                <c:pt idx="0">
                  <c:v>29.26443658940969</c:v>
                </c:pt>
                <c:pt idx="1">
                  <c:v>29.62184994499478</c:v>
                </c:pt>
                <c:pt idx="2">
                  <c:v>27.756286519651</c:v>
                </c:pt>
                <c:pt idx="3">
                  <c:v>28.72884300227983</c:v>
                </c:pt>
                <c:pt idx="4">
                  <c:v>31.64693531820014</c:v>
                </c:pt>
                <c:pt idx="5">
                  <c:v>29.29740991662569</c:v>
                </c:pt>
                <c:pt idx="6">
                  <c:v>29.50829030644033</c:v>
                </c:pt>
                <c:pt idx="7">
                  <c:v>27.96409203205634</c:v>
                </c:pt>
                <c:pt idx="8">
                  <c:v>29.67747919781417</c:v>
                </c:pt>
                <c:pt idx="9">
                  <c:v>29.90019267882614</c:v>
                </c:pt>
                <c:pt idx="10">
                  <c:v>29.5238237874452</c:v>
                </c:pt>
                <c:pt idx="11">
                  <c:v>30.25853702459366</c:v>
                </c:pt>
                <c:pt idx="12">
                  <c:v>28.90481417956178</c:v>
                </c:pt>
                <c:pt idx="13">
                  <c:v>29.75718826222703</c:v>
                </c:pt>
                <c:pt idx="14">
                  <c:v>29.47984649268699</c:v>
                </c:pt>
                <c:pt idx="15">
                  <c:v>29.52955373555483</c:v>
                </c:pt>
                <c:pt idx="16">
                  <c:v>27.11032483141251</c:v>
                </c:pt>
                <c:pt idx="17">
                  <c:v>28.52445994181385</c:v>
                </c:pt>
                <c:pt idx="18">
                  <c:v>29.57385789269791</c:v>
                </c:pt>
                <c:pt idx="19">
                  <c:v>29.17398081919125</c:v>
                </c:pt>
                <c:pt idx="20">
                  <c:v>29.55706489358387</c:v>
                </c:pt>
                <c:pt idx="21">
                  <c:v>29.34977958876665</c:v>
                </c:pt>
                <c:pt idx="22">
                  <c:v>29.28275885484634</c:v>
                </c:pt>
                <c:pt idx="23">
                  <c:v>28.57381366648311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433768"/>
        <c:axId val="608227560"/>
      </c:scatterChart>
      <c:valAx>
        <c:axId val="608433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08227560"/>
        <c:crosses val="autoZero"/>
        <c:crossBetween val="midCat"/>
      </c:valAx>
      <c:valAx>
        <c:axId val="6082275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4/14/14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08433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Data'!$I$2:$I$25</c:f>
              <c:numCache>
                <c:formatCode>0.00</c:formatCode>
                <c:ptCount val="24"/>
                <c:pt idx="0">
                  <c:v>29.73822866544636</c:v>
                </c:pt>
                <c:pt idx="1">
                  <c:v>29.69254832301267</c:v>
                </c:pt>
                <c:pt idx="2">
                  <c:v>28.68097820961233</c:v>
                </c:pt>
                <c:pt idx="3">
                  <c:v>28.54086480398831</c:v>
                </c:pt>
                <c:pt idx="4">
                  <c:v>28.67306919060149</c:v>
                </c:pt>
                <c:pt idx="5">
                  <c:v>29.55447169836824</c:v>
                </c:pt>
                <c:pt idx="6">
                  <c:v>29.97006967169268</c:v>
                </c:pt>
                <c:pt idx="7">
                  <c:v>28.2072898708004</c:v>
                </c:pt>
                <c:pt idx="8">
                  <c:v>30.66471693433364</c:v>
                </c:pt>
                <c:pt idx="9">
                  <c:v>30.14492203506297</c:v>
                </c:pt>
                <c:pt idx="10">
                  <c:v>29.99912570875364</c:v>
                </c:pt>
                <c:pt idx="11">
                  <c:v>29.40482173214685</c:v>
                </c:pt>
                <c:pt idx="12">
                  <c:v>29.16853126345498</c:v>
                </c:pt>
                <c:pt idx="13">
                  <c:v>29.95495819611903</c:v>
                </c:pt>
                <c:pt idx="14">
                  <c:v>29.9610358040921</c:v>
                </c:pt>
                <c:pt idx="15">
                  <c:v>30.05877171714965</c:v>
                </c:pt>
                <c:pt idx="16">
                  <c:v>26.98899075546984</c:v>
                </c:pt>
                <c:pt idx="17">
                  <c:v>29.0440052308237</c:v>
                </c:pt>
                <c:pt idx="18">
                  <c:v>29.91347753459384</c:v>
                </c:pt>
                <c:pt idx="19">
                  <c:v>29.44365073224107</c:v>
                </c:pt>
                <c:pt idx="20">
                  <c:v>30.57386525334716</c:v>
                </c:pt>
                <c:pt idx="21">
                  <c:v>28.94442048562701</c:v>
                </c:pt>
                <c:pt idx="22">
                  <c:v>29.34885268447645</c:v>
                </c:pt>
                <c:pt idx="23">
                  <c:v>29.35724074454873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624568"/>
        <c:axId val="608626360"/>
      </c:scatterChart>
      <c:valAx>
        <c:axId val="60862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08626360"/>
        <c:crosses val="autoZero"/>
        <c:crossBetween val="midCat"/>
      </c:valAx>
      <c:valAx>
        <c:axId val="608626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4/21/14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08624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19.21948251378353</c:v>
                </c:pt>
                <c:pt idx="1">
                  <c:v>19.53429389851235</c:v>
                </c:pt>
                <c:pt idx="2">
                  <c:v>18.7088066992715</c:v>
                </c:pt>
                <c:pt idx="3">
                  <c:v>19.64295620798558</c:v>
                </c:pt>
                <c:pt idx="4">
                  <c:v>18.87486885840555</c:v>
                </c:pt>
                <c:pt idx="5">
                  <c:v>19.02050642951557</c:v>
                </c:pt>
                <c:pt idx="6">
                  <c:v>18.45019455966902</c:v>
                </c:pt>
                <c:pt idx="7">
                  <c:v>18.50454533561203</c:v>
                </c:pt>
                <c:pt idx="8">
                  <c:v>19.73472351333437</c:v>
                </c:pt>
                <c:pt idx="9">
                  <c:v>19.84586930371584</c:v>
                </c:pt>
                <c:pt idx="10">
                  <c:v>18.55877155302159</c:v>
                </c:pt>
                <c:pt idx="11">
                  <c:v>19.50002555899969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19.1823266350692</c:v>
                </c:pt>
                <c:pt idx="1">
                  <c:v>19.28626125060009</c:v>
                </c:pt>
                <c:pt idx="2">
                  <c:v>18.7998259017416</c:v>
                </c:pt>
                <c:pt idx="3">
                  <c:v>19.34860833418221</c:v>
                </c:pt>
                <c:pt idx="4">
                  <c:v>18.81444313844238</c:v>
                </c:pt>
                <c:pt idx="5">
                  <c:v>19.13513441983201</c:v>
                </c:pt>
                <c:pt idx="6">
                  <c:v>18.54155900404817</c:v>
                </c:pt>
                <c:pt idx="7">
                  <c:v>18.66971785167061</c:v>
                </c:pt>
                <c:pt idx="8">
                  <c:v>19.75001431935368</c:v>
                </c:pt>
                <c:pt idx="9">
                  <c:v>19.91632556104883</c:v>
                </c:pt>
                <c:pt idx="10">
                  <c:v>18.82979835965855</c:v>
                </c:pt>
                <c:pt idx="11">
                  <c:v>19.73388093782439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734280"/>
        <c:axId val="608527192"/>
      </c:scatterChart>
      <c:valAx>
        <c:axId val="608734280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08527192"/>
        <c:crosses val="autoZero"/>
        <c:crossBetween val="midCat"/>
      </c:valAx>
      <c:valAx>
        <c:axId val="608527192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08734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19.5561111088681</c:v>
                </c:pt>
                <c:pt idx="1">
                  <c:v>18.60624127321605</c:v>
                </c:pt>
                <c:pt idx="2">
                  <c:v>19.60159439632787</c:v>
                </c:pt>
                <c:pt idx="3">
                  <c:v>18.71199488782501</c:v>
                </c:pt>
                <c:pt idx="4">
                  <c:v>19.23738303922069</c:v>
                </c:pt>
                <c:pt idx="5">
                  <c:v>19.55462119892733</c:v>
                </c:pt>
                <c:pt idx="6">
                  <c:v>19.40223836104145</c:v>
                </c:pt>
                <c:pt idx="7">
                  <c:v>19.85794716357242</c:v>
                </c:pt>
                <c:pt idx="8">
                  <c:v>19.29694793505625</c:v>
                </c:pt>
                <c:pt idx="9">
                  <c:v>18.55283936500496</c:v>
                </c:pt>
                <c:pt idx="10">
                  <c:v>18.5520510987718</c:v>
                </c:pt>
                <c:pt idx="11">
                  <c:v>19.43776147372688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19.65222681827496</c:v>
                </c:pt>
                <c:pt idx="1">
                  <c:v>18.71268001386479</c:v>
                </c:pt>
                <c:pt idx="2">
                  <c:v>19.65967503736303</c:v>
                </c:pt>
                <c:pt idx="3">
                  <c:v>19.07716563525389</c:v>
                </c:pt>
                <c:pt idx="4">
                  <c:v>19.00453091630291</c:v>
                </c:pt>
                <c:pt idx="5">
                  <c:v>19.76120161974741</c:v>
                </c:pt>
                <c:pt idx="6">
                  <c:v>19.13100105195884</c:v>
                </c:pt>
                <c:pt idx="7">
                  <c:v>19.94406424015329</c:v>
                </c:pt>
                <c:pt idx="8">
                  <c:v>19.5466991377404</c:v>
                </c:pt>
                <c:pt idx="9">
                  <c:v>19.01884822155182</c:v>
                </c:pt>
                <c:pt idx="10">
                  <c:v>18.44669864749995</c:v>
                </c:pt>
                <c:pt idx="11">
                  <c:v>19.24294479200469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892248"/>
        <c:axId val="608509224"/>
      </c:scatterChart>
      <c:valAx>
        <c:axId val="60889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08509224"/>
        <c:crosses val="autoZero"/>
        <c:crossBetween val="midCat"/>
      </c:valAx>
      <c:valAx>
        <c:axId val="608509224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08892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28.19897965490987</c:v>
                </c:pt>
                <c:pt idx="1">
                  <c:v>29.36826621287095</c:v>
                </c:pt>
                <c:pt idx="2">
                  <c:v>29.38794036981416</c:v>
                </c:pt>
                <c:pt idx="3">
                  <c:v>28.8315758594116</c:v>
                </c:pt>
                <c:pt idx="4">
                  <c:v>29.28250802074684</c:v>
                </c:pt>
                <c:pt idx="5">
                  <c:v>29.76484237860631</c:v>
                </c:pt>
                <c:pt idx="6">
                  <c:v>30.00037167457098</c:v>
                </c:pt>
                <c:pt idx="7">
                  <c:v>29.97119564690509</c:v>
                </c:pt>
                <c:pt idx="8">
                  <c:v>31.69708338608313</c:v>
                </c:pt>
                <c:pt idx="9">
                  <c:v>33.15616106199794</c:v>
                </c:pt>
                <c:pt idx="10">
                  <c:v>32.00699419390733</c:v>
                </c:pt>
                <c:pt idx="11">
                  <c:v>32.07787125433365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28.58124508011624</c:v>
                </c:pt>
                <c:pt idx="1">
                  <c:v>29.30058791254639</c:v>
                </c:pt>
                <c:pt idx="2">
                  <c:v>28.98529233931561</c:v>
                </c:pt>
                <c:pt idx="3">
                  <c:v>29.24076271861214</c:v>
                </c:pt>
                <c:pt idx="4">
                  <c:v>29.63005172059602</c:v>
                </c:pt>
                <c:pt idx="5">
                  <c:v>30.06112043823354</c:v>
                </c:pt>
                <c:pt idx="6">
                  <c:v>29.75602990723666</c:v>
                </c:pt>
                <c:pt idx="7">
                  <c:v>29.95509602167287</c:v>
                </c:pt>
                <c:pt idx="8">
                  <c:v>28.47407753356378</c:v>
                </c:pt>
                <c:pt idx="9">
                  <c:v>29.86982116911184</c:v>
                </c:pt>
                <c:pt idx="10">
                  <c:v>29.09273882325278</c:v>
                </c:pt>
                <c:pt idx="11">
                  <c:v>28.61478929680119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07336"/>
        <c:axId val="27412872"/>
      </c:scatterChart>
      <c:valAx>
        <c:axId val="2740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7412872"/>
        <c:crosses val="autoZero"/>
        <c:crossBetween val="midCat"/>
      </c:valAx>
      <c:valAx>
        <c:axId val="27412872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7407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19.5561111088681</c:v>
                </c:pt>
                <c:pt idx="1">
                  <c:v>18.60624127321605</c:v>
                </c:pt>
                <c:pt idx="2">
                  <c:v>19.60159439632787</c:v>
                </c:pt>
                <c:pt idx="3">
                  <c:v>18.71199488782501</c:v>
                </c:pt>
                <c:pt idx="4">
                  <c:v>19.23738303922069</c:v>
                </c:pt>
                <c:pt idx="5">
                  <c:v>19.55462119892733</c:v>
                </c:pt>
                <c:pt idx="6">
                  <c:v>19.40223836104145</c:v>
                </c:pt>
                <c:pt idx="7">
                  <c:v>19.85794716357242</c:v>
                </c:pt>
                <c:pt idx="8">
                  <c:v>19.29694793505625</c:v>
                </c:pt>
                <c:pt idx="9">
                  <c:v>18.55283936500496</c:v>
                </c:pt>
                <c:pt idx="10">
                  <c:v>18.5520510987718</c:v>
                </c:pt>
                <c:pt idx="11">
                  <c:v>19.43776147372688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19.65222681827496</c:v>
                </c:pt>
                <c:pt idx="1">
                  <c:v>18.71268001386479</c:v>
                </c:pt>
                <c:pt idx="2">
                  <c:v>19.65967503736303</c:v>
                </c:pt>
                <c:pt idx="3">
                  <c:v>19.07716563525389</c:v>
                </c:pt>
                <c:pt idx="4">
                  <c:v>19.00453091630291</c:v>
                </c:pt>
                <c:pt idx="5">
                  <c:v>19.76120161974741</c:v>
                </c:pt>
                <c:pt idx="6">
                  <c:v>19.13100105195884</c:v>
                </c:pt>
                <c:pt idx="7">
                  <c:v>19.94406424015329</c:v>
                </c:pt>
                <c:pt idx="8">
                  <c:v>19.5466991377404</c:v>
                </c:pt>
                <c:pt idx="9">
                  <c:v>19.01884822155182</c:v>
                </c:pt>
                <c:pt idx="10">
                  <c:v>18.44669864749995</c:v>
                </c:pt>
                <c:pt idx="11">
                  <c:v>19.24294479200469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444440"/>
        <c:axId val="457952088"/>
      </c:scatterChart>
      <c:valAx>
        <c:axId val="560444440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57952088"/>
        <c:crosses val="autoZero"/>
        <c:crossBetween val="midCat"/>
      </c:valAx>
      <c:valAx>
        <c:axId val="457952088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60444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28.19897965490987</c:v>
                </c:pt>
                <c:pt idx="1">
                  <c:v>29.36826621287095</c:v>
                </c:pt>
                <c:pt idx="2">
                  <c:v>29.38794036981416</c:v>
                </c:pt>
                <c:pt idx="3">
                  <c:v>28.8315758594116</c:v>
                </c:pt>
                <c:pt idx="4">
                  <c:v>29.28250802074684</c:v>
                </c:pt>
                <c:pt idx="5">
                  <c:v>29.76484237860631</c:v>
                </c:pt>
                <c:pt idx="6">
                  <c:v>30.00037167457098</c:v>
                </c:pt>
                <c:pt idx="7">
                  <c:v>29.97119564690509</c:v>
                </c:pt>
                <c:pt idx="8">
                  <c:v>31.69708338608313</c:v>
                </c:pt>
                <c:pt idx="9">
                  <c:v>33.15616106199794</c:v>
                </c:pt>
                <c:pt idx="10">
                  <c:v>32.00699419390733</c:v>
                </c:pt>
                <c:pt idx="11">
                  <c:v>32.07787125433365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28.58124508011624</c:v>
                </c:pt>
                <c:pt idx="1">
                  <c:v>29.30058791254639</c:v>
                </c:pt>
                <c:pt idx="2">
                  <c:v>28.98529233931561</c:v>
                </c:pt>
                <c:pt idx="3">
                  <c:v>29.24076271861214</c:v>
                </c:pt>
                <c:pt idx="4">
                  <c:v>29.63005172059602</c:v>
                </c:pt>
                <c:pt idx="5">
                  <c:v>30.06112043823354</c:v>
                </c:pt>
                <c:pt idx="6">
                  <c:v>29.75602990723666</c:v>
                </c:pt>
                <c:pt idx="7">
                  <c:v>29.95509602167287</c:v>
                </c:pt>
                <c:pt idx="8">
                  <c:v>28.47407753356378</c:v>
                </c:pt>
                <c:pt idx="9">
                  <c:v>29.86982116911184</c:v>
                </c:pt>
                <c:pt idx="10">
                  <c:v>29.09273882325278</c:v>
                </c:pt>
                <c:pt idx="11">
                  <c:v>28.61478929680119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534376"/>
        <c:axId val="399539816"/>
      </c:scatterChart>
      <c:valAx>
        <c:axId val="399534376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99539816"/>
        <c:crosses val="autoZero"/>
        <c:crossBetween val="midCat"/>
      </c:valAx>
      <c:valAx>
        <c:axId val="399539816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99534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0.08105422926654</c:v>
                  </c:pt>
                  <c:pt idx="1">
                    <c:v>0.0752635552936862</c:v>
                  </c:pt>
                  <c:pt idx="2">
                    <c:v>0.116794606170665</c:v>
                  </c:pt>
                  <c:pt idx="3">
                    <c:v>0.0744954327089492</c:v>
                  </c:pt>
                  <c:pt idx="4">
                    <c:v>0.329518022557274</c:v>
                  </c:pt>
                  <c:pt idx="5">
                    <c:v>0.191644892856328</c:v>
                  </c:pt>
                  <c:pt idx="6">
                    <c:v>0.0108122326260636</c:v>
                  </c:pt>
                  <c:pt idx="7">
                    <c:v>0.176600769027455</c:v>
                  </c:pt>
                  <c:pt idx="8">
                    <c:v>0.0498200973371782</c:v>
                  </c:pt>
                  <c:pt idx="9">
                    <c:v>0.14607441642225</c:v>
                  </c:pt>
                  <c:pt idx="10">
                    <c:v>0.175385567294415</c:v>
                  </c:pt>
                  <c:pt idx="11">
                    <c:v>0.0679640699001536</c:v>
                  </c:pt>
                  <c:pt idx="12">
                    <c:v>0.0410692151316242</c:v>
                  </c:pt>
                  <c:pt idx="13">
                    <c:v>0.165360724183894</c:v>
                  </c:pt>
                  <c:pt idx="14">
                    <c:v>0.0608939688262965</c:v>
                  </c:pt>
                  <c:pt idx="15">
                    <c:v>0.137756196734025</c:v>
                  </c:pt>
                  <c:pt idx="16">
                    <c:v>0.0262731737998527</c:v>
                  </c:pt>
                  <c:pt idx="17">
                    <c:v>0.208135377594203</c:v>
                  </c:pt>
                  <c:pt idx="18">
                    <c:v>0.191793740563108</c:v>
                  </c:pt>
                  <c:pt idx="19">
                    <c:v>0.258214711797919</c:v>
                  </c:pt>
                  <c:pt idx="20">
                    <c:v>0.0643602952847968</c:v>
                  </c:pt>
                  <c:pt idx="21">
                    <c:v>0.164651315128843</c:v>
                  </c:pt>
                  <c:pt idx="22">
                    <c:v>0.0646044181798424</c:v>
                  </c:pt>
                  <c:pt idx="23">
                    <c:v>0.0427274363440396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0.08105422926654</c:v>
                  </c:pt>
                  <c:pt idx="1">
                    <c:v>0.0752635552936862</c:v>
                  </c:pt>
                  <c:pt idx="2">
                    <c:v>0.116794606170665</c:v>
                  </c:pt>
                  <c:pt idx="3">
                    <c:v>0.0744954327089492</c:v>
                  </c:pt>
                  <c:pt idx="4">
                    <c:v>0.329518022557274</c:v>
                  </c:pt>
                  <c:pt idx="5">
                    <c:v>0.191644892856328</c:v>
                  </c:pt>
                  <c:pt idx="6">
                    <c:v>0.0108122326260636</c:v>
                  </c:pt>
                  <c:pt idx="7">
                    <c:v>0.176600769027455</c:v>
                  </c:pt>
                  <c:pt idx="8">
                    <c:v>0.0498200973371782</c:v>
                  </c:pt>
                  <c:pt idx="9">
                    <c:v>0.14607441642225</c:v>
                  </c:pt>
                  <c:pt idx="10">
                    <c:v>0.175385567294415</c:v>
                  </c:pt>
                  <c:pt idx="11">
                    <c:v>0.0679640699001536</c:v>
                  </c:pt>
                  <c:pt idx="12">
                    <c:v>0.0410692151316242</c:v>
                  </c:pt>
                  <c:pt idx="13">
                    <c:v>0.165360724183894</c:v>
                  </c:pt>
                  <c:pt idx="14">
                    <c:v>0.0608939688262965</c:v>
                  </c:pt>
                  <c:pt idx="15">
                    <c:v>0.137756196734025</c:v>
                  </c:pt>
                  <c:pt idx="16">
                    <c:v>0.0262731737998527</c:v>
                  </c:pt>
                  <c:pt idx="17">
                    <c:v>0.208135377594203</c:v>
                  </c:pt>
                  <c:pt idx="18">
                    <c:v>0.191793740563108</c:v>
                  </c:pt>
                  <c:pt idx="19">
                    <c:v>0.258214711797919</c:v>
                  </c:pt>
                  <c:pt idx="20">
                    <c:v>0.0643602952847968</c:v>
                  </c:pt>
                  <c:pt idx="21">
                    <c:v>0.164651315128843</c:v>
                  </c:pt>
                  <c:pt idx="22">
                    <c:v>0.0646044181798424</c:v>
                  </c:pt>
                  <c:pt idx="23">
                    <c:v>0.0427274363440396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19.0778204246738</c:v>
                </c:pt>
                <c:pt idx="1">
                  <c:v>18.65946064354042</c:v>
                </c:pt>
                <c:pt idx="2">
                  <c:v>18.58713159364132</c:v>
                </c:pt>
                <c:pt idx="3">
                  <c:v>18.49937487313587</c:v>
                </c:pt>
                <c:pt idx="4">
                  <c:v>18.7858437932784</c:v>
                </c:pt>
                <c:pt idx="5">
                  <c:v>18.69428495634007</c:v>
                </c:pt>
                <c:pt idx="6">
                  <c:v>19.74236891634403</c:v>
                </c:pt>
                <c:pt idx="7">
                  <c:v>19.42182353639832</c:v>
                </c:pt>
                <c:pt idx="8">
                  <c:v>19.88109743238233</c:v>
                </c:pt>
                <c:pt idx="9">
                  <c:v>19.65791140933737</c:v>
                </c:pt>
                <c:pt idx="10">
                  <c:v>19.41027757455622</c:v>
                </c:pt>
                <c:pt idx="11">
                  <c:v>19.60416896357152</c:v>
                </c:pt>
                <c:pt idx="12">
                  <c:v>19.63063471684545</c:v>
                </c:pt>
                <c:pt idx="13">
                  <c:v>19.61695324841204</c:v>
                </c:pt>
                <c:pt idx="14">
                  <c:v>19.90100570186286</c:v>
                </c:pt>
                <c:pt idx="15">
                  <c:v>19.34035313286579</c:v>
                </c:pt>
                <c:pt idx="16">
                  <c:v>19.20090457442636</c:v>
                </c:pt>
                <c:pt idx="17">
                  <c:v>19.49578227108389</c:v>
                </c:pt>
                <c:pt idx="18">
                  <c:v>19.26661970650014</c:v>
                </c:pt>
                <c:pt idx="19">
                  <c:v>18.89458026153945</c:v>
                </c:pt>
                <c:pt idx="20">
                  <c:v>18.75431630050655</c:v>
                </c:pt>
                <c:pt idx="21">
                  <c:v>19.1209569777618</c:v>
                </c:pt>
                <c:pt idx="22">
                  <c:v>18.4958767818586</c:v>
                </c:pt>
                <c:pt idx="23">
                  <c:v>18.84465599842397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495800"/>
        <c:axId val="27498712"/>
      </c:barChart>
      <c:catAx>
        <c:axId val="27495800"/>
        <c:scaling>
          <c:orientation val="minMax"/>
        </c:scaling>
        <c:delete val="0"/>
        <c:axPos val="b"/>
        <c:majorTickMark val="out"/>
        <c:minorTickMark val="none"/>
        <c:tickLblPos val="nextTo"/>
        <c:crossAx val="27498712"/>
        <c:crosses val="autoZero"/>
        <c:auto val="1"/>
        <c:lblAlgn val="ctr"/>
        <c:lblOffset val="100"/>
        <c:noMultiLvlLbl val="0"/>
      </c:catAx>
      <c:valAx>
        <c:axId val="27498712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27495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19.0778204246738</c:v>
                </c:pt>
                <c:pt idx="1">
                  <c:v>18.65946064354042</c:v>
                </c:pt>
                <c:pt idx="2">
                  <c:v>18.58713159364132</c:v>
                </c:pt>
                <c:pt idx="3">
                  <c:v>18.49937487313587</c:v>
                </c:pt>
                <c:pt idx="4">
                  <c:v>18.7858437932784</c:v>
                </c:pt>
                <c:pt idx="5">
                  <c:v>18.69428495634007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19.74236891634403</c:v>
                </c:pt>
                <c:pt idx="1">
                  <c:v>19.42182353639832</c:v>
                </c:pt>
                <c:pt idx="2">
                  <c:v>19.88109743238233</c:v>
                </c:pt>
                <c:pt idx="3">
                  <c:v>19.65791140933737</c:v>
                </c:pt>
                <c:pt idx="4">
                  <c:v>19.41027757455622</c:v>
                </c:pt>
                <c:pt idx="5">
                  <c:v>19.60416896357152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19.63063471684545</c:v>
                </c:pt>
                <c:pt idx="1">
                  <c:v>19.61695324841204</c:v>
                </c:pt>
                <c:pt idx="2">
                  <c:v>19.90100570186286</c:v>
                </c:pt>
                <c:pt idx="3">
                  <c:v>19.34035313286579</c:v>
                </c:pt>
                <c:pt idx="4">
                  <c:v>19.20090457442636</c:v>
                </c:pt>
                <c:pt idx="5">
                  <c:v>19.49578227108389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19.26661970650014</c:v>
                </c:pt>
                <c:pt idx="1">
                  <c:v>18.89458026153945</c:v>
                </c:pt>
                <c:pt idx="2">
                  <c:v>18.75431630050655</c:v>
                </c:pt>
                <c:pt idx="3">
                  <c:v>19.1209569777618</c:v>
                </c:pt>
                <c:pt idx="4">
                  <c:v>18.4958767818586</c:v>
                </c:pt>
                <c:pt idx="5">
                  <c:v>18.84465599842397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18.77480422061851</c:v>
                </c:pt>
                <c:pt idx="1">
                  <c:v>18.65983454091811</c:v>
                </c:pt>
                <c:pt idx="2">
                  <c:v>19.68176329504156</c:v>
                </c:pt>
                <c:pt idx="3">
                  <c:v>19.55745264915504</c:v>
                </c:pt>
                <c:pt idx="4">
                  <c:v>19.71619788904012</c:v>
                </c:pt>
                <c:pt idx="5">
                  <c:v>19.34567999279201</c:v>
                </c:pt>
                <c:pt idx="6">
                  <c:v>18.97183875618205</c:v>
                </c:pt>
                <c:pt idx="7">
                  <c:v>18.82049658601479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640136"/>
        <c:axId val="496956424"/>
      </c:scatterChart>
      <c:valAx>
        <c:axId val="608640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6956424"/>
        <c:crosses val="autoZero"/>
        <c:crossBetween val="midCat"/>
      </c:valAx>
      <c:valAx>
        <c:axId val="496956424"/>
        <c:scaling>
          <c:orientation val="minMax"/>
          <c:max val="24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608640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0.810556015834987</c:v>
                </c:pt>
                <c:pt idx="1">
                  <c:v>1.083232986186101</c:v>
                </c:pt>
                <c:pt idx="2">
                  <c:v>1.13892490569122</c:v>
                </c:pt>
                <c:pt idx="3">
                  <c:v>1.210354238254393</c:v>
                </c:pt>
                <c:pt idx="4">
                  <c:v>0.99237715372708</c:v>
                </c:pt>
                <c:pt idx="5">
                  <c:v>1.057398557914794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0.511368537222783</c:v>
                </c:pt>
                <c:pt idx="1">
                  <c:v>0.63859832955285</c:v>
                </c:pt>
                <c:pt idx="2">
                  <c:v>0.46448592591968</c:v>
                </c:pt>
                <c:pt idx="3">
                  <c:v>0.542198418906372</c:v>
                </c:pt>
                <c:pt idx="4">
                  <c:v>0.643729569888779</c:v>
                </c:pt>
                <c:pt idx="5">
                  <c:v>0.562776993492265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0.552547157938992</c:v>
                </c:pt>
                <c:pt idx="1">
                  <c:v>0.557812037209766</c:v>
                </c:pt>
                <c:pt idx="2">
                  <c:v>0.45812033854424</c:v>
                </c:pt>
                <c:pt idx="3">
                  <c:v>0.675698279961261</c:v>
                </c:pt>
                <c:pt idx="4">
                  <c:v>0.744270854332528</c:v>
                </c:pt>
                <c:pt idx="5">
                  <c:v>0.606686010331639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0.711129649717928</c:v>
                </c:pt>
                <c:pt idx="1">
                  <c:v>0.920330508519098</c:v>
                </c:pt>
                <c:pt idx="2">
                  <c:v>1.014302459336969</c:v>
                </c:pt>
                <c:pt idx="3">
                  <c:v>0.786679144851585</c:v>
                </c:pt>
                <c:pt idx="4">
                  <c:v>1.213292535414989</c:v>
                </c:pt>
                <c:pt idx="5">
                  <c:v>0.952735876905694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1.0</c:v>
                </c:pt>
                <c:pt idx="1">
                  <c:v>1.08295228549566</c:v>
                </c:pt>
                <c:pt idx="2">
                  <c:v>0.533308018788943</c:v>
                </c:pt>
                <c:pt idx="3">
                  <c:v>0.581298693625672</c:v>
                </c:pt>
                <c:pt idx="4">
                  <c:v>0.520729603547654</c:v>
                </c:pt>
                <c:pt idx="5">
                  <c:v>0.673208000850097</c:v>
                </c:pt>
                <c:pt idx="6">
                  <c:v>0.872341823202925</c:v>
                </c:pt>
                <c:pt idx="7">
                  <c:v>0.968824755574127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39288"/>
        <c:axId val="27544440"/>
      </c:scatterChart>
      <c:valAx>
        <c:axId val="27539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544440"/>
        <c:crosses val="autoZero"/>
        <c:crossBetween val="midCat"/>
      </c:valAx>
      <c:valAx>
        <c:axId val="2754444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27539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4" Type="http://schemas.openxmlformats.org/officeDocument/2006/relationships/chart" Target="../charts/chart18.xml"/><Relationship Id="rId5" Type="http://schemas.openxmlformats.org/officeDocument/2006/relationships/chart" Target="../charts/chart19.xml"/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2</xdr:row>
      <xdr:rowOff>19050</xdr:rowOff>
    </xdr:from>
    <xdr:to>
      <xdr:col>15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25400</xdr:colOff>
      <xdr:row>18</xdr:row>
      <xdr:rowOff>127000</xdr:rowOff>
    </xdr:from>
    <xdr:to>
      <xdr:col>15</xdr:col>
      <xdr:colOff>787400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25400</xdr:colOff>
      <xdr:row>35</xdr:row>
      <xdr:rowOff>88900</xdr:rowOff>
    </xdr:from>
    <xdr:to>
      <xdr:col>15</xdr:col>
      <xdr:colOff>787400</xdr:colOff>
      <xdr:row>52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25400</xdr:colOff>
      <xdr:row>52</xdr:row>
      <xdr:rowOff>50800</xdr:rowOff>
    </xdr:from>
    <xdr:to>
      <xdr:col>15</xdr:col>
      <xdr:colOff>787400</xdr:colOff>
      <xdr:row>68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25400</xdr:colOff>
      <xdr:row>69</xdr:row>
      <xdr:rowOff>0</xdr:rowOff>
    </xdr:from>
    <xdr:to>
      <xdr:col>15</xdr:col>
      <xdr:colOff>787400</xdr:colOff>
      <xdr:row>85</xdr:row>
      <xdr:rowOff>101600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opLeftCell="A34" workbookViewId="0">
      <selection activeCell="F35" sqref="F35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167</v>
      </c>
    </row>
    <row r="2" spans="1:5" ht="13" customHeight="1">
      <c r="B2" s="2" t="s">
        <v>41</v>
      </c>
      <c r="C2" s="2"/>
      <c r="D2" s="30" t="s">
        <v>82</v>
      </c>
      <c r="E2" s="31" t="s">
        <v>84</v>
      </c>
    </row>
    <row r="3" spans="1:5" ht="13" customHeight="1">
      <c r="A3">
        <v>1</v>
      </c>
      <c r="B3" s="16" t="s">
        <v>47</v>
      </c>
      <c r="C3" s="17" t="s">
        <v>40</v>
      </c>
      <c r="D3" s="18" t="s">
        <v>114</v>
      </c>
      <c r="E3" s="18" t="s">
        <v>85</v>
      </c>
    </row>
    <row r="4" spans="1:5" ht="13" customHeight="1">
      <c r="A4">
        <v>1</v>
      </c>
      <c r="B4" s="19" t="s">
        <v>48</v>
      </c>
      <c r="C4" s="20" t="s">
        <v>40</v>
      </c>
      <c r="D4" s="21" t="s">
        <v>115</v>
      </c>
      <c r="E4" s="18" t="s">
        <v>85</v>
      </c>
    </row>
    <row r="5" spans="1:5" ht="13" customHeight="1">
      <c r="A5">
        <v>1</v>
      </c>
      <c r="B5" s="19" t="s">
        <v>49</v>
      </c>
      <c r="C5" s="20" t="s">
        <v>40</v>
      </c>
      <c r="D5" s="21" t="s">
        <v>116</v>
      </c>
      <c r="E5" s="18" t="s">
        <v>85</v>
      </c>
    </row>
    <row r="6" spans="1:5" ht="13" customHeight="1">
      <c r="A6">
        <v>1</v>
      </c>
      <c r="B6" s="19" t="s">
        <v>50</v>
      </c>
      <c r="C6" s="20" t="s">
        <v>40</v>
      </c>
      <c r="D6" s="21" t="s">
        <v>117</v>
      </c>
      <c r="E6" s="18" t="s">
        <v>85</v>
      </c>
    </row>
    <row r="7" spans="1:5" ht="13" customHeight="1">
      <c r="A7">
        <v>1</v>
      </c>
      <c r="B7" s="19" t="s">
        <v>2</v>
      </c>
      <c r="C7" s="20" t="s">
        <v>40</v>
      </c>
      <c r="D7" s="21" t="s">
        <v>118</v>
      </c>
      <c r="E7" s="18" t="s">
        <v>85</v>
      </c>
    </row>
    <row r="8" spans="1:5" ht="13" customHeight="1">
      <c r="A8">
        <v>1</v>
      </c>
      <c r="B8" s="19" t="s">
        <v>3</v>
      </c>
      <c r="C8" s="20" t="s">
        <v>40</v>
      </c>
      <c r="D8" s="21" t="s">
        <v>119</v>
      </c>
      <c r="E8" s="18" t="s">
        <v>85</v>
      </c>
    </row>
    <row r="9" spans="1:5" ht="13" customHeight="1">
      <c r="A9">
        <v>1</v>
      </c>
      <c r="B9" s="19" t="s">
        <v>51</v>
      </c>
      <c r="C9" s="20" t="s">
        <v>40</v>
      </c>
      <c r="D9" s="21" t="s">
        <v>120</v>
      </c>
      <c r="E9" s="18" t="s">
        <v>85</v>
      </c>
    </row>
    <row r="10" spans="1:5" ht="13" customHeight="1">
      <c r="A10">
        <v>1</v>
      </c>
      <c r="B10" s="19" t="s">
        <v>52</v>
      </c>
      <c r="C10" s="20" t="s">
        <v>40</v>
      </c>
      <c r="D10" s="21" t="s">
        <v>121</v>
      </c>
      <c r="E10" s="18" t="s">
        <v>85</v>
      </c>
    </row>
    <row r="11" spans="1:5" ht="13" customHeight="1">
      <c r="A11">
        <v>1</v>
      </c>
      <c r="B11" s="19" t="s">
        <v>53</v>
      </c>
      <c r="C11" s="20" t="s">
        <v>40</v>
      </c>
      <c r="D11" s="21" t="s">
        <v>122</v>
      </c>
      <c r="E11" s="18" t="s">
        <v>85</v>
      </c>
    </row>
    <row r="12" spans="1:5" ht="13" customHeight="1">
      <c r="A12">
        <v>1</v>
      </c>
      <c r="B12" s="19" t="s">
        <v>54</v>
      </c>
      <c r="C12" s="20" t="s">
        <v>40</v>
      </c>
      <c r="D12" s="21" t="s">
        <v>123</v>
      </c>
      <c r="E12" s="18" t="s">
        <v>85</v>
      </c>
    </row>
    <row r="13" spans="1:5" ht="13" customHeight="1">
      <c r="A13">
        <v>1</v>
      </c>
      <c r="B13" s="19" t="s">
        <v>55</v>
      </c>
      <c r="C13" s="20" t="s">
        <v>40</v>
      </c>
      <c r="D13" s="21" t="s">
        <v>124</v>
      </c>
      <c r="E13" s="18" t="s">
        <v>85</v>
      </c>
    </row>
    <row r="14" spans="1:5" ht="13" customHeight="1">
      <c r="A14" s="23">
        <v>1</v>
      </c>
      <c r="B14" s="24" t="s">
        <v>56</v>
      </c>
      <c r="C14" s="25" t="s">
        <v>40</v>
      </c>
      <c r="D14" s="26" t="s">
        <v>125</v>
      </c>
      <c r="E14" s="26" t="s">
        <v>85</v>
      </c>
    </row>
    <row r="15" spans="1:5" ht="13" customHeight="1">
      <c r="A15">
        <v>1</v>
      </c>
      <c r="B15" s="13" t="s">
        <v>4</v>
      </c>
      <c r="C15" s="14">
        <v>19.219482513783532</v>
      </c>
      <c r="D15" s="15" t="s">
        <v>114</v>
      </c>
      <c r="E15" s="15" t="s">
        <v>83</v>
      </c>
    </row>
    <row r="16" spans="1:5" ht="13" customHeight="1">
      <c r="A16">
        <v>1</v>
      </c>
      <c r="B16" s="13" t="s">
        <v>5</v>
      </c>
      <c r="C16" s="14">
        <v>19.534293898512349</v>
      </c>
      <c r="D16" s="15" t="s">
        <v>115</v>
      </c>
      <c r="E16" s="15" t="s">
        <v>83</v>
      </c>
    </row>
    <row r="17" spans="1:11" ht="13" customHeight="1">
      <c r="A17">
        <v>1</v>
      </c>
      <c r="B17" s="13" t="s">
        <v>6</v>
      </c>
      <c r="C17" s="14">
        <v>18.708806699271502</v>
      </c>
      <c r="D17" s="15" t="s">
        <v>116</v>
      </c>
      <c r="E17" s="15" t="s">
        <v>83</v>
      </c>
    </row>
    <row r="18" spans="1:11" ht="13" customHeight="1">
      <c r="A18">
        <v>1</v>
      </c>
      <c r="B18" s="13" t="s">
        <v>7</v>
      </c>
      <c r="C18" s="14">
        <v>19.642956207985577</v>
      </c>
      <c r="D18" s="15" t="s">
        <v>117</v>
      </c>
      <c r="E18" s="15" t="s">
        <v>83</v>
      </c>
    </row>
    <row r="19" spans="1:11" ht="13" customHeight="1">
      <c r="A19">
        <v>1</v>
      </c>
      <c r="B19" s="13" t="s">
        <v>8</v>
      </c>
      <c r="C19" s="14">
        <v>18.874868858405552</v>
      </c>
      <c r="D19" s="15" t="s">
        <v>118</v>
      </c>
      <c r="E19" s="15" t="s">
        <v>83</v>
      </c>
    </row>
    <row r="20" spans="1:11" ht="13" customHeight="1">
      <c r="A20">
        <v>1</v>
      </c>
      <c r="B20" s="13" t="s">
        <v>9</v>
      </c>
      <c r="C20" s="14">
        <v>19.020506429515574</v>
      </c>
      <c r="D20" s="15" t="s">
        <v>119</v>
      </c>
      <c r="E20" s="15" t="s">
        <v>83</v>
      </c>
    </row>
    <row r="21" spans="1:11" ht="13" customHeight="1">
      <c r="A21">
        <v>1</v>
      </c>
      <c r="B21" s="13" t="s">
        <v>10</v>
      </c>
      <c r="C21" s="14">
        <v>18.450194559669018</v>
      </c>
      <c r="D21" s="15" t="s">
        <v>120</v>
      </c>
      <c r="E21" s="15" t="s">
        <v>83</v>
      </c>
    </row>
    <row r="22" spans="1:11" ht="13" customHeight="1">
      <c r="A22">
        <v>1</v>
      </c>
      <c r="B22" s="13" t="s">
        <v>11</v>
      </c>
      <c r="C22" s="14">
        <v>18.504545335612033</v>
      </c>
      <c r="D22" s="15" t="s">
        <v>121</v>
      </c>
      <c r="E22" s="15" t="s">
        <v>83</v>
      </c>
    </row>
    <row r="23" spans="1:11" ht="13" customHeight="1">
      <c r="A23">
        <v>1</v>
      </c>
      <c r="B23" s="13" t="s">
        <v>12</v>
      </c>
      <c r="C23" s="14">
        <v>19.734723513334373</v>
      </c>
      <c r="D23" s="15" t="s">
        <v>122</v>
      </c>
      <c r="E23" s="15" t="s">
        <v>83</v>
      </c>
    </row>
    <row r="24" spans="1:11" ht="13" customHeight="1">
      <c r="A24">
        <v>1</v>
      </c>
      <c r="B24" s="13" t="s">
        <v>13</v>
      </c>
      <c r="C24" s="14">
        <v>19.84586930371584</v>
      </c>
      <c r="D24" s="15" t="s">
        <v>123</v>
      </c>
      <c r="E24" s="15" t="s">
        <v>83</v>
      </c>
    </row>
    <row r="25" spans="1:11" ht="13" customHeight="1">
      <c r="A25">
        <v>1</v>
      </c>
      <c r="B25" s="13" t="s">
        <v>14</v>
      </c>
      <c r="C25" s="14">
        <v>18.55877155302159</v>
      </c>
      <c r="D25" s="15" t="s">
        <v>124</v>
      </c>
      <c r="E25" s="15" t="s">
        <v>83</v>
      </c>
    </row>
    <row r="26" spans="1:11" ht="13" customHeight="1">
      <c r="A26" s="23">
        <v>1</v>
      </c>
      <c r="B26" s="27" t="s">
        <v>15</v>
      </c>
      <c r="C26" s="28">
        <v>19.500025558999692</v>
      </c>
      <c r="D26" s="29" t="s">
        <v>125</v>
      </c>
      <c r="E26" s="29" t="s">
        <v>83</v>
      </c>
      <c r="K26" s="9"/>
    </row>
    <row r="27" spans="1:11" ht="13" customHeight="1">
      <c r="A27">
        <v>1</v>
      </c>
      <c r="B27" s="13" t="s">
        <v>16</v>
      </c>
      <c r="C27" s="14">
        <v>19.182326635069195</v>
      </c>
      <c r="D27" s="15" t="s">
        <v>114</v>
      </c>
      <c r="E27" s="15" t="s">
        <v>83</v>
      </c>
      <c r="K27" s="9"/>
    </row>
    <row r="28" spans="1:11" ht="13" customHeight="1">
      <c r="A28">
        <v>1</v>
      </c>
      <c r="B28" s="13" t="s">
        <v>17</v>
      </c>
      <c r="C28" s="14">
        <v>19.286261250600088</v>
      </c>
      <c r="D28" s="15" t="s">
        <v>115</v>
      </c>
      <c r="E28" s="15" t="s">
        <v>83</v>
      </c>
    </row>
    <row r="29" spans="1:11" ht="13" customHeight="1">
      <c r="A29">
        <v>1</v>
      </c>
      <c r="B29" s="13" t="s">
        <v>18</v>
      </c>
      <c r="C29" s="14">
        <v>18.799825901741599</v>
      </c>
      <c r="D29" s="15" t="s">
        <v>116</v>
      </c>
      <c r="E29" s="15" t="s">
        <v>83</v>
      </c>
    </row>
    <row r="30" spans="1:11" ht="13" customHeight="1">
      <c r="A30">
        <v>1</v>
      </c>
      <c r="B30" s="13" t="s">
        <v>19</v>
      </c>
      <c r="C30" s="14">
        <v>19.348608334182209</v>
      </c>
      <c r="D30" s="15" t="s">
        <v>117</v>
      </c>
      <c r="E30" s="15" t="s">
        <v>83</v>
      </c>
    </row>
    <row r="31" spans="1:11" ht="13" customHeight="1">
      <c r="A31">
        <v>1</v>
      </c>
      <c r="B31" s="13" t="s">
        <v>20</v>
      </c>
      <c r="C31" s="14">
        <v>18.814443138442378</v>
      </c>
      <c r="D31" s="15" t="s">
        <v>118</v>
      </c>
      <c r="E31" s="15" t="s">
        <v>83</v>
      </c>
    </row>
    <row r="32" spans="1:11" ht="13" customHeight="1">
      <c r="A32">
        <v>1</v>
      </c>
      <c r="B32" s="13" t="s">
        <v>21</v>
      </c>
      <c r="C32" s="14">
        <v>19.135134419832013</v>
      </c>
      <c r="D32" s="15" t="s">
        <v>119</v>
      </c>
      <c r="E32" s="15" t="s">
        <v>83</v>
      </c>
    </row>
    <row r="33" spans="1:5" ht="13" customHeight="1">
      <c r="A33">
        <v>1</v>
      </c>
      <c r="B33" s="13" t="s">
        <v>22</v>
      </c>
      <c r="C33" s="14">
        <v>18.541559004048175</v>
      </c>
      <c r="D33" s="15" t="s">
        <v>120</v>
      </c>
      <c r="E33" s="15" t="s">
        <v>83</v>
      </c>
    </row>
    <row r="34" spans="1:5" ht="13" customHeight="1">
      <c r="A34">
        <v>1</v>
      </c>
      <c r="B34" s="13" t="s">
        <v>23</v>
      </c>
      <c r="C34" s="14">
        <v>18.669717851670612</v>
      </c>
      <c r="D34" s="15" t="s">
        <v>121</v>
      </c>
      <c r="E34" s="15" t="s">
        <v>83</v>
      </c>
    </row>
    <row r="35" spans="1:5" ht="13" customHeight="1">
      <c r="A35">
        <v>1</v>
      </c>
      <c r="B35" s="13" t="s">
        <v>24</v>
      </c>
      <c r="C35" s="14">
        <v>19.750014319353685</v>
      </c>
      <c r="D35" s="15" t="s">
        <v>122</v>
      </c>
      <c r="E35" s="15" t="s">
        <v>83</v>
      </c>
    </row>
    <row r="36" spans="1:5" ht="13" customHeight="1">
      <c r="A36">
        <v>1</v>
      </c>
      <c r="B36" s="13" t="s">
        <v>25</v>
      </c>
      <c r="C36" s="14">
        <v>19.916325561048826</v>
      </c>
      <c r="D36" s="15" t="s">
        <v>123</v>
      </c>
      <c r="E36" s="15" t="s">
        <v>83</v>
      </c>
    </row>
    <row r="37" spans="1:5" ht="13" customHeight="1">
      <c r="A37">
        <v>1</v>
      </c>
      <c r="B37" s="13" t="s">
        <v>26</v>
      </c>
      <c r="C37" s="14">
        <v>18.829798359658547</v>
      </c>
      <c r="D37" s="15" t="s">
        <v>124</v>
      </c>
      <c r="E37" s="15" t="s">
        <v>83</v>
      </c>
    </row>
    <row r="38" spans="1:5" ht="13" customHeight="1">
      <c r="A38" s="23">
        <v>1</v>
      </c>
      <c r="B38" s="27" t="s">
        <v>27</v>
      </c>
      <c r="C38" s="28">
        <v>19.733880937824392</v>
      </c>
      <c r="D38" s="29" t="s">
        <v>125</v>
      </c>
      <c r="E38" s="29" t="s">
        <v>83</v>
      </c>
    </row>
    <row r="39" spans="1:5" ht="13" customHeight="1">
      <c r="A39">
        <v>1</v>
      </c>
      <c r="B39" s="19" t="s">
        <v>28</v>
      </c>
      <c r="C39" s="20" t="s">
        <v>40</v>
      </c>
      <c r="D39" s="21" t="s">
        <v>126</v>
      </c>
      <c r="E39" s="18" t="s">
        <v>85</v>
      </c>
    </row>
    <row r="40" spans="1:5" ht="13" customHeight="1">
      <c r="A40">
        <v>1</v>
      </c>
      <c r="B40" s="19" t="s">
        <v>29</v>
      </c>
      <c r="C40" s="20" t="s">
        <v>40</v>
      </c>
      <c r="D40" s="21" t="s">
        <v>127</v>
      </c>
      <c r="E40" s="18" t="s">
        <v>85</v>
      </c>
    </row>
    <row r="41" spans="1:5" ht="13" customHeight="1">
      <c r="A41">
        <v>1</v>
      </c>
      <c r="B41" s="21" t="s">
        <v>30</v>
      </c>
      <c r="C41" s="20" t="s">
        <v>40</v>
      </c>
      <c r="D41" s="21" t="s">
        <v>128</v>
      </c>
      <c r="E41" s="18" t="s">
        <v>85</v>
      </c>
    </row>
    <row r="42" spans="1:5" ht="13" customHeight="1">
      <c r="A42">
        <v>1</v>
      </c>
      <c r="B42" s="21" t="s">
        <v>31</v>
      </c>
      <c r="C42" s="20">
        <v>34.398662829114009</v>
      </c>
      <c r="D42" s="21" t="s">
        <v>129</v>
      </c>
      <c r="E42" s="18" t="s">
        <v>85</v>
      </c>
    </row>
    <row r="43" spans="1:5" ht="13" customHeight="1">
      <c r="A43">
        <v>1</v>
      </c>
      <c r="B43" s="21" t="s">
        <v>32</v>
      </c>
      <c r="C43" s="21" t="s">
        <v>40</v>
      </c>
      <c r="D43" s="21" t="s">
        <v>130</v>
      </c>
      <c r="E43" s="18" t="s">
        <v>85</v>
      </c>
    </row>
    <row r="44" spans="1:5" ht="13" customHeight="1">
      <c r="A44">
        <v>1</v>
      </c>
      <c r="B44" s="21" t="s">
        <v>33</v>
      </c>
      <c r="C44" s="21" t="s">
        <v>40</v>
      </c>
      <c r="D44" s="21" t="s">
        <v>131</v>
      </c>
      <c r="E44" s="18" t="s">
        <v>85</v>
      </c>
    </row>
    <row r="45" spans="1:5" ht="13" customHeight="1">
      <c r="A45">
        <v>1</v>
      </c>
      <c r="B45" s="21" t="s">
        <v>34</v>
      </c>
      <c r="C45" s="21" t="s">
        <v>40</v>
      </c>
      <c r="D45" s="21" t="s">
        <v>132</v>
      </c>
      <c r="E45" s="18" t="s">
        <v>85</v>
      </c>
    </row>
    <row r="46" spans="1:5" ht="13" customHeight="1">
      <c r="A46">
        <v>1</v>
      </c>
      <c r="B46" s="21" t="s">
        <v>35</v>
      </c>
      <c r="C46" s="21" t="s">
        <v>40</v>
      </c>
      <c r="D46" s="21" t="s">
        <v>133</v>
      </c>
      <c r="E46" s="18" t="s">
        <v>85</v>
      </c>
    </row>
    <row r="47" spans="1:5" ht="13" customHeight="1">
      <c r="A47">
        <v>1</v>
      </c>
      <c r="B47" s="21" t="s">
        <v>36</v>
      </c>
      <c r="C47" s="21" t="s">
        <v>40</v>
      </c>
      <c r="D47" s="21" t="s">
        <v>134</v>
      </c>
      <c r="E47" s="18" t="s">
        <v>85</v>
      </c>
    </row>
    <row r="48" spans="1:5" ht="13" customHeight="1">
      <c r="A48">
        <v>1</v>
      </c>
      <c r="B48" s="21" t="s">
        <v>37</v>
      </c>
      <c r="C48" s="21" t="s">
        <v>40</v>
      </c>
      <c r="D48" s="21" t="s">
        <v>135</v>
      </c>
      <c r="E48" s="18" t="s">
        <v>85</v>
      </c>
    </row>
    <row r="49" spans="1:5" ht="13" customHeight="1">
      <c r="A49">
        <v>1</v>
      </c>
      <c r="B49" s="21" t="s">
        <v>38</v>
      </c>
      <c r="C49" s="21" t="s">
        <v>40</v>
      </c>
      <c r="D49" s="21" t="s">
        <v>136</v>
      </c>
      <c r="E49" s="18" t="s">
        <v>85</v>
      </c>
    </row>
    <row r="50" spans="1:5" ht="13" customHeight="1">
      <c r="A50" s="23">
        <v>1</v>
      </c>
      <c r="B50" s="26" t="s">
        <v>39</v>
      </c>
      <c r="C50" s="26" t="s">
        <v>40</v>
      </c>
      <c r="D50" s="26" t="s">
        <v>137</v>
      </c>
      <c r="E50" s="26" t="s">
        <v>85</v>
      </c>
    </row>
    <row r="51" spans="1:5" ht="13" customHeight="1">
      <c r="A51">
        <v>1</v>
      </c>
      <c r="B51" s="15" t="s">
        <v>57</v>
      </c>
      <c r="C51" s="15">
        <v>19.556111108868091</v>
      </c>
      <c r="D51" s="15" t="s">
        <v>126</v>
      </c>
      <c r="E51" s="15" t="s">
        <v>83</v>
      </c>
    </row>
    <row r="52" spans="1:5" ht="13" customHeight="1">
      <c r="A52">
        <v>1</v>
      </c>
      <c r="B52" s="15" t="s">
        <v>58</v>
      </c>
      <c r="C52" s="15">
        <v>18.606241273216046</v>
      </c>
      <c r="D52" s="15" t="s">
        <v>127</v>
      </c>
      <c r="E52" s="15" t="s">
        <v>83</v>
      </c>
    </row>
    <row r="53" spans="1:5" ht="13" customHeight="1">
      <c r="A53">
        <v>1</v>
      </c>
      <c r="B53" s="15" t="s">
        <v>59</v>
      </c>
      <c r="C53" s="15">
        <v>19.601594396327869</v>
      </c>
      <c r="D53" s="15" t="s">
        <v>128</v>
      </c>
      <c r="E53" s="15" t="s">
        <v>83</v>
      </c>
    </row>
    <row r="54" spans="1:5" ht="13" customHeight="1">
      <c r="A54">
        <v>1</v>
      </c>
      <c r="B54" s="15" t="s">
        <v>60</v>
      </c>
      <c r="C54" s="15">
        <v>18.711994887825011</v>
      </c>
      <c r="D54" s="15" t="s">
        <v>129</v>
      </c>
      <c r="E54" s="15" t="s">
        <v>83</v>
      </c>
    </row>
    <row r="55" spans="1:5" ht="13" customHeight="1">
      <c r="A55">
        <v>1</v>
      </c>
      <c r="B55" s="15" t="s">
        <v>61</v>
      </c>
      <c r="C55" s="15">
        <v>19.237383039220688</v>
      </c>
      <c r="D55" s="15" t="s">
        <v>130</v>
      </c>
      <c r="E55" s="15" t="s">
        <v>83</v>
      </c>
    </row>
    <row r="56" spans="1:5" ht="13" customHeight="1">
      <c r="A56">
        <v>1</v>
      </c>
      <c r="B56" s="15" t="s">
        <v>62</v>
      </c>
      <c r="C56" s="15">
        <v>19.554621198927332</v>
      </c>
      <c r="D56" s="15" t="s">
        <v>131</v>
      </c>
      <c r="E56" s="15" t="s">
        <v>83</v>
      </c>
    </row>
    <row r="57" spans="1:5" ht="13" customHeight="1">
      <c r="A57">
        <v>1</v>
      </c>
      <c r="B57" s="15" t="s">
        <v>63</v>
      </c>
      <c r="C57" s="15">
        <v>19.402238361041451</v>
      </c>
      <c r="D57" s="15" t="s">
        <v>132</v>
      </c>
      <c r="E57" s="15" t="s">
        <v>83</v>
      </c>
    </row>
    <row r="58" spans="1:5" ht="13" customHeight="1">
      <c r="A58">
        <v>1</v>
      </c>
      <c r="B58" s="15" t="s">
        <v>64</v>
      </c>
      <c r="C58" s="15">
        <v>19.857947163572419</v>
      </c>
      <c r="D58" s="15" t="s">
        <v>133</v>
      </c>
      <c r="E58" s="15" t="s">
        <v>83</v>
      </c>
    </row>
    <row r="59" spans="1:5" ht="13" customHeight="1">
      <c r="A59">
        <v>1</v>
      </c>
      <c r="B59" s="15" t="s">
        <v>65</v>
      </c>
      <c r="C59" s="15">
        <v>19.296947935056252</v>
      </c>
      <c r="D59" s="15" t="s">
        <v>134</v>
      </c>
      <c r="E59" s="15" t="s">
        <v>83</v>
      </c>
    </row>
    <row r="60" spans="1:5" ht="13" customHeight="1">
      <c r="A60">
        <v>1</v>
      </c>
      <c r="B60" s="15" t="s">
        <v>66</v>
      </c>
      <c r="C60" s="15">
        <v>18.552839365004964</v>
      </c>
      <c r="D60" s="15" t="s">
        <v>135</v>
      </c>
      <c r="E60" s="15" t="s">
        <v>83</v>
      </c>
    </row>
    <row r="61" spans="1:5" ht="13" customHeight="1">
      <c r="A61">
        <v>1</v>
      </c>
      <c r="B61" s="15" t="s">
        <v>67</v>
      </c>
      <c r="C61" s="15">
        <v>18.552051098771798</v>
      </c>
      <c r="D61" s="15" t="s">
        <v>136</v>
      </c>
      <c r="E61" s="15" t="s">
        <v>83</v>
      </c>
    </row>
    <row r="62" spans="1:5" ht="13" customHeight="1">
      <c r="A62" s="23">
        <v>1</v>
      </c>
      <c r="B62" s="29" t="s">
        <v>68</v>
      </c>
      <c r="C62" s="29">
        <v>19.437761473726884</v>
      </c>
      <c r="D62" s="29" t="s">
        <v>137</v>
      </c>
      <c r="E62" s="29" t="s">
        <v>83</v>
      </c>
    </row>
    <row r="63" spans="1:5" ht="13" customHeight="1">
      <c r="A63">
        <v>1</v>
      </c>
      <c r="B63" s="15" t="s">
        <v>69</v>
      </c>
      <c r="C63" s="15">
        <v>19.652226818274961</v>
      </c>
      <c r="D63" s="15" t="s">
        <v>126</v>
      </c>
      <c r="E63" s="15" t="s">
        <v>83</v>
      </c>
    </row>
    <row r="64" spans="1:5" ht="13" customHeight="1">
      <c r="A64">
        <v>1</v>
      </c>
      <c r="B64" s="15" t="s">
        <v>70</v>
      </c>
      <c r="C64" s="15">
        <v>18.712680013864794</v>
      </c>
      <c r="D64" s="15" t="s">
        <v>127</v>
      </c>
      <c r="E64" s="15" t="s">
        <v>83</v>
      </c>
    </row>
    <row r="65" spans="1:5" ht="13" customHeight="1">
      <c r="A65">
        <v>1</v>
      </c>
      <c r="B65" s="15" t="s">
        <v>71</v>
      </c>
      <c r="C65" s="15">
        <v>19.65967503736303</v>
      </c>
      <c r="D65" s="15" t="s">
        <v>128</v>
      </c>
      <c r="E65" s="15" t="s">
        <v>83</v>
      </c>
    </row>
    <row r="66" spans="1:5" ht="13" customHeight="1">
      <c r="A66">
        <v>1</v>
      </c>
      <c r="B66" s="15" t="s">
        <v>72</v>
      </c>
      <c r="C66" s="15">
        <v>19.077165635253888</v>
      </c>
      <c r="D66" s="15" t="s">
        <v>129</v>
      </c>
      <c r="E66" s="15" t="s">
        <v>83</v>
      </c>
    </row>
    <row r="67" spans="1:5" ht="13" customHeight="1">
      <c r="A67">
        <v>1</v>
      </c>
      <c r="B67" s="15" t="s">
        <v>73</v>
      </c>
      <c r="C67" s="15">
        <v>19.004530916302912</v>
      </c>
      <c r="D67" s="15" t="s">
        <v>130</v>
      </c>
      <c r="E67" s="15" t="s">
        <v>83</v>
      </c>
    </row>
    <row r="68" spans="1:5" ht="13" customHeight="1">
      <c r="A68">
        <v>1</v>
      </c>
      <c r="B68" s="15" t="s">
        <v>74</v>
      </c>
      <c r="C68" s="15">
        <v>19.761201619747414</v>
      </c>
      <c r="D68" s="15" t="s">
        <v>131</v>
      </c>
      <c r="E68" s="15" t="s">
        <v>83</v>
      </c>
    </row>
    <row r="69" spans="1:5" ht="13" customHeight="1">
      <c r="A69">
        <v>1</v>
      </c>
      <c r="B69" s="15" t="s">
        <v>75</v>
      </c>
      <c r="C69" s="15">
        <v>19.131001051958837</v>
      </c>
      <c r="D69" s="15" t="s">
        <v>132</v>
      </c>
      <c r="E69" s="15" t="s">
        <v>83</v>
      </c>
    </row>
    <row r="70" spans="1:5" ht="13" customHeight="1">
      <c r="A70">
        <v>1</v>
      </c>
      <c r="B70" s="15" t="s">
        <v>76</v>
      </c>
      <c r="C70" s="15">
        <v>19.944064240153292</v>
      </c>
      <c r="D70" s="15" t="s">
        <v>133</v>
      </c>
      <c r="E70" s="15" t="s">
        <v>83</v>
      </c>
    </row>
    <row r="71" spans="1:5" ht="13" customHeight="1">
      <c r="A71">
        <v>1</v>
      </c>
      <c r="B71" s="15" t="s">
        <v>77</v>
      </c>
      <c r="C71" s="15">
        <v>19.546699137740397</v>
      </c>
      <c r="D71" s="15" t="s">
        <v>134</v>
      </c>
      <c r="E71" s="15" t="s">
        <v>83</v>
      </c>
    </row>
    <row r="72" spans="1:5" ht="13" customHeight="1">
      <c r="A72">
        <v>1</v>
      </c>
      <c r="B72" s="15" t="s">
        <v>78</v>
      </c>
      <c r="C72" s="15">
        <v>19.018848221551824</v>
      </c>
      <c r="D72" s="15" t="s">
        <v>135</v>
      </c>
      <c r="E72" s="15" t="s">
        <v>83</v>
      </c>
    </row>
    <row r="73" spans="1:5" ht="13" customHeight="1">
      <c r="A73">
        <v>1</v>
      </c>
      <c r="B73" s="15" t="s">
        <v>79</v>
      </c>
      <c r="C73" s="15">
        <v>18.44669864749995</v>
      </c>
      <c r="D73" s="15" t="s">
        <v>136</v>
      </c>
      <c r="E73" s="15" t="s">
        <v>83</v>
      </c>
    </row>
    <row r="74" spans="1:5" ht="13" customHeight="1">
      <c r="A74" s="22">
        <v>1</v>
      </c>
      <c r="B74" s="15" t="s">
        <v>80</v>
      </c>
      <c r="C74" s="15">
        <v>19.242944792004689</v>
      </c>
      <c r="D74" s="15" t="s">
        <v>137</v>
      </c>
      <c r="E74" s="15" t="s">
        <v>83</v>
      </c>
    </row>
    <row r="75" spans="1:5" ht="13" customHeight="1">
      <c r="A75" s="65">
        <v>1</v>
      </c>
      <c r="B75" s="66" t="s">
        <v>138</v>
      </c>
      <c r="C75" s="66">
        <v>28.198979654909866</v>
      </c>
      <c r="D75" s="66" t="s">
        <v>114</v>
      </c>
      <c r="E75" s="66"/>
    </row>
    <row r="76" spans="1:5" ht="13" customHeight="1">
      <c r="A76" s="22">
        <v>2</v>
      </c>
      <c r="B76" s="67" t="s">
        <v>139</v>
      </c>
      <c r="C76" s="67">
        <v>29.36826621287095</v>
      </c>
      <c r="D76" s="67" t="s">
        <v>115</v>
      </c>
      <c r="E76" s="68" t="s">
        <v>83</v>
      </c>
    </row>
    <row r="77" spans="1:5" ht="13" customHeight="1">
      <c r="A77" s="22">
        <v>2</v>
      </c>
      <c r="B77" s="67" t="s">
        <v>140</v>
      </c>
      <c r="C77" s="67">
        <v>29.38794036981416</v>
      </c>
      <c r="D77" s="67" t="s">
        <v>116</v>
      </c>
      <c r="E77" s="68" t="s">
        <v>83</v>
      </c>
    </row>
    <row r="78" spans="1:5" ht="13" customHeight="1">
      <c r="A78">
        <v>2</v>
      </c>
      <c r="B78" s="67" t="s">
        <v>141</v>
      </c>
      <c r="C78" s="67">
        <v>28.831575859411604</v>
      </c>
      <c r="D78" s="67" t="s">
        <v>117</v>
      </c>
      <c r="E78" s="67" t="s">
        <v>83</v>
      </c>
    </row>
    <row r="79" spans="1:5" ht="13" customHeight="1">
      <c r="A79">
        <v>2</v>
      </c>
      <c r="B79" s="67" t="s">
        <v>81</v>
      </c>
      <c r="C79" s="67">
        <v>29.282508020746835</v>
      </c>
      <c r="D79" s="67" t="s">
        <v>118</v>
      </c>
      <c r="E79" s="67" t="s">
        <v>83</v>
      </c>
    </row>
    <row r="80" spans="1:5" ht="13" customHeight="1">
      <c r="A80">
        <v>2</v>
      </c>
      <c r="B80" s="67" t="s">
        <v>142</v>
      </c>
      <c r="C80" s="67">
        <v>29.764842378606314</v>
      </c>
      <c r="D80" s="67" t="s">
        <v>119</v>
      </c>
      <c r="E80" s="67" t="s">
        <v>83</v>
      </c>
    </row>
    <row r="81" spans="1:5" ht="13" customHeight="1">
      <c r="A81">
        <v>2</v>
      </c>
      <c r="B81" s="67" t="s">
        <v>143</v>
      </c>
      <c r="C81" s="67">
        <v>30.000371674570982</v>
      </c>
      <c r="D81" s="67" t="s">
        <v>120</v>
      </c>
      <c r="E81" s="67" t="s">
        <v>83</v>
      </c>
    </row>
    <row r="82" spans="1:5" ht="13" customHeight="1">
      <c r="A82">
        <v>2</v>
      </c>
      <c r="B82" s="67" t="s">
        <v>144</v>
      </c>
      <c r="C82" s="67">
        <v>29.971195646905091</v>
      </c>
      <c r="D82" s="67" t="s">
        <v>121</v>
      </c>
      <c r="E82" s="67" t="s">
        <v>83</v>
      </c>
    </row>
    <row r="83" spans="1:5" ht="13" customHeight="1">
      <c r="A83">
        <v>2</v>
      </c>
      <c r="B83" s="67" t="s">
        <v>145</v>
      </c>
      <c r="C83" s="67">
        <v>31.697083386083133</v>
      </c>
      <c r="D83" s="67" t="s">
        <v>122</v>
      </c>
      <c r="E83" s="67" t="s">
        <v>83</v>
      </c>
    </row>
    <row r="84" spans="1:5" ht="13" customHeight="1">
      <c r="A84">
        <v>2</v>
      </c>
      <c r="B84" s="67" t="s">
        <v>146</v>
      </c>
      <c r="C84" s="67">
        <v>33.156161061997942</v>
      </c>
      <c r="D84" s="67" t="s">
        <v>123</v>
      </c>
      <c r="E84" s="67" t="s">
        <v>83</v>
      </c>
    </row>
    <row r="85" spans="1:5" ht="13" customHeight="1">
      <c r="A85">
        <v>2</v>
      </c>
      <c r="B85" s="67" t="s">
        <v>112</v>
      </c>
      <c r="C85" s="67">
        <v>32.006994193907332</v>
      </c>
      <c r="D85" s="67" t="s">
        <v>124</v>
      </c>
      <c r="E85" s="67" t="s">
        <v>83</v>
      </c>
    </row>
    <row r="86" spans="1:5" ht="13" customHeight="1">
      <c r="A86">
        <v>2</v>
      </c>
      <c r="B86" s="67" t="s">
        <v>147</v>
      </c>
      <c r="C86" s="67">
        <v>32.077871254333651</v>
      </c>
      <c r="D86" s="67" t="s">
        <v>125</v>
      </c>
      <c r="E86" s="67" t="s">
        <v>83</v>
      </c>
    </row>
    <row r="87" spans="1:5" ht="13" customHeight="1">
      <c r="A87" s="65">
        <v>2</v>
      </c>
      <c r="B87" s="66" t="s">
        <v>148</v>
      </c>
      <c r="C87" s="66">
        <v>28.581245080116243</v>
      </c>
      <c r="D87" s="66" t="s">
        <v>126</v>
      </c>
      <c r="E87" s="66" t="s">
        <v>83</v>
      </c>
    </row>
    <row r="88" spans="1:5" ht="13" customHeight="1">
      <c r="A88">
        <v>2</v>
      </c>
      <c r="B88" s="67" t="s">
        <v>149</v>
      </c>
      <c r="C88" s="67">
        <v>29.300587912546394</v>
      </c>
      <c r="D88" s="67" t="s">
        <v>127</v>
      </c>
      <c r="E88" s="67" t="s">
        <v>83</v>
      </c>
    </row>
    <row r="89" spans="1:5" ht="13" customHeight="1">
      <c r="A89">
        <v>2</v>
      </c>
      <c r="B89" s="67" t="s">
        <v>150</v>
      </c>
      <c r="C89" s="67">
        <v>28.98529233931561</v>
      </c>
      <c r="D89" s="67" t="s">
        <v>128</v>
      </c>
      <c r="E89" s="67" t="s">
        <v>83</v>
      </c>
    </row>
    <row r="90" spans="1:5" ht="13" customHeight="1">
      <c r="A90">
        <v>2</v>
      </c>
      <c r="B90" s="67" t="s">
        <v>151</v>
      </c>
      <c r="C90" s="67">
        <v>29.240762718612139</v>
      </c>
      <c r="D90" s="67" t="s">
        <v>129</v>
      </c>
      <c r="E90" s="67" t="s">
        <v>83</v>
      </c>
    </row>
    <row r="91" spans="1:5" ht="13" customHeight="1">
      <c r="A91">
        <v>2</v>
      </c>
      <c r="B91" s="67" t="s">
        <v>152</v>
      </c>
      <c r="C91" s="67">
        <v>29.630051720596025</v>
      </c>
      <c r="D91" s="67" t="s">
        <v>130</v>
      </c>
      <c r="E91" s="67" t="s">
        <v>83</v>
      </c>
    </row>
    <row r="92" spans="1:5" ht="13" customHeight="1">
      <c r="A92">
        <v>2</v>
      </c>
      <c r="B92" s="67" t="s">
        <v>153</v>
      </c>
      <c r="C92" s="67">
        <v>30.061120438233537</v>
      </c>
      <c r="D92" s="67" t="s">
        <v>131</v>
      </c>
      <c r="E92" s="67" t="s">
        <v>83</v>
      </c>
    </row>
    <row r="93" spans="1:5" ht="13" customHeight="1">
      <c r="A93">
        <v>2</v>
      </c>
      <c r="B93" s="67" t="s">
        <v>154</v>
      </c>
      <c r="C93" s="67">
        <v>29.756029907236659</v>
      </c>
      <c r="D93" s="67" t="s">
        <v>132</v>
      </c>
      <c r="E93" s="67" t="s">
        <v>83</v>
      </c>
    </row>
    <row r="94" spans="1:5" ht="13" customHeight="1">
      <c r="A94">
        <v>2</v>
      </c>
      <c r="B94" s="67" t="s">
        <v>155</v>
      </c>
      <c r="C94" s="67">
        <v>29.955096021672865</v>
      </c>
      <c r="D94" s="67" t="s">
        <v>133</v>
      </c>
      <c r="E94" s="67" t="s">
        <v>83</v>
      </c>
    </row>
    <row r="95" spans="1:5" ht="13" customHeight="1">
      <c r="A95">
        <v>2</v>
      </c>
      <c r="B95" s="67" t="s">
        <v>156</v>
      </c>
      <c r="C95" s="67">
        <v>28.474077533563783</v>
      </c>
      <c r="D95" s="67" t="s">
        <v>134</v>
      </c>
      <c r="E95" s="67" t="s">
        <v>83</v>
      </c>
    </row>
    <row r="96" spans="1:5" ht="13" customHeight="1">
      <c r="A96">
        <v>2</v>
      </c>
      <c r="B96" s="67" t="s">
        <v>157</v>
      </c>
      <c r="C96" s="67">
        <v>29.869821169111837</v>
      </c>
      <c r="D96" s="67" t="s">
        <v>135</v>
      </c>
      <c r="E96" s="67" t="s">
        <v>83</v>
      </c>
    </row>
    <row r="97" spans="1:5" ht="13" customHeight="1">
      <c r="A97">
        <v>2</v>
      </c>
      <c r="B97" s="67" t="s">
        <v>113</v>
      </c>
      <c r="C97" s="67">
        <v>29.092738823252777</v>
      </c>
      <c r="D97" s="67" t="s">
        <v>136</v>
      </c>
      <c r="E97" s="67" t="s">
        <v>83</v>
      </c>
    </row>
    <row r="98" spans="1:5" ht="13" customHeight="1">
      <c r="A98">
        <v>2</v>
      </c>
      <c r="B98" s="69" t="s">
        <v>158</v>
      </c>
      <c r="C98" s="67">
        <v>28.614789296801188</v>
      </c>
      <c r="D98" s="69" t="s">
        <v>137</v>
      </c>
      <c r="E98" s="69" t="s">
        <v>83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7"/>
  <sheetViews>
    <sheetView tabSelected="1" view="pageLayout" topLeftCell="A12" zoomScale="75" workbookViewId="0">
      <selection activeCell="I40" sqref="I40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5" ht="18">
      <c r="A1" s="63" t="str">
        <f>'Raw Data'!A1</f>
        <v>4/21/14 - mirNA qPCR #1: gene1 = miR 222, gene 2 = RNU6B</v>
      </c>
      <c r="C1" s="3"/>
      <c r="J1" s="1"/>
    </row>
    <row r="2" spans="1:15">
      <c r="G2" s="4"/>
      <c r="H2" s="44"/>
      <c r="I2" s="62" t="s">
        <v>95</v>
      </c>
      <c r="J2" s="62"/>
      <c r="K2" s="43">
        <f>AVERAGE(E4:E6)</f>
        <v>18.774804220618513</v>
      </c>
      <c r="L2" s="10">
        <f>AVERAGE(L4:L6)</f>
        <v>29.678875312685932</v>
      </c>
      <c r="N2" s="7" t="s">
        <v>1</v>
      </c>
      <c r="O2" s="8">
        <f>AVERAGE(N4:N6)</f>
        <v>-10.90407109206742</v>
      </c>
    </row>
    <row r="3" spans="1:15" ht="39">
      <c r="A3" s="77"/>
      <c r="B3" s="6" t="s">
        <v>88</v>
      </c>
      <c r="C3" s="6" t="s">
        <v>89</v>
      </c>
      <c r="D3" s="6" t="s">
        <v>90</v>
      </c>
      <c r="E3" s="78" t="s">
        <v>91</v>
      </c>
      <c r="F3" s="6" t="s">
        <v>92</v>
      </c>
      <c r="G3" s="79" t="s">
        <v>94</v>
      </c>
      <c r="H3" s="79" t="s">
        <v>93</v>
      </c>
      <c r="I3" s="79" t="s">
        <v>96</v>
      </c>
      <c r="J3" s="79"/>
      <c r="K3" s="77"/>
      <c r="L3" s="64" t="s">
        <v>159</v>
      </c>
      <c r="M3" s="79" t="s">
        <v>163</v>
      </c>
      <c r="N3" s="5" t="s">
        <v>46</v>
      </c>
      <c r="O3" s="79" t="s">
        <v>0</v>
      </c>
    </row>
    <row r="4" spans="1:15">
      <c r="A4" s="34">
        <v>1.3</v>
      </c>
      <c r="B4" s="34" t="s">
        <v>42</v>
      </c>
      <c r="C4" s="34" t="s">
        <v>86</v>
      </c>
      <c r="D4" s="34">
        <v>1</v>
      </c>
      <c r="E4" s="35">
        <f>AVERAGE('Raw Data'!C20,'Raw Data'!C32)</f>
        <v>19.077820424673796</v>
      </c>
      <c r="F4" s="34" t="str">
        <f>'Raw Data'!D20</f>
        <v>RWPE1 0AZA #1 miRNA</v>
      </c>
      <c r="G4" s="40">
        <f>STDEV('Raw Data'!C20,'Raw Data'!C32)</f>
        <v>8.1054229266540004E-2</v>
      </c>
      <c r="H4" s="45">
        <f>G4/E4</f>
        <v>4.2486105572998607E-3</v>
      </c>
      <c r="I4" s="40">
        <f t="shared" ref="I4:I9" si="0">POWER(2,($K$2-E4))</f>
        <v>0.81055601583498726</v>
      </c>
      <c r="J4" s="40"/>
      <c r="L4" s="40">
        <f>'Raw Data'!C80</f>
        <v>29.764842378606314</v>
      </c>
      <c r="M4" s="40">
        <f t="shared" ref="M4:M9" si="1">POWER(2,($L$2-L4))</f>
        <v>0.94215278127793145</v>
      </c>
      <c r="N4" s="40">
        <f t="shared" ref="N4:N9" si="2">E4-L4</f>
        <v>-10.687021953932518</v>
      </c>
      <c r="O4" s="40">
        <f t="shared" ref="O4:O9" si="3">POWER(2,($O$2-N4))</f>
        <v>0.86032332753457685</v>
      </c>
    </row>
    <row r="5" spans="1:15">
      <c r="A5" s="34">
        <v>1.3</v>
      </c>
      <c r="B5" s="34" t="s">
        <v>42</v>
      </c>
      <c r="C5" s="34" t="s">
        <v>86</v>
      </c>
      <c r="D5" s="34">
        <v>2</v>
      </c>
      <c r="E5" s="35">
        <f>AVERAGE('Raw Data'!C52,'Raw Data'!C64)</f>
        <v>18.65946064354042</v>
      </c>
      <c r="F5" s="34" t="str">
        <f>'Raw Data'!D52</f>
        <v>RWPE1 0AZA #2 miRNA</v>
      </c>
      <c r="G5" s="40">
        <f>STDEV('Raw Data'!C52,'Raw Data'!C64)</f>
        <v>7.5263555293686182E-2</v>
      </c>
      <c r="H5" s="45">
        <f t="shared" ref="H5:H27" si="4">G5/E5</f>
        <v>4.0335332693413684E-3</v>
      </c>
      <c r="I5" s="40">
        <f t="shared" si="0"/>
        <v>1.083232986186101</v>
      </c>
      <c r="J5" s="40"/>
      <c r="L5" s="40">
        <f>'Raw Data'!C88</f>
        <v>29.300587912546394</v>
      </c>
      <c r="M5" s="40">
        <f t="shared" si="1"/>
        <v>1.2997979701948601</v>
      </c>
      <c r="N5" s="40">
        <f t="shared" si="2"/>
        <v>-10.641127269005974</v>
      </c>
      <c r="O5" s="40">
        <f t="shared" si="3"/>
        <v>0.83338565763701422</v>
      </c>
    </row>
    <row r="6" spans="1:15">
      <c r="A6" s="34">
        <v>1.3</v>
      </c>
      <c r="B6" s="34" t="s">
        <v>42</v>
      </c>
      <c r="C6" s="34" t="s">
        <v>86</v>
      </c>
      <c r="D6" s="34">
        <v>3</v>
      </c>
      <c r="E6" s="35">
        <f>AVERAGE('Raw Data'!C34,'Raw Data'!C22)</f>
        <v>18.587131593641324</v>
      </c>
      <c r="F6" s="34" t="str">
        <f>'Raw Data'!D22</f>
        <v>RWPE1 0AZA #3 miRNA</v>
      </c>
      <c r="G6" s="40">
        <f>STDEV('Raw Data'!C22,'Raw Data'!C34)</f>
        <v>0.11679460617066519</v>
      </c>
      <c r="H6" s="45">
        <f t="shared" si="4"/>
        <v>6.2836272279161529E-3</v>
      </c>
      <c r="I6" s="40">
        <f t="shared" si="0"/>
        <v>1.1389249056912196</v>
      </c>
      <c r="J6" s="40"/>
      <c r="L6" s="40">
        <f>'Raw Data'!C82</f>
        <v>29.971195646905091</v>
      </c>
      <c r="M6" s="40">
        <f t="shared" si="1"/>
        <v>0.81658765686769874</v>
      </c>
      <c r="N6" s="40">
        <f t="shared" si="2"/>
        <v>-11.384064053263767</v>
      </c>
      <c r="O6" s="40">
        <f t="shared" si="3"/>
        <v>1.3947368615146036</v>
      </c>
    </row>
    <row r="7" spans="1:15">
      <c r="A7" s="34">
        <v>1.6</v>
      </c>
      <c r="B7" s="34" t="s">
        <v>42</v>
      </c>
      <c r="C7" s="34" t="s">
        <v>87</v>
      </c>
      <c r="D7" s="34">
        <v>1</v>
      </c>
      <c r="E7" s="35">
        <f>AVERAGE('Raw Data'!C61,'Raw Data'!C73)</f>
        <v>18.499374873135874</v>
      </c>
      <c r="F7" s="34" t="str">
        <f>'Raw Data'!D61</f>
        <v>RWPE1 0.5AZA #1 miRNA</v>
      </c>
      <c r="G7" s="40">
        <f>STDEV('Raw Data'!C61,'Raw Data'!C73)</f>
        <v>7.4495432708949191E-2</v>
      </c>
      <c r="H7" s="45">
        <f t="shared" si="4"/>
        <v>4.0269162185111876E-3</v>
      </c>
      <c r="I7" s="40">
        <f t="shared" si="0"/>
        <v>1.210354238254393</v>
      </c>
      <c r="J7" s="40"/>
      <c r="L7" s="40">
        <f>'Raw Data'!C97</f>
        <v>29.092738823252777</v>
      </c>
      <c r="M7" s="40">
        <f t="shared" si="1"/>
        <v>1.50122111722143</v>
      </c>
      <c r="N7" s="40">
        <f t="shared" si="2"/>
        <v>-10.593363950116903</v>
      </c>
      <c r="O7" s="40">
        <f t="shared" si="3"/>
        <v>0.80624647786370329</v>
      </c>
    </row>
    <row r="8" spans="1:15">
      <c r="A8" s="34">
        <v>1.6</v>
      </c>
      <c r="B8" s="34" t="s">
        <v>42</v>
      </c>
      <c r="C8" s="34" t="s">
        <v>87</v>
      </c>
      <c r="D8" s="34">
        <v>2</v>
      </c>
      <c r="E8" s="35">
        <f>AVERAGE('Raw Data'!C60,'Raw Data'!C72)</f>
        <v>18.785843793278396</v>
      </c>
      <c r="F8" s="34" t="str">
        <f>'Raw Data'!D60</f>
        <v>RWPE1 0.5AZA #2 miRNA</v>
      </c>
      <c r="G8" s="40">
        <f>STDEV('Raw Data'!C60,'Raw Data'!C72)</f>
        <v>0.32951802255727414</v>
      </c>
      <c r="H8" s="45">
        <f t="shared" si="4"/>
        <v>1.7540762405102942E-2</v>
      </c>
      <c r="I8" s="40">
        <f t="shared" si="0"/>
        <v>0.99237715372708024</v>
      </c>
      <c r="J8" s="40"/>
      <c r="L8" s="40">
        <f>'Raw Data'!C96</f>
        <v>29.869821169111837</v>
      </c>
      <c r="M8" s="40">
        <f t="shared" si="1"/>
        <v>0.87603119143278219</v>
      </c>
      <c r="N8" s="40">
        <f t="shared" si="2"/>
        <v>-11.083977375833442</v>
      </c>
      <c r="O8" s="40">
        <f t="shared" si="3"/>
        <v>1.1328102965192468</v>
      </c>
    </row>
    <row r="9" spans="1:15">
      <c r="A9" s="34">
        <v>1.6</v>
      </c>
      <c r="B9" s="34" t="s">
        <v>42</v>
      </c>
      <c r="C9" s="34" t="s">
        <v>87</v>
      </c>
      <c r="D9" s="34">
        <v>3</v>
      </c>
      <c r="E9" s="35">
        <f>AVERAGE('Raw Data'!C25,'Raw Data'!C37)</f>
        <v>18.69428495634007</v>
      </c>
      <c r="F9" s="34" t="str">
        <f>'Raw Data'!D25</f>
        <v>RWPE1 0.5AZA #3 miRNA</v>
      </c>
      <c r="G9" s="40">
        <f>STDEV('Raw Data'!C25,'Raw Data'!C37)</f>
        <v>0.19164489285632763</v>
      </c>
      <c r="H9" s="45">
        <f t="shared" si="4"/>
        <v>1.0251523035190082E-2</v>
      </c>
      <c r="I9" s="40">
        <f t="shared" si="0"/>
        <v>1.0573985579147938</v>
      </c>
      <c r="J9" s="40"/>
      <c r="L9" s="40">
        <f>'Raw Data'!C85</f>
        <v>32.006994193907332</v>
      </c>
      <c r="M9" s="40">
        <f t="shared" si="1"/>
        <v>0.1991436135267009</v>
      </c>
      <c r="N9" s="40">
        <f t="shared" si="2"/>
        <v>-13.312709237567262</v>
      </c>
      <c r="O9" s="40">
        <f t="shared" si="3"/>
        <v>5.309728688703431</v>
      </c>
    </row>
    <row r="10" spans="1:15">
      <c r="A10" s="36">
        <v>2.2999999999999998</v>
      </c>
      <c r="B10" s="36" t="s">
        <v>43</v>
      </c>
      <c r="C10" s="36" t="s">
        <v>86</v>
      </c>
      <c r="D10" s="36">
        <v>1</v>
      </c>
      <c r="E10" s="37">
        <f>AVERAGE('Raw Data'!C23,'Raw Data'!C35)</f>
        <v>19.742368916344027</v>
      </c>
      <c r="F10" s="36" t="str">
        <f>'Raw Data'!D23</f>
        <v>CTPE 0AZA #1 miRNA</v>
      </c>
      <c r="G10" s="41">
        <f>STDEV('Raw Data'!C23,'Raw Data'!C35)</f>
        <v>1.0812232626063584E-2</v>
      </c>
      <c r="H10" s="46">
        <f t="shared" si="4"/>
        <v>5.4766642604436942E-4</v>
      </c>
      <c r="I10" s="41">
        <f t="shared" ref="I10:I27" si="5">POWER(2,($K$2-E10))</f>
        <v>0.51136853722278275</v>
      </c>
      <c r="J10" s="41"/>
      <c r="L10" s="41">
        <f>'Raw Data'!C83</f>
        <v>31.697083386083133</v>
      </c>
      <c r="M10" s="41">
        <f t="shared" ref="M10:M27" si="6">POWER(2,($L$2-L10))</f>
        <v>0.24686460862490364</v>
      </c>
      <c r="N10" s="41">
        <f t="shared" ref="N10:N27" si="7">E10-L10</f>
        <v>-11.954714469739105</v>
      </c>
      <c r="O10" s="41">
        <f t="shared" ref="O10:O27" si="8">POWER(2,($O$2-N10))</f>
        <v>2.0714534176090695</v>
      </c>
    </row>
    <row r="11" spans="1:15">
      <c r="A11" s="36">
        <v>2.2999999999999998</v>
      </c>
      <c r="B11" s="36" t="s">
        <v>43</v>
      </c>
      <c r="C11" s="36" t="s">
        <v>86</v>
      </c>
      <c r="D11" s="36">
        <v>2</v>
      </c>
      <c r="E11" s="37">
        <f>AVERAGE('Raw Data'!C59,'Raw Data'!C71)</f>
        <v>19.421823536398325</v>
      </c>
      <c r="F11" s="36" t="str">
        <f>'Raw Data'!D59</f>
        <v>CTPE 0AZA #2 miRNA</v>
      </c>
      <c r="G11" s="41">
        <f>STDEV('Raw Data'!C59,'Raw Data'!C71)</f>
        <v>0.1766007690274547</v>
      </c>
      <c r="H11" s="46">
        <f t="shared" si="4"/>
        <v>9.0929035935522866E-3</v>
      </c>
      <c r="I11" s="41">
        <f t="shared" si="5"/>
        <v>0.63859832955285023</v>
      </c>
      <c r="J11" s="41"/>
      <c r="L11" s="41">
        <f>'Raw Data'!C95</f>
        <v>28.474077533563783</v>
      </c>
      <c r="M11" s="41">
        <f t="shared" si="6"/>
        <v>2.3050495748475983</v>
      </c>
      <c r="N11" s="41">
        <f t="shared" si="7"/>
        <v>-9.0522539971654581</v>
      </c>
      <c r="O11" s="41">
        <f t="shared" si="8"/>
        <v>0.2770432083201817</v>
      </c>
    </row>
    <row r="12" spans="1:15">
      <c r="A12" s="36">
        <v>2.2999999999999998</v>
      </c>
      <c r="B12" s="36" t="s">
        <v>43</v>
      </c>
      <c r="C12" s="36" t="s">
        <v>86</v>
      </c>
      <c r="D12" s="36">
        <v>3</v>
      </c>
      <c r="E12" s="37">
        <f>AVERAGE('Raw Data'!C24,'Raw Data'!C36)</f>
        <v>19.881097432382333</v>
      </c>
      <c r="F12" s="36" t="str">
        <f>'Raw Data'!D24</f>
        <v>CTPE 0AZA #3 miRNA</v>
      </c>
      <c r="G12" s="41">
        <f>STDEV('Raw Data'!C24,'Raw Data'!C36)</f>
        <v>4.9820097337178258E-2</v>
      </c>
      <c r="H12" s="46">
        <f t="shared" si="4"/>
        <v>2.5059027805995901E-3</v>
      </c>
      <c r="I12" s="41">
        <f t="shared" si="5"/>
        <v>0.46448592591968046</v>
      </c>
      <c r="J12" s="41"/>
      <c r="L12" s="41">
        <f>'Raw Data'!C84</f>
        <v>33.156161061997942</v>
      </c>
      <c r="M12" s="41">
        <f t="shared" si="6"/>
        <v>8.9790974703801804E-2</v>
      </c>
      <c r="N12" s="41">
        <f t="shared" si="7"/>
        <v>-13.275063629615609</v>
      </c>
      <c r="O12" s="41">
        <f t="shared" si="8"/>
        <v>5.1729689698981876</v>
      </c>
    </row>
    <row r="13" spans="1:15">
      <c r="A13" s="36">
        <v>2.6</v>
      </c>
      <c r="B13" s="36" t="s">
        <v>43</v>
      </c>
      <c r="C13" s="36" t="s">
        <v>87</v>
      </c>
      <c r="D13" s="36">
        <v>1</v>
      </c>
      <c r="E13" s="37">
        <f>AVERAGE('Raw Data'!C56,'Raw Data'!C68)</f>
        <v>19.657911409337373</v>
      </c>
      <c r="F13" s="36" t="str">
        <f>'Raw Data'!D56</f>
        <v>CTPE 0.5AZA #1 miRNA</v>
      </c>
      <c r="G13" s="41">
        <f>STDEV('Raw Data'!C56,'Raw Data'!C68)</f>
        <v>0.14607441642225039</v>
      </c>
      <c r="H13" s="46">
        <f t="shared" si="4"/>
        <v>7.4308207713697418E-3</v>
      </c>
      <c r="I13" s="41">
        <f t="shared" si="5"/>
        <v>0.54219841890637233</v>
      </c>
      <c r="J13" s="41"/>
      <c r="L13" s="41">
        <f>'Raw Data'!C92</f>
        <v>30.061120438233537</v>
      </c>
      <c r="M13" s="41">
        <f t="shared" si="6"/>
        <v>0.76724267619344666</v>
      </c>
      <c r="N13" s="41">
        <f t="shared" si="7"/>
        <v>-10.403209028896164</v>
      </c>
      <c r="O13" s="41">
        <f t="shared" si="8"/>
        <v>0.70668438517576138</v>
      </c>
    </row>
    <row r="14" spans="1:15">
      <c r="A14" s="36">
        <v>2.6</v>
      </c>
      <c r="B14" s="36" t="s">
        <v>43</v>
      </c>
      <c r="C14" s="36" t="s">
        <v>87</v>
      </c>
      <c r="D14" s="36">
        <v>2</v>
      </c>
      <c r="E14" s="37">
        <f>AVERAGE('Raw Data'!C16,'Raw Data'!C28)</f>
        <v>19.410277574556218</v>
      </c>
      <c r="F14" s="36" t="str">
        <f>'Raw Data'!D16</f>
        <v>CTPE 0.5AZA #2 miRNA</v>
      </c>
      <c r="G14" s="41">
        <f>STDEV('Raw Data'!C16,'Raw Data'!C28)</f>
        <v>0.17538556729441512</v>
      </c>
      <c r="H14" s="46">
        <f t="shared" si="4"/>
        <v>9.0357062963549607E-3</v>
      </c>
      <c r="I14" s="41">
        <f t="shared" si="5"/>
        <v>0.64372956988877883</v>
      </c>
      <c r="J14" s="41"/>
      <c r="L14" s="41">
        <f>'Raw Data'!C76</f>
        <v>29.36826621287095</v>
      </c>
      <c r="M14" s="41">
        <f t="shared" si="6"/>
        <v>1.2402312098512938</v>
      </c>
      <c r="N14" s="41">
        <f t="shared" si="7"/>
        <v>-9.9579886383147311</v>
      </c>
      <c r="O14" s="41">
        <f t="shared" si="8"/>
        <v>0.51903996994718637</v>
      </c>
    </row>
    <row r="15" spans="1:15">
      <c r="A15" s="36">
        <v>2.6</v>
      </c>
      <c r="B15" s="36" t="s">
        <v>43</v>
      </c>
      <c r="C15" s="36" t="s">
        <v>87</v>
      </c>
      <c r="D15" s="36">
        <v>3</v>
      </c>
      <c r="E15" s="37">
        <f>AVERAGE('Raw Data'!C51,'Raw Data'!C63)</f>
        <v>19.604168963571524</v>
      </c>
      <c r="F15" s="36" t="str">
        <f>'Raw Data'!D51</f>
        <v>CTPE 0.5AZA #3 miRNA</v>
      </c>
      <c r="G15" s="41">
        <f>STDEV('Raw Data'!C51,'Raw Data'!C63)</f>
        <v>6.796406990015362E-2</v>
      </c>
      <c r="H15" s="46">
        <f t="shared" si="4"/>
        <v>3.4668171870199898E-3</v>
      </c>
      <c r="I15" s="41">
        <f t="shared" si="5"/>
        <v>0.56277699349226518</v>
      </c>
      <c r="J15" s="41"/>
      <c r="L15" s="41">
        <f>'Raw Data'!C87</f>
        <v>28.581245080116243</v>
      </c>
      <c r="M15" s="41">
        <f t="shared" si="6"/>
        <v>2.1400288302084514</v>
      </c>
      <c r="N15" s="41">
        <f t="shared" si="7"/>
        <v>-8.977076116544719</v>
      </c>
      <c r="O15" s="41">
        <f t="shared" si="8"/>
        <v>0.26297636066774238</v>
      </c>
    </row>
    <row r="16" spans="1:15">
      <c r="A16" s="38">
        <v>3.3</v>
      </c>
      <c r="B16" s="38" t="s">
        <v>44</v>
      </c>
      <c r="C16" s="38" t="s">
        <v>86</v>
      </c>
      <c r="D16" s="38">
        <v>1</v>
      </c>
      <c r="E16" s="39">
        <f>AVERAGE('Raw Data'!C53,'Raw Data'!C65)</f>
        <v>19.630634716845449</v>
      </c>
      <c r="F16" s="38" t="str">
        <f>'Raw Data'!D53</f>
        <v>CAsE-PE 0AZA #1 miRNA</v>
      </c>
      <c r="G16" s="42">
        <f>STDEV('Raw Data'!C53,'Raw Data'!C65)</f>
        <v>4.1069215131624218E-2</v>
      </c>
      <c r="H16" s="47">
        <f t="shared" si="4"/>
        <v>2.0920981783834978E-3</v>
      </c>
      <c r="I16" s="42">
        <f t="shared" si="5"/>
        <v>0.55254715793899212</v>
      </c>
      <c r="J16" s="42"/>
      <c r="L16" s="42">
        <f>'Raw Data'!C89</f>
        <v>28.98529233931561</v>
      </c>
      <c r="M16" s="42">
        <f t="shared" si="6"/>
        <v>1.6172951324719587</v>
      </c>
      <c r="N16" s="42">
        <f t="shared" si="7"/>
        <v>-9.3546576224701603</v>
      </c>
      <c r="O16" s="42">
        <f t="shared" si="8"/>
        <v>0.34164893397932228</v>
      </c>
    </row>
    <row r="17" spans="1:15">
      <c r="A17" s="38">
        <v>3.3</v>
      </c>
      <c r="B17" s="38" t="s">
        <v>44</v>
      </c>
      <c r="C17" s="38" t="s">
        <v>86</v>
      </c>
      <c r="D17" s="38">
        <v>2</v>
      </c>
      <c r="E17" s="39">
        <f>AVERAGE('Raw Data'!C26,'Raw Data'!C38)</f>
        <v>19.616953248412042</v>
      </c>
      <c r="F17" s="38" t="str">
        <f>'Raw Data'!D26</f>
        <v>CAsE-PE 0AZA #2 miRNA</v>
      </c>
      <c r="G17" s="42">
        <f>STDEV('Raw Data'!C26,'Raw Data'!C38)</f>
        <v>0.16536072418389416</v>
      </c>
      <c r="H17" s="47">
        <f t="shared" si="4"/>
        <v>8.429480464673067E-3</v>
      </c>
      <c r="I17" s="42">
        <f t="shared" si="5"/>
        <v>0.5578120372097658</v>
      </c>
      <c r="J17" s="42"/>
      <c r="L17" s="42">
        <f>'Raw Data'!C86</f>
        <v>32.077871254333651</v>
      </c>
      <c r="M17" s="42">
        <f t="shared" si="6"/>
        <v>0.18959647651266312</v>
      </c>
      <c r="N17" s="42">
        <f t="shared" si="7"/>
        <v>-12.460918005921609</v>
      </c>
      <c r="O17" s="42">
        <f t="shared" si="8"/>
        <v>2.9421012851602701</v>
      </c>
    </row>
    <row r="18" spans="1:15">
      <c r="A18" s="38">
        <v>3.3</v>
      </c>
      <c r="B18" s="38" t="s">
        <v>44</v>
      </c>
      <c r="C18" s="38" t="s">
        <v>86</v>
      </c>
      <c r="D18" s="38">
        <v>3</v>
      </c>
      <c r="E18" s="39">
        <f>AVERAGE('Raw Data'!C58,'Raw Data'!C70)</f>
        <v>19.901005701862857</v>
      </c>
      <c r="F18" s="38" t="str">
        <f>'Raw Data'!D58</f>
        <v>CAsE-PE 0AZA #3 miRNA</v>
      </c>
      <c r="G18" s="42">
        <f>STDEV('Raw Data'!C58,'Raw Data'!C70)</f>
        <v>6.0893968826296503E-2</v>
      </c>
      <c r="H18" s="47">
        <f t="shared" si="4"/>
        <v>3.0598437957633693E-3</v>
      </c>
      <c r="I18" s="42">
        <f t="shared" si="5"/>
        <v>0.4581203385442405</v>
      </c>
      <c r="J18" s="42"/>
      <c r="L18" s="42">
        <f>'Raw Data'!C94</f>
        <v>29.955096021672865</v>
      </c>
      <c r="M18" s="42">
        <f t="shared" si="6"/>
        <v>0.82575132868622514</v>
      </c>
      <c r="N18" s="42">
        <f t="shared" si="7"/>
        <v>-10.054090319810008</v>
      </c>
      <c r="O18" s="42">
        <f t="shared" si="8"/>
        <v>0.5547921300630686</v>
      </c>
    </row>
    <row r="19" spans="1:15">
      <c r="A19" s="38">
        <v>3.6</v>
      </c>
      <c r="B19" s="38" t="s">
        <v>44</v>
      </c>
      <c r="C19" s="38" t="s">
        <v>87</v>
      </c>
      <c r="D19" s="38">
        <v>1</v>
      </c>
      <c r="E19" s="39">
        <f>AVERAGE('Raw Data'!C62,'Raw Data'!C74)</f>
        <v>19.340353132865786</v>
      </c>
      <c r="F19" s="38" t="str">
        <f>'Raw Data'!D62</f>
        <v>CAsE-PE 0.5AZA #1 miRNA</v>
      </c>
      <c r="G19" s="42">
        <f>STDEV('Raw Data'!C62,'Raw Data'!C74)</f>
        <v>0.13775619673402512</v>
      </c>
      <c r="H19" s="47">
        <f t="shared" si="4"/>
        <v>7.1227343051937795E-3</v>
      </c>
      <c r="I19" s="42">
        <f t="shared" si="5"/>
        <v>0.67569827996126119</v>
      </c>
      <c r="J19" s="42"/>
      <c r="L19" s="42">
        <f>'Raw Data'!C98</f>
        <v>28.614789296801188</v>
      </c>
      <c r="M19" s="42">
        <f t="shared" si="6"/>
        <v>2.0908448563520468</v>
      </c>
      <c r="N19" s="42">
        <f t="shared" si="7"/>
        <v>-9.2744361639354018</v>
      </c>
      <c r="O19" s="42">
        <f t="shared" si="8"/>
        <v>0.32316997500243477</v>
      </c>
    </row>
    <row r="20" spans="1:15">
      <c r="A20" s="38">
        <v>3.6</v>
      </c>
      <c r="B20" s="38" t="s">
        <v>44</v>
      </c>
      <c r="C20" s="38" t="s">
        <v>87</v>
      </c>
      <c r="D20" s="38">
        <v>2</v>
      </c>
      <c r="E20" s="39">
        <f>AVERAGE('Raw Data'!C15,'Raw Data'!C27)</f>
        <v>19.200904574426364</v>
      </c>
      <c r="F20" s="38" t="str">
        <f>'Raw Data'!D15</f>
        <v>CAsE-PE 0.5Aza #2 miRNA</v>
      </c>
      <c r="G20" s="42">
        <f>STDEV('Raw Data'!C15,'Raw Data'!C27)</f>
        <v>2.6273173799852678E-2</v>
      </c>
      <c r="H20" s="47">
        <f t="shared" si="4"/>
        <v>1.3683300022669688E-3</v>
      </c>
      <c r="I20" s="42">
        <f t="shared" si="5"/>
        <v>0.74427085433252815</v>
      </c>
      <c r="J20" s="42"/>
      <c r="L20" s="42">
        <f>'Raw Data'!C75</f>
        <v>28.198979654909866</v>
      </c>
      <c r="M20" s="42">
        <f t="shared" si="6"/>
        <v>2.789285591668575</v>
      </c>
      <c r="N20" s="42">
        <f t="shared" si="7"/>
        <v>-8.9980750804835026</v>
      </c>
      <c r="O20" s="42">
        <f t="shared" si="8"/>
        <v>0.26683207218207367</v>
      </c>
    </row>
    <row r="21" spans="1:15">
      <c r="A21" s="38">
        <v>3.6</v>
      </c>
      <c r="B21" s="38" t="s">
        <v>44</v>
      </c>
      <c r="C21" s="38" t="s">
        <v>87</v>
      </c>
      <c r="D21" s="38">
        <v>3</v>
      </c>
      <c r="E21" s="39">
        <f>AVERAGE('Raw Data'!C18,'Raw Data'!C30)</f>
        <v>19.495782271083893</v>
      </c>
      <c r="F21" s="38" t="str">
        <f>'Raw Data'!D18</f>
        <v>CAsE-PE 0.5Aza #3 miRNA</v>
      </c>
      <c r="G21" s="42">
        <f>STDEV('Raw Data'!C18,'Raw Data'!C30)</f>
        <v>0.20813537759420334</v>
      </c>
      <c r="H21" s="47">
        <f t="shared" si="4"/>
        <v>1.0675918242219463E-2</v>
      </c>
      <c r="I21" s="42">
        <f t="shared" si="5"/>
        <v>0.60668601033163916</v>
      </c>
      <c r="J21" s="42"/>
      <c r="L21" s="42">
        <f>'Raw Data'!C78</f>
        <v>28.831575859411604</v>
      </c>
      <c r="M21" s="42">
        <f t="shared" si="6"/>
        <v>1.7991300223119187</v>
      </c>
      <c r="N21" s="42">
        <f t="shared" si="7"/>
        <v>-9.3357935883277108</v>
      </c>
      <c r="O21" s="42">
        <f t="shared" si="8"/>
        <v>0.33721076454053861</v>
      </c>
    </row>
    <row r="22" spans="1:15">
      <c r="A22" s="48">
        <v>4.3</v>
      </c>
      <c r="B22" s="48" t="s">
        <v>45</v>
      </c>
      <c r="C22" s="48" t="s">
        <v>86</v>
      </c>
      <c r="D22" s="48">
        <v>1</v>
      </c>
      <c r="E22" s="49">
        <f>AVERAGE('Raw Data'!C57,'Raw Data'!C69)</f>
        <v>19.266619706500144</v>
      </c>
      <c r="F22" s="48" t="str">
        <f>'Raw Data'!D57</f>
        <v>B26 0AZA #1 miRNA</v>
      </c>
      <c r="G22" s="50">
        <f>STDEV('Raw Data'!C57,'Raw Data'!C69)</f>
        <v>0.19179374056310847</v>
      </c>
      <c r="H22" s="51">
        <f t="shared" si="4"/>
        <v>9.9547166801865813E-3</v>
      </c>
      <c r="I22" s="50">
        <f t="shared" si="5"/>
        <v>0.71112964971792758</v>
      </c>
      <c r="J22" s="50"/>
      <c r="L22" s="50">
        <f>'Raw Data'!C93</f>
        <v>29.756029907236659</v>
      </c>
      <c r="M22" s="50">
        <f t="shared" si="6"/>
        <v>0.9479253830572858</v>
      </c>
      <c r="N22" s="50">
        <f t="shared" si="7"/>
        <v>-10.489410200736515</v>
      </c>
      <c r="O22" s="50">
        <f t="shared" si="8"/>
        <v>0.75019580910932415</v>
      </c>
    </row>
    <row r="23" spans="1:15">
      <c r="A23" s="48">
        <v>4.3</v>
      </c>
      <c r="B23" s="48" t="s">
        <v>45</v>
      </c>
      <c r="C23" s="48" t="s">
        <v>86</v>
      </c>
      <c r="D23" s="48">
        <v>2</v>
      </c>
      <c r="E23" s="49">
        <f>AVERAGE('Raw Data'!C54,'Raw Data'!C66)</f>
        <v>18.894580261539449</v>
      </c>
      <c r="F23" s="48" t="str">
        <f>'Raw Data'!D54</f>
        <v>B26 0AZA #2 miRNA</v>
      </c>
      <c r="G23" s="50">
        <f>STDEV('Raw Data'!C54,'Raw Data'!C66)</f>
        <v>0.25821471179791894</v>
      </c>
      <c r="H23" s="51">
        <f t="shared" si="4"/>
        <v>1.3666072927987907E-2</v>
      </c>
      <c r="I23" s="50">
        <f t="shared" si="5"/>
        <v>0.92033050851909814</v>
      </c>
      <c r="J23" s="50"/>
      <c r="L23" s="50">
        <f>'Raw Data'!C90</f>
        <v>29.240762718612139</v>
      </c>
      <c r="M23" s="50">
        <f t="shared" si="6"/>
        <v>1.3548307101260977</v>
      </c>
      <c r="N23" s="50">
        <f t="shared" si="7"/>
        <v>-10.34618245707269</v>
      </c>
      <c r="O23" s="50">
        <f t="shared" si="8"/>
        <v>0.67929557666539708</v>
      </c>
    </row>
    <row r="24" spans="1:15">
      <c r="A24" s="48">
        <v>4.3</v>
      </c>
      <c r="B24" s="48" t="s">
        <v>45</v>
      </c>
      <c r="C24" s="48" t="s">
        <v>86</v>
      </c>
      <c r="D24" s="48">
        <v>3</v>
      </c>
      <c r="E24" s="49">
        <f>AVERAGE('Raw Data'!C17,'Raw Data'!C29)</f>
        <v>18.754316300506552</v>
      </c>
      <c r="F24" s="48" t="str">
        <f>'Raw Data'!D17</f>
        <v>B26 0AZA #3 miRNA</v>
      </c>
      <c r="G24" s="50">
        <f>STDEV('Raw Data'!C17,'Raw Data'!C29)</f>
        <v>6.4360295284796851E-2</v>
      </c>
      <c r="H24" s="51">
        <f t="shared" si="4"/>
        <v>3.4317590816711611E-3</v>
      </c>
      <c r="I24" s="50">
        <f t="shared" si="5"/>
        <v>1.0143024593369687</v>
      </c>
      <c r="J24" s="50"/>
      <c r="L24" s="50">
        <f>'Raw Data'!C77</f>
        <v>29.38794036981416</v>
      </c>
      <c r="M24" s="50">
        <f t="shared" si="6"/>
        <v>1.2234328702042085</v>
      </c>
      <c r="N24" s="50">
        <f t="shared" si="7"/>
        <v>-10.633624069307608</v>
      </c>
      <c r="O24" s="50">
        <f t="shared" si="8"/>
        <v>0.82906261883225829</v>
      </c>
    </row>
    <row r="25" spans="1:15">
      <c r="A25" s="48">
        <v>4.5999999999999996</v>
      </c>
      <c r="B25" s="48" t="s">
        <v>45</v>
      </c>
      <c r="C25" s="48" t="s">
        <v>87</v>
      </c>
      <c r="D25" s="48">
        <v>1</v>
      </c>
      <c r="E25" s="49">
        <f>AVERAGE('Raw Data'!C55,'Raw Data'!C67)</f>
        <v>19.1209569777618</v>
      </c>
      <c r="F25" s="48" t="str">
        <f>'Raw Data'!D55</f>
        <v>B26 0.5Aza #1 miRNA</v>
      </c>
      <c r="G25" s="50">
        <f>STDEV('Raw Data'!C55,'Raw Data'!C67)</f>
        <v>0.1646513151288434</v>
      </c>
      <c r="H25" s="51">
        <f t="shared" si="4"/>
        <v>8.6110394642034613E-3</v>
      </c>
      <c r="I25" s="50">
        <f t="shared" si="5"/>
        <v>0.78667914485158474</v>
      </c>
      <c r="J25" s="50"/>
      <c r="L25" s="50">
        <f>'Raw Data'!C91</f>
        <v>29.630051720596025</v>
      </c>
      <c r="M25" s="50">
        <f t="shared" si="6"/>
        <v>1.0344210882447651</v>
      </c>
      <c r="N25" s="50">
        <f t="shared" si="7"/>
        <v>-10.509094742834225</v>
      </c>
      <c r="O25" s="50">
        <f t="shared" si="8"/>
        <v>0.76050184377664143</v>
      </c>
    </row>
    <row r="26" spans="1:15">
      <c r="A26" s="48">
        <v>4.5999999999999996</v>
      </c>
      <c r="B26" s="48" t="s">
        <v>45</v>
      </c>
      <c r="C26" s="48" t="s">
        <v>87</v>
      </c>
      <c r="D26" s="48">
        <v>2</v>
      </c>
      <c r="E26" s="49">
        <f>AVERAGE('Raw Data'!C21,'Raw Data'!C33)</f>
        <v>18.495876781858598</v>
      </c>
      <c r="F26" s="48" t="str">
        <f>'Raw Data'!D21</f>
        <v>B26 0.5Aza #2 miRNA</v>
      </c>
      <c r="G26" s="50">
        <f>STDEV('Raw Data'!C21,'Raw Data'!C33)</f>
        <v>6.4604418179842457E-2</v>
      </c>
      <c r="H26" s="51">
        <f t="shared" si="4"/>
        <v>3.4929092003472217E-3</v>
      </c>
      <c r="I26" s="50">
        <f t="shared" si="5"/>
        <v>1.2132925354149888</v>
      </c>
      <c r="J26" s="50"/>
      <c r="L26" s="50">
        <f>'Raw Data'!C81</f>
        <v>30.000371674570982</v>
      </c>
      <c r="M26" s="50">
        <f t="shared" si="6"/>
        <v>0.80023943943552511</v>
      </c>
      <c r="N26" s="50">
        <f t="shared" si="7"/>
        <v>-11.504494892712383</v>
      </c>
      <c r="O26" s="50">
        <f t="shared" si="8"/>
        <v>1.5161618830869203</v>
      </c>
    </row>
    <row r="27" spans="1:15">
      <c r="A27" s="48">
        <v>4.5999999999999996</v>
      </c>
      <c r="B27" s="48" t="s">
        <v>45</v>
      </c>
      <c r="C27" s="48" t="s">
        <v>87</v>
      </c>
      <c r="D27" s="48">
        <v>3</v>
      </c>
      <c r="E27" s="49">
        <f>AVERAGE('Raw Data'!C19,'Raw Data'!C31)</f>
        <v>18.844655998423967</v>
      </c>
      <c r="F27" s="48" t="str">
        <f>'Raw Data'!D19</f>
        <v>B26 0.5Aza #3 miRNA</v>
      </c>
      <c r="G27" s="50">
        <f>STDEV('Raw Data'!C19,'Raw Data'!C31)</f>
        <v>4.2727436344039617E-2</v>
      </c>
      <c r="H27" s="51">
        <f t="shared" si="4"/>
        <v>2.267350295362942E-3</v>
      </c>
      <c r="I27" s="50">
        <f t="shared" si="5"/>
        <v>0.95273587690569383</v>
      </c>
      <c r="J27" s="50"/>
      <c r="L27" s="50">
        <f>'Raw Data'!C79</f>
        <v>29.282508020746835</v>
      </c>
      <c r="M27" s="50">
        <f t="shared" si="6"/>
        <v>1.3161895676215023</v>
      </c>
      <c r="N27" s="50">
        <f t="shared" si="7"/>
        <v>-10.437852022322868</v>
      </c>
      <c r="O27" s="50">
        <f t="shared" si="8"/>
        <v>0.72385916158520391</v>
      </c>
    </row>
    <row r="28" spans="1:15">
      <c r="C28" s="1" t="s">
        <v>107</v>
      </c>
      <c r="E28" s="10">
        <f>AVERAGE(E4:E27)</f>
        <v>19.191008491220277</v>
      </c>
      <c r="H28" s="12">
        <f>AVERAGE(H4:H27)</f>
        <v>6.3598767669400804E-3</v>
      </c>
      <c r="I28" s="10"/>
      <c r="J28" s="10"/>
      <c r="L28" s="11">
        <f>AVERAGE(L4:L27)</f>
        <v>29.804391778134036</v>
      </c>
      <c r="M28" s="11">
        <f>AVERAGE(M4:M27)</f>
        <v>1.1838785279851529</v>
      </c>
      <c r="N28" s="11">
        <f>AVERAGE(N4:N27)</f>
        <v>-10.613383286913765</v>
      </c>
      <c r="O28" s="11">
        <f>AVERAGE(O4:O27)</f>
        <v>1.2238429031405897</v>
      </c>
    </row>
    <row r="29" spans="1:15">
      <c r="C29" s="1" t="s">
        <v>108</v>
      </c>
      <c r="E29" s="11">
        <f>MIN(E4:E27)</f>
        <v>18.495876781858598</v>
      </c>
      <c r="H29" s="56">
        <f>MIN(H4:H27)</f>
        <v>5.4766642604436942E-4</v>
      </c>
      <c r="I29" s="11">
        <f>MIN(I4:I27)</f>
        <v>0.4581203385442405</v>
      </c>
      <c r="J29" s="11"/>
      <c r="L29" s="11">
        <f>MIN(L4:L27)</f>
        <v>28.198979654909866</v>
      </c>
      <c r="M29" s="11">
        <f>MIN(M4:M27)</f>
        <v>8.9790974703801804E-2</v>
      </c>
      <c r="N29" s="11">
        <f>MIN(N4:N27)</f>
        <v>-13.312709237567262</v>
      </c>
      <c r="O29" s="11">
        <f>MIN(O4:O27)</f>
        <v>0.26297636066774238</v>
      </c>
    </row>
    <row r="30" spans="1:15">
      <c r="C30" s="1" t="s">
        <v>109</v>
      </c>
      <c r="E30" s="11">
        <f>MAX(E4:E27)</f>
        <v>19.901005701862857</v>
      </c>
      <c r="H30" s="56">
        <f>MAX(H4:H27)</f>
        <v>1.7540762405102942E-2</v>
      </c>
      <c r="I30" s="11">
        <f>MAX(I4:I27)</f>
        <v>1.2132925354149888</v>
      </c>
      <c r="J30" s="11"/>
      <c r="L30" s="11">
        <f>MAX(L4:L27)</f>
        <v>33.156161061997942</v>
      </c>
      <c r="M30" s="11">
        <f>MAX(M4:M27)</f>
        <v>2.789285591668575</v>
      </c>
      <c r="N30" s="11">
        <f>MAX(N4:N27)</f>
        <v>-8.977076116544719</v>
      </c>
      <c r="O30" s="11">
        <f>MAX(O4:O27)</f>
        <v>5.309728688703431</v>
      </c>
    </row>
    <row r="31" spans="1:15">
      <c r="I31"/>
      <c r="N31" s="1"/>
      <c r="O31" s="1"/>
    </row>
    <row r="32" spans="1:15">
      <c r="A32" t="s">
        <v>106</v>
      </c>
      <c r="I32"/>
      <c r="N32" s="1"/>
      <c r="O32" s="1"/>
    </row>
    <row r="33" spans="1:18" s="77" customFormat="1" ht="39">
      <c r="B33" s="6" t="s">
        <v>88</v>
      </c>
      <c r="C33" s="6" t="s">
        <v>89</v>
      </c>
      <c r="D33" s="6" t="s">
        <v>90</v>
      </c>
      <c r="E33" s="78" t="s">
        <v>91</v>
      </c>
      <c r="F33" s="6" t="s">
        <v>92</v>
      </c>
      <c r="G33" s="79" t="s">
        <v>94</v>
      </c>
      <c r="H33" s="79" t="s">
        <v>93</v>
      </c>
      <c r="I33" s="79" t="s">
        <v>96</v>
      </c>
      <c r="J33" s="79" t="s">
        <v>97</v>
      </c>
      <c r="K33" s="77" t="s">
        <v>111</v>
      </c>
      <c r="L33" s="79" t="s">
        <v>161</v>
      </c>
      <c r="M33" s="79" t="s">
        <v>164</v>
      </c>
      <c r="N33" s="79" t="s">
        <v>162</v>
      </c>
      <c r="O33" s="79" t="s">
        <v>96</v>
      </c>
      <c r="P33" s="79" t="s">
        <v>97</v>
      </c>
      <c r="Q33" s="77" t="s">
        <v>111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18.774804220618513</v>
      </c>
      <c r="F34" s="34" t="s">
        <v>98</v>
      </c>
      <c r="G34" s="40">
        <f>STDEV(E4:E6)</f>
        <v>0.26489995810660466</v>
      </c>
      <c r="H34" s="45">
        <f>G34/E34</f>
        <v>1.4109332645700304E-2</v>
      </c>
      <c r="I34" s="40">
        <f>GEOMEAN(I4:I6)</f>
        <v>1</v>
      </c>
      <c r="J34" s="52"/>
      <c r="L34" s="40">
        <f>AVERAGE(L4:L6)</f>
        <v>29.678875312685932</v>
      </c>
      <c r="M34" s="40">
        <f>GEOMEAN(M4:M6)</f>
        <v>0.99999999999999911</v>
      </c>
      <c r="N34" s="40">
        <f>AVERAGE(N4:N6)</f>
        <v>-10.90407109206742</v>
      </c>
      <c r="O34" s="40">
        <f>GEOMEAN(O4:O6)</f>
        <v>0.99999999999999956</v>
      </c>
      <c r="P34" s="82"/>
      <c r="Q34" s="83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18.659834540918112</v>
      </c>
      <c r="F35" s="34" t="s">
        <v>99</v>
      </c>
      <c r="G35" s="40">
        <f>STDEV(E7:E9)</f>
        <v>0.14630869384272632</v>
      </c>
      <c r="H35" s="45">
        <f t="shared" ref="H35:H41" si="9">G35/E35</f>
        <v>7.8408355402023594E-3</v>
      </c>
      <c r="I35" s="40">
        <f>GEOMEAN(I7:I9)</f>
        <v>1.0829522854956601</v>
      </c>
      <c r="J35" s="52">
        <f>TTEST(E7:E9,$E$4:$E$6,2,2)</f>
        <v>0.54646147550464619</v>
      </c>
      <c r="K35" s="57">
        <f>TTEST(E4:E6,E7:E9,2,2)</f>
        <v>0.54646147550464619</v>
      </c>
      <c r="L35" s="40">
        <f>AVERAGE(L7:L9)</f>
        <v>30.323184728757315</v>
      </c>
      <c r="M35" s="40">
        <f>GEOMEAN(M7:M9)</f>
        <v>0.63979897395907481</v>
      </c>
      <c r="N35" s="40">
        <f>AVERAGE(N7:N9)</f>
        <v>-11.663350187839201</v>
      </c>
      <c r="O35" s="40">
        <f>GEOMEAN(O7:O9)</f>
        <v>1.692644611157083</v>
      </c>
      <c r="P35" s="82">
        <f>TTEST(N7:N9,$N$4:$N$6,2,2)</f>
        <v>0.43235388292950416</v>
      </c>
      <c r="Q35" s="84">
        <f>TTEST(N4:N6,N7:N9,2,2)</f>
        <v>0.43235388292950416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19.681763295041563</v>
      </c>
      <c r="F36" s="36" t="s">
        <v>100</v>
      </c>
      <c r="G36" s="41">
        <f>STDEV(E10:E12)</f>
        <v>0.23555871642368881</v>
      </c>
      <c r="H36" s="46">
        <f t="shared" si="9"/>
        <v>1.1968374626425532E-2</v>
      </c>
      <c r="I36" s="41">
        <f>GEOMEAN(I10:I12)</f>
        <v>0.53330801878894318</v>
      </c>
      <c r="J36" s="53">
        <f>TTEST(E10:E12,$E$4:$E$6,2,2)</f>
        <v>1.1408819510561238E-2</v>
      </c>
      <c r="K36" s="57"/>
      <c r="L36" s="41">
        <f>AVERAGE(L10:L12)</f>
        <v>31.109107327214954</v>
      </c>
      <c r="M36" s="41">
        <f>GEOMEAN(M10:M12)</f>
        <v>0.37107121210575178</v>
      </c>
      <c r="N36" s="41">
        <f>AVERAGE(N10:N12)</f>
        <v>-11.427344032173389</v>
      </c>
      <c r="O36" s="41">
        <f>GEOMEAN(O10:O12)</f>
        <v>1.4372120536177697</v>
      </c>
      <c r="P36" s="80">
        <f>TTEST(N10:N12,$N$4:$N$6,2,2)</f>
        <v>0.70147974274097358</v>
      </c>
      <c r="Q36" s="84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19.557452649155039</v>
      </c>
      <c r="F37" s="36" t="s">
        <v>101</v>
      </c>
      <c r="G37" s="41">
        <f>STDEV(E13:E15)</f>
        <v>0.13025912465773765</v>
      </c>
      <c r="H37" s="46">
        <f t="shared" si="9"/>
        <v>6.6603318435422814E-3</v>
      </c>
      <c r="I37" s="41">
        <f>GEOMEAN(I13:I15)</f>
        <v>0.58129869362567188</v>
      </c>
      <c r="J37" s="53">
        <f>TTEST(E13:E15,$E$4:$E$6,2,2)</f>
        <v>1.0090124517202885E-2</v>
      </c>
      <c r="K37" s="57">
        <f>TTEST(E10:E12,E13:E15,2,2)</f>
        <v>0.46858076748804645</v>
      </c>
      <c r="L37" s="41">
        <f>AVERAGE(L13:L15)</f>
        <v>29.336877243740243</v>
      </c>
      <c r="M37" s="41">
        <f>GEOMEAN(M13:M15)</f>
        <v>1.2675108254639</v>
      </c>
      <c r="N37" s="41">
        <f>AVERAGE(N13:N15)</f>
        <v>-9.7794245945852047</v>
      </c>
      <c r="O37" s="41">
        <f>GEOMEAN(O13:O15)</f>
        <v>0.45861438178480246</v>
      </c>
      <c r="P37" s="80">
        <f>TTEST(N13:N15,$N$4:$N$6,2,2)</f>
        <v>8.1241870426371099E-2</v>
      </c>
      <c r="Q37" s="84">
        <f>TTEST(N10:N12,N13:N15,2,2)</f>
        <v>0.27884651080019307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19.716197889040117</v>
      </c>
      <c r="F38" s="38" t="s">
        <v>102</v>
      </c>
      <c r="G38" s="42">
        <f>STDEV(E16:E18)</f>
        <v>0.16019438630884533</v>
      </c>
      <c r="H38" s="47">
        <f t="shared" si="9"/>
        <v>8.1250141234327205E-3</v>
      </c>
      <c r="I38" s="42">
        <f>GEOMEAN(I16:I18)</f>
        <v>0.52072960354765385</v>
      </c>
      <c r="J38" s="54">
        <f>TTEST(E16:E18,$E$4:$E$6,2,2)</f>
        <v>6.2243892295465409E-3</v>
      </c>
      <c r="K38" s="57"/>
      <c r="L38" s="42">
        <f>AVERAGE(L16:L18)</f>
        <v>30.339419871774044</v>
      </c>
      <c r="M38" s="42">
        <f>GEOMEAN(M16:M18)</f>
        <v>0.63263945607771299</v>
      </c>
      <c r="N38" s="42">
        <f>AVERAGE(N16:N18)</f>
        <v>-10.623221982733925</v>
      </c>
      <c r="O38" s="42">
        <f>GEOMEAN(O16:O18)</f>
        <v>0.82310642901742626</v>
      </c>
      <c r="P38" s="85">
        <f>TTEST(N16:N18,$N$4:$N$6,2,2)</f>
        <v>0.78676983614556928</v>
      </c>
      <c r="Q38" s="84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19.345679992792014</v>
      </c>
      <c r="F39" s="38" t="s">
        <v>103</v>
      </c>
      <c r="G39" s="42">
        <f>STDEV(E19:E21)</f>
        <v>0.14751100153553884</v>
      </c>
      <c r="H39" s="47">
        <f t="shared" si="9"/>
        <v>7.6250099035288397E-3</v>
      </c>
      <c r="I39" s="42">
        <f>GEOMEAN(I19:I21)</f>
        <v>0.67320800085009713</v>
      </c>
      <c r="J39" s="54">
        <f>TTEST(E19:E21,$E$4:$E$6,2,2)</f>
        <v>3.104725793451836E-2</v>
      </c>
      <c r="K39" s="57">
        <f>TTEST(E16:E18,E19:E21,2,2)</f>
        <v>4.2094509976404938E-2</v>
      </c>
      <c r="L39" s="42">
        <f>AVERAGE(L19:L21)</f>
        <v>28.54844827037422</v>
      </c>
      <c r="M39" s="42">
        <f>GEOMEAN(M19:M21)</f>
        <v>2.1892353272291074</v>
      </c>
      <c r="N39" s="42">
        <f>AVERAGE(N19:N21)</f>
        <v>-9.2027682775822051</v>
      </c>
      <c r="O39" s="42">
        <f>GEOMEAN(O19:O21)</f>
        <v>0.30750828496001331</v>
      </c>
      <c r="P39" s="85">
        <f>TTEST(N19:N21,$N$4:$N$6,2,2)</f>
        <v>2.8943243291171595E-3</v>
      </c>
      <c r="Q39" s="84">
        <f>TTEST(N16:N18,N19:N21,2,2)</f>
        <v>0.20781225213753796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18.971838756182049</v>
      </c>
      <c r="F40" s="48" t="s">
        <v>105</v>
      </c>
      <c r="G40" s="50">
        <f>STDEV(E22:E24)</f>
        <v>0.26474582375174333</v>
      </c>
      <c r="H40" s="51">
        <f t="shared" si="9"/>
        <v>1.3954673932987906E-2</v>
      </c>
      <c r="I40" s="50">
        <f>GEOMEAN(I22:I24)</f>
        <v>0.87234182320292541</v>
      </c>
      <c r="J40" s="55">
        <f>TTEST(E22:E24,$E$4:$E$6,2,2)</f>
        <v>0.41371741020153924</v>
      </c>
      <c r="K40" s="57"/>
      <c r="L40" s="50">
        <f>AVERAGE(L22:L24)</f>
        <v>29.461577665220986</v>
      </c>
      <c r="M40" s="50">
        <f>GEOMEAN(M22:M24)</f>
        <v>1.1625539333498527</v>
      </c>
      <c r="N40" s="50">
        <f>AVERAGE(N22:N24)</f>
        <v>-10.489738909038937</v>
      </c>
      <c r="O40" s="50">
        <f>GEOMEAN(O22:O24)</f>
        <v>0.75036675562165644</v>
      </c>
      <c r="P40" s="86">
        <f>TTEST(N22:N24,$N$4:$N$6,2,2)</f>
        <v>0.17855607989234409</v>
      </c>
      <c r="Q40" s="84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18.820496586014787</v>
      </c>
      <c r="F41" s="48" t="s">
        <v>104</v>
      </c>
      <c r="G41" s="50">
        <f>STDEV(E25:E27)</f>
        <v>0.31323963787101378</v>
      </c>
      <c r="H41" s="51">
        <f t="shared" si="9"/>
        <v>1.6643537349794329E-2</v>
      </c>
      <c r="I41" s="50">
        <f>GEOMEAN(I25:I27)</f>
        <v>0.96882475557412739</v>
      </c>
      <c r="J41" s="55">
        <f>TTEST(E25:E27,$E$4:$E$6,2,2)</f>
        <v>0.85642218271956849</v>
      </c>
      <c r="K41" s="57">
        <f>TTEST(E22:E24,E25:E27,2,2)</f>
        <v>0.55749759294706158</v>
      </c>
      <c r="L41" s="50">
        <f>AVERAGE(L25:L27)</f>
        <v>29.637643805304617</v>
      </c>
      <c r="M41" s="50">
        <f>GEOMEAN(M25:M27)</f>
        <v>1.0289918156131836</v>
      </c>
      <c r="N41" s="50">
        <f>AVERAGE(N25:N27)</f>
        <v>-10.817147219289827</v>
      </c>
      <c r="O41" s="50">
        <f>GEOMEAN(O25:O27)</f>
        <v>0.94152814519403782</v>
      </c>
      <c r="P41" s="86">
        <f>TTEST(N25:N27,$N$4:$N$6,2,2)</f>
        <v>0.84610931495520714</v>
      </c>
      <c r="Q41" s="84">
        <f>TTEST(N22:N24,N25:N27,2,2)</f>
        <v>0.40755039535865095</v>
      </c>
    </row>
    <row r="42" spans="1:18">
      <c r="C42" s="1" t="s">
        <v>108</v>
      </c>
      <c r="E42" s="11">
        <f>MIN(E34:E41)</f>
        <v>18.659834540918112</v>
      </c>
      <c r="I42" s="11">
        <f>MIN(I34:I41)</f>
        <v>0.52072960354765385</v>
      </c>
      <c r="J42" s="57">
        <f>MIN(J34:J41)</f>
        <v>6.2243892295465409E-3</v>
      </c>
      <c r="L42" s="11">
        <f>MIN(L34:L41)</f>
        <v>28.54844827037422</v>
      </c>
      <c r="M42" s="11">
        <f>MIN(M34:M41)</f>
        <v>0.37107121210575178</v>
      </c>
      <c r="N42" s="1"/>
      <c r="O42" s="11">
        <f>MIN(O34:O41)</f>
        <v>0.30750828496001331</v>
      </c>
      <c r="P42" s="57">
        <f>MIN(P34:P41)</f>
        <v>2.8943243291171595E-3</v>
      </c>
    </row>
    <row r="43" spans="1:18">
      <c r="C43" s="1" t="s">
        <v>109</v>
      </c>
      <c r="E43" s="11">
        <f>MAX(E34:E41)</f>
        <v>19.716197889040117</v>
      </c>
      <c r="I43" s="11">
        <f>MAX(I34:I41)</f>
        <v>1.0829522854956601</v>
      </c>
      <c r="J43" s="57">
        <f>MAX(J34:J41)</f>
        <v>0.85642218271956849</v>
      </c>
      <c r="L43" s="11">
        <f>MAX(L34:L41)</f>
        <v>31.109107327214954</v>
      </c>
      <c r="M43" s="11">
        <f>MAX(M34:M41)</f>
        <v>2.1892353272291074</v>
      </c>
      <c r="O43" s="11">
        <f>MAX(O34:O41)</f>
        <v>1.692644611157083</v>
      </c>
      <c r="P43" s="57">
        <f>MAX(P34:P41)</f>
        <v>0.84610931495520714</v>
      </c>
    </row>
    <row r="44" spans="1:18">
      <c r="C44" s="1"/>
      <c r="E44"/>
      <c r="I44"/>
    </row>
    <row r="45" spans="1:18">
      <c r="C45" s="1" t="s">
        <v>110</v>
      </c>
      <c r="E45" s="11">
        <f>E43-E42</f>
        <v>1.0563633481220052</v>
      </c>
      <c r="I45" s="11">
        <f>I43-I42</f>
        <v>0.56222268194800629</v>
      </c>
      <c r="J45" s="1"/>
      <c r="K45" s="1"/>
      <c r="L45" s="1"/>
      <c r="M45" s="1"/>
      <c r="N45" s="1"/>
      <c r="O45" s="11">
        <f>O43-O42</f>
        <v>1.3851363261970697</v>
      </c>
    </row>
    <row r="47" spans="1:18">
      <c r="Q47">
        <f>I41/I40</f>
        <v>1.1106022086811698</v>
      </c>
    </row>
  </sheetData>
  <phoneticPr fontId="4" type="noConversion"/>
  <conditionalFormatting sqref="J34:J35 P34:P35">
    <cfRule type="cellIs" dxfId="4" priority="6" operator="lessThan">
      <formula>0.05</formula>
    </cfRule>
  </conditionalFormatting>
  <conditionalFormatting sqref="K34:K41 Q34:Q42">
    <cfRule type="cellIs" dxfId="3" priority="5" operator="lessThan">
      <formula>0.05</formula>
    </cfRule>
  </conditionalFormatting>
  <conditionalFormatting sqref="J36:J37 P36:P37">
    <cfRule type="cellIs" dxfId="2" priority="4" operator="lessThan">
      <formula>0.05</formula>
    </cfRule>
  </conditionalFormatting>
  <conditionalFormatting sqref="J38:J39 P38:P39">
    <cfRule type="cellIs" dxfId="1" priority="3" operator="lessThan">
      <formula>0.05</formula>
    </cfRule>
  </conditionalFormatting>
  <conditionalFormatting sqref="P40:P41">
    <cfRule type="cellIs" dxfId="0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6"/>
  <sheetViews>
    <sheetView workbookViewId="0">
      <selection activeCell="K33" sqref="K33"/>
    </sheetView>
  </sheetViews>
  <sheetFormatPr baseColWidth="10" defaultRowHeight="13" x14ac:dyDescent="0"/>
  <cols>
    <col min="2" max="2" width="21" bestFit="1" customWidth="1"/>
  </cols>
  <sheetData>
    <row r="1" spans="1:10" s="32" customFormat="1">
      <c r="B1" s="32" t="s">
        <v>92</v>
      </c>
      <c r="C1" s="71">
        <v>40239</v>
      </c>
      <c r="D1" s="70">
        <v>40240</v>
      </c>
      <c r="E1" s="71">
        <v>40243</v>
      </c>
      <c r="F1" s="71">
        <v>40246</v>
      </c>
      <c r="G1" s="71">
        <v>40246</v>
      </c>
      <c r="H1" s="71">
        <v>40281</v>
      </c>
      <c r="I1" s="71">
        <v>40288</v>
      </c>
      <c r="J1" s="71">
        <v>40288</v>
      </c>
    </row>
    <row r="2" spans="1:10">
      <c r="A2" s="34">
        <v>1.3</v>
      </c>
      <c r="B2" s="34" t="s">
        <v>119</v>
      </c>
      <c r="C2" s="58">
        <v>28.481307284653539</v>
      </c>
      <c r="D2" s="58">
        <v>28.418499513194543</v>
      </c>
      <c r="E2" s="40">
        <v>28.640812525813317</v>
      </c>
      <c r="F2" s="40">
        <v>30.048966357889011</v>
      </c>
      <c r="G2" s="40">
        <v>29.872364040955336</v>
      </c>
      <c r="H2" s="40">
        <v>29.264436589409687</v>
      </c>
      <c r="I2" s="40">
        <v>29.738228665446357</v>
      </c>
      <c r="J2" s="40">
        <v>29.764842378606314</v>
      </c>
    </row>
    <row r="3" spans="1:10">
      <c r="A3" s="34">
        <v>1.3</v>
      </c>
      <c r="B3" s="34" t="s">
        <v>127</v>
      </c>
      <c r="C3" s="58">
        <v>28.385919651927573</v>
      </c>
      <c r="D3" s="58">
        <v>28.894636305555675</v>
      </c>
      <c r="E3" s="40">
        <v>28.777143485422208</v>
      </c>
      <c r="F3" s="40">
        <v>30.522149473370074</v>
      </c>
      <c r="G3" s="40">
        <v>29.650879614193805</v>
      </c>
      <c r="H3" s="40">
        <v>29.621849944994782</v>
      </c>
      <c r="I3" s="40">
        <v>29.692548323012666</v>
      </c>
      <c r="J3" s="40">
        <v>29.300587912546394</v>
      </c>
    </row>
    <row r="4" spans="1:10">
      <c r="A4" s="34">
        <v>1.3</v>
      </c>
      <c r="B4" s="34" t="s">
        <v>121</v>
      </c>
      <c r="C4" s="58">
        <v>28.508703929570199</v>
      </c>
      <c r="D4" s="58">
        <v>28.10008322140774</v>
      </c>
      <c r="E4" s="40">
        <v>28.450245555198215</v>
      </c>
      <c r="F4" s="40">
        <v>29.374738113588879</v>
      </c>
      <c r="G4" s="40">
        <v>28.738034002220864</v>
      </c>
      <c r="H4" s="40">
        <v>27.756286519651002</v>
      </c>
      <c r="I4" s="40">
        <v>28.680978209612334</v>
      </c>
      <c r="J4" s="40">
        <v>29.971195646905091</v>
      </c>
    </row>
    <row r="5" spans="1:10">
      <c r="A5" s="34">
        <v>1.6</v>
      </c>
      <c r="B5" s="34" t="s">
        <v>136</v>
      </c>
      <c r="C5" s="58">
        <v>28.384318106885679</v>
      </c>
      <c r="D5" s="58">
        <v>29.031382081696965</v>
      </c>
      <c r="E5" s="40">
        <v>28.435347032006028</v>
      </c>
      <c r="F5" s="40">
        <v>29.781953300545009</v>
      </c>
      <c r="G5" s="40">
        <v>28.858960610601954</v>
      </c>
      <c r="H5" s="40">
        <v>28.728843002279827</v>
      </c>
      <c r="I5" s="40">
        <v>28.540864803988313</v>
      </c>
      <c r="J5" s="40">
        <v>29.092738823252777</v>
      </c>
    </row>
    <row r="6" spans="1:10">
      <c r="A6" s="34">
        <v>1.6</v>
      </c>
      <c r="B6" s="34" t="s">
        <v>135</v>
      </c>
      <c r="C6" s="58">
        <v>28.635986974736284</v>
      </c>
      <c r="D6" s="58">
        <v>28.581439318389734</v>
      </c>
      <c r="E6" s="40">
        <v>28.726989900538747</v>
      </c>
      <c r="F6" s="40">
        <v>29.998330394738588</v>
      </c>
      <c r="G6" s="40">
        <v>28.803856688548848</v>
      </c>
      <c r="H6" s="40">
        <v>31.646935318200139</v>
      </c>
      <c r="I6" s="40">
        <v>28.673069190601488</v>
      </c>
      <c r="J6" s="40">
        <v>29.869821169111837</v>
      </c>
    </row>
    <row r="7" spans="1:10">
      <c r="A7" s="75">
        <v>1.6</v>
      </c>
      <c r="B7" s="75" t="s">
        <v>124</v>
      </c>
      <c r="C7" s="76">
        <v>29.956580520026776</v>
      </c>
      <c r="D7" s="76">
        <v>30.510538502939141</v>
      </c>
      <c r="E7" s="40">
        <v>28.614346840007176</v>
      </c>
      <c r="F7" s="40">
        <v>30.075135894422569</v>
      </c>
      <c r="G7" s="40">
        <v>28.855064103655117</v>
      </c>
      <c r="H7" s="40">
        <v>29.297409916625686</v>
      </c>
      <c r="I7" s="40">
        <v>29.554471698368236</v>
      </c>
      <c r="J7" s="40">
        <v>32.006994193907332</v>
      </c>
    </row>
    <row r="8" spans="1:10">
      <c r="A8" s="36">
        <v>2.2999999999999998</v>
      </c>
      <c r="B8" s="36" t="s">
        <v>122</v>
      </c>
      <c r="C8" s="59">
        <v>28.898221304784538</v>
      </c>
      <c r="D8" s="59">
        <v>28.799256700504049</v>
      </c>
      <c r="E8" s="41">
        <v>28.843249678380769</v>
      </c>
      <c r="F8" s="41">
        <v>30.887317566231097</v>
      </c>
      <c r="G8" s="41">
        <v>29.918039038316962</v>
      </c>
      <c r="H8" s="41">
        <v>29.508290306440326</v>
      </c>
      <c r="I8" s="41">
        <v>29.970069671692684</v>
      </c>
      <c r="J8" s="41">
        <v>31.697083386083133</v>
      </c>
    </row>
    <row r="9" spans="1:10">
      <c r="A9" s="36">
        <v>2.2999999999999998</v>
      </c>
      <c r="B9" s="36" t="s">
        <v>134</v>
      </c>
      <c r="C9" s="59">
        <v>27.915281434709872</v>
      </c>
      <c r="D9" s="59">
        <v>28.303742089680036</v>
      </c>
      <c r="E9" s="41">
        <v>28.280438641491525</v>
      </c>
      <c r="F9" s="41">
        <v>28.904373502499801</v>
      </c>
      <c r="G9" s="41">
        <v>27.025503771567241</v>
      </c>
      <c r="H9" s="41">
        <v>27.964092032056335</v>
      </c>
      <c r="I9" s="41">
        <v>28.207289870800398</v>
      </c>
      <c r="J9" s="41">
        <v>28.474077533563783</v>
      </c>
    </row>
    <row r="10" spans="1:10">
      <c r="A10" s="73">
        <v>2.2999999999999998</v>
      </c>
      <c r="B10" s="73" t="s">
        <v>123</v>
      </c>
      <c r="C10" s="74">
        <v>28.850211286185349</v>
      </c>
      <c r="D10" s="74">
        <v>28.989138540663518</v>
      </c>
      <c r="E10" s="41">
        <v>29.185485332324525</v>
      </c>
      <c r="F10" s="41">
        <v>31.302242788989297</v>
      </c>
      <c r="G10" s="41">
        <v>30.176640786202796</v>
      </c>
      <c r="H10" s="41">
        <v>29.677479197814172</v>
      </c>
      <c r="I10" s="41">
        <v>30.664716934333637</v>
      </c>
      <c r="J10" s="41">
        <v>33.156161061997942</v>
      </c>
    </row>
    <row r="11" spans="1:10">
      <c r="A11" s="36">
        <v>2.6</v>
      </c>
      <c r="B11" s="36" t="s">
        <v>131</v>
      </c>
      <c r="C11" s="59">
        <v>28.472649940790134</v>
      </c>
      <c r="D11" s="59">
        <v>28.830028686247253</v>
      </c>
      <c r="E11" s="41">
        <v>28.916185671606119</v>
      </c>
      <c r="F11" s="41">
        <v>30.50532936978335</v>
      </c>
      <c r="G11" s="41">
        <v>30.409819070030217</v>
      </c>
      <c r="H11" s="41">
        <v>29.900192678826137</v>
      </c>
      <c r="I11" s="41">
        <v>30.144922035062965</v>
      </c>
      <c r="J11" s="41">
        <v>30.061120438233537</v>
      </c>
    </row>
    <row r="12" spans="1:10">
      <c r="A12" s="36">
        <v>2.6</v>
      </c>
      <c r="B12" s="36" t="s">
        <v>115</v>
      </c>
      <c r="C12" s="59">
        <v>28.661643817891665</v>
      </c>
      <c r="D12" s="59">
        <v>29.116916289838507</v>
      </c>
      <c r="E12" s="41">
        <v>29.621597766270003</v>
      </c>
      <c r="F12" s="41">
        <v>30.798035872582474</v>
      </c>
      <c r="G12" s="41">
        <v>30.029366788527803</v>
      </c>
      <c r="H12" s="41">
        <v>29.523823787445195</v>
      </c>
      <c r="I12" s="41">
        <v>29.999125708753638</v>
      </c>
      <c r="J12" s="41">
        <v>29.36826621287095</v>
      </c>
    </row>
    <row r="13" spans="1:10">
      <c r="A13" s="36">
        <v>2.6</v>
      </c>
      <c r="B13" s="36" t="s">
        <v>126</v>
      </c>
      <c r="C13" s="59">
        <v>28.080561300954813</v>
      </c>
      <c r="D13" s="59">
        <v>28.735153308860493</v>
      </c>
      <c r="E13" s="41">
        <v>28.225846757706261</v>
      </c>
      <c r="F13" s="41">
        <v>29.741769944527825</v>
      </c>
      <c r="G13" s="41">
        <v>29.483878370576196</v>
      </c>
      <c r="H13" s="41">
        <v>30.258537024593657</v>
      </c>
      <c r="I13" s="41">
        <v>29.40482173214685</v>
      </c>
      <c r="J13" s="41">
        <v>28.581245080116243</v>
      </c>
    </row>
    <row r="14" spans="1:10">
      <c r="A14" s="38">
        <v>3.3</v>
      </c>
      <c r="B14" s="38" t="s">
        <v>128</v>
      </c>
      <c r="C14" s="60">
        <v>28.038295994643015</v>
      </c>
      <c r="D14" s="60">
        <v>28.134378812130347</v>
      </c>
      <c r="E14" s="42">
        <v>28.318524410669365</v>
      </c>
      <c r="F14" s="42">
        <v>30.00053927970373</v>
      </c>
      <c r="G14" s="42"/>
      <c r="H14" s="42">
        <v>28.904814179561779</v>
      </c>
      <c r="I14" s="42">
        <v>29.168531263454984</v>
      </c>
      <c r="J14" s="42">
        <v>28.98529233931561</v>
      </c>
    </row>
    <row r="15" spans="1:10">
      <c r="A15" s="38">
        <v>3.3</v>
      </c>
      <c r="B15" s="38" t="s">
        <v>125</v>
      </c>
      <c r="C15" s="60">
        <v>28.115335622261092</v>
      </c>
      <c r="D15" s="60">
        <v>28.892285708647321</v>
      </c>
      <c r="E15" s="42">
        <v>28.37894336126627</v>
      </c>
      <c r="F15" s="42">
        <v>29.892864621390299</v>
      </c>
      <c r="G15" s="42">
        <v>29.721191632133113</v>
      </c>
      <c r="H15" s="42">
        <v>29.757188262227025</v>
      </c>
      <c r="I15" s="42">
        <v>29.95495819611903</v>
      </c>
      <c r="J15" s="42">
        <v>32.077871254333651</v>
      </c>
    </row>
    <row r="16" spans="1:10">
      <c r="A16" s="38">
        <v>3.3</v>
      </c>
      <c r="B16" s="38" t="s">
        <v>133</v>
      </c>
      <c r="C16" s="60">
        <v>28.739546479577577</v>
      </c>
      <c r="D16" s="60">
        <v>28.590089063168328</v>
      </c>
      <c r="E16" s="42">
        <v>29.116494974827766</v>
      </c>
      <c r="F16" s="42">
        <v>30.568490303608982</v>
      </c>
      <c r="G16" s="42">
        <v>30.006435233175829</v>
      </c>
      <c r="H16" s="42">
        <v>29.479846492686988</v>
      </c>
      <c r="I16" s="42">
        <v>29.961035804092099</v>
      </c>
      <c r="J16" s="42">
        <v>29.955096021672865</v>
      </c>
    </row>
    <row r="17" spans="1:12">
      <c r="A17" s="38">
        <v>3.6</v>
      </c>
      <c r="B17" s="38" t="s">
        <v>137</v>
      </c>
      <c r="C17" s="60">
        <v>28.078348660386798</v>
      </c>
      <c r="D17" s="60">
        <v>29.043518218733698</v>
      </c>
      <c r="E17" s="42">
        <v>28.640894733079346</v>
      </c>
      <c r="F17" s="42">
        <v>29.827667828843239</v>
      </c>
      <c r="G17" s="42">
        <v>30.157610779888234</v>
      </c>
      <c r="H17" s="42">
        <v>29.529553735554831</v>
      </c>
      <c r="I17" s="42">
        <v>30.058771717149646</v>
      </c>
      <c r="J17" s="42">
        <v>28.614789296801188</v>
      </c>
    </row>
    <row r="18" spans="1:12">
      <c r="A18" s="38">
        <v>3.6</v>
      </c>
      <c r="B18" s="38" t="s">
        <v>114</v>
      </c>
      <c r="C18" s="60">
        <v>27.22909184537999</v>
      </c>
      <c r="D18" s="60">
        <v>27.290022232292955</v>
      </c>
      <c r="E18" s="42">
        <v>27.857662322452924</v>
      </c>
      <c r="F18" s="42">
        <v>27.973038391635431</v>
      </c>
      <c r="G18" s="42">
        <v>26.267004511571422</v>
      </c>
      <c r="H18" s="42">
        <v>27.110324831412509</v>
      </c>
      <c r="I18" s="42">
        <v>26.988990755469835</v>
      </c>
      <c r="J18" s="42">
        <v>28.198979654909866</v>
      </c>
    </row>
    <row r="19" spans="1:12">
      <c r="A19" s="38">
        <v>3.6</v>
      </c>
      <c r="B19" s="38" t="s">
        <v>117</v>
      </c>
      <c r="C19" s="60">
        <v>28.477520834997804</v>
      </c>
      <c r="D19" s="60">
        <v>28.378659306127961</v>
      </c>
      <c r="E19" s="42">
        <v>28.517848380913538</v>
      </c>
      <c r="F19" s="42">
        <v>30.304420599970356</v>
      </c>
      <c r="G19" s="42">
        <v>29.761862414967045</v>
      </c>
      <c r="H19" s="42">
        <v>28.524459941813852</v>
      </c>
      <c r="I19" s="42">
        <v>29.044005230823704</v>
      </c>
      <c r="J19" s="42">
        <v>28.831575859411604</v>
      </c>
    </row>
    <row r="20" spans="1:12">
      <c r="A20" s="48">
        <v>4.3</v>
      </c>
      <c r="B20" s="48" t="s">
        <v>132</v>
      </c>
      <c r="C20" s="61">
        <v>28.769418284635137</v>
      </c>
      <c r="D20" s="61">
        <v>28.558573521641431</v>
      </c>
      <c r="E20" s="50">
        <v>28.958440792632146</v>
      </c>
      <c r="F20" s="50">
        <v>29.230158993780076</v>
      </c>
      <c r="G20" s="50">
        <v>30.095801668021725</v>
      </c>
      <c r="H20" s="50">
        <v>29.573857892697905</v>
      </c>
      <c r="I20" s="50">
        <v>29.913477534593842</v>
      </c>
      <c r="J20" s="50">
        <v>29.756029907236659</v>
      </c>
    </row>
    <row r="21" spans="1:12">
      <c r="A21" s="48">
        <v>4.3</v>
      </c>
      <c r="B21" s="48" t="s">
        <v>129</v>
      </c>
      <c r="C21" s="61">
        <v>28.241490485776424</v>
      </c>
      <c r="D21" s="61">
        <v>29.182207670444441</v>
      </c>
      <c r="E21" s="50">
        <v>28.647558851234464</v>
      </c>
      <c r="F21" s="50">
        <v>29.882947676098301</v>
      </c>
      <c r="G21" s="50">
        <v>29.601834808940595</v>
      </c>
      <c r="H21" s="50">
        <v>29.17398081919125</v>
      </c>
      <c r="I21" s="50">
        <v>29.443650732241075</v>
      </c>
      <c r="J21" s="50">
        <v>29.240762718612139</v>
      </c>
    </row>
    <row r="22" spans="1:12">
      <c r="A22" s="48">
        <v>4.3</v>
      </c>
      <c r="B22" s="48" t="s">
        <v>116</v>
      </c>
      <c r="C22" s="61">
        <v>28.3877837703224</v>
      </c>
      <c r="D22" s="61">
        <v>28.944654293444351</v>
      </c>
      <c r="E22" s="50">
        <v>29.205060929240908</v>
      </c>
      <c r="F22" s="50">
        <v>30.516490314881811</v>
      </c>
      <c r="G22" s="50">
        <v>30.171549526446068</v>
      </c>
      <c r="H22" s="50">
        <v>29.557064893583874</v>
      </c>
      <c r="I22" s="50">
        <v>30.573865253347158</v>
      </c>
      <c r="J22" s="50">
        <v>29.38794036981416</v>
      </c>
    </row>
    <row r="23" spans="1:12">
      <c r="A23" s="48">
        <v>4.5999999999999996</v>
      </c>
      <c r="B23" s="48" t="s">
        <v>130</v>
      </c>
      <c r="C23" s="61">
        <v>28.112707672846959</v>
      </c>
      <c r="D23" s="61">
        <v>28.591740298279475</v>
      </c>
      <c r="E23" s="50">
        <v>27.5729728045591</v>
      </c>
      <c r="F23" s="50">
        <v>29.729605852194485</v>
      </c>
      <c r="G23" s="50">
        <v>29.041009592955692</v>
      </c>
      <c r="H23" s="50">
        <v>29.349779588766651</v>
      </c>
      <c r="I23" s="50">
        <v>28.944420485627013</v>
      </c>
      <c r="J23" s="50">
        <v>29.630051720596025</v>
      </c>
    </row>
    <row r="24" spans="1:12">
      <c r="A24" s="48">
        <v>4.5999999999999996</v>
      </c>
      <c r="B24" s="48" t="s">
        <v>120</v>
      </c>
      <c r="C24" s="61">
        <v>28.637304188254316</v>
      </c>
      <c r="D24" s="61">
        <v>28.34668016256926</v>
      </c>
      <c r="E24" s="50">
        <v>28.812297069528856</v>
      </c>
      <c r="F24" s="50">
        <v>30.055066186085853</v>
      </c>
      <c r="G24" s="50">
        <v>29.171960461223328</v>
      </c>
      <c r="H24" s="50">
        <v>29.282758854846335</v>
      </c>
      <c r="I24" s="50">
        <v>29.348852684476451</v>
      </c>
      <c r="J24" s="50">
        <v>30.000371674570982</v>
      </c>
    </row>
    <row r="25" spans="1:12">
      <c r="A25" s="48">
        <v>4.5999999999999996</v>
      </c>
      <c r="B25" s="48" t="s">
        <v>118</v>
      </c>
      <c r="C25" s="61">
        <v>28.08040815616576</v>
      </c>
      <c r="D25" s="61">
        <v>28.572137026520679</v>
      </c>
      <c r="E25" s="50">
        <v>28.535476324310629</v>
      </c>
      <c r="F25" s="50">
        <v>30.435336556424993</v>
      </c>
      <c r="G25" s="50">
        <v>29.73645724640669</v>
      </c>
      <c r="H25" s="50">
        <v>28.573813666483112</v>
      </c>
      <c r="I25" s="50">
        <v>29.357240744548726</v>
      </c>
      <c r="J25" s="50">
        <v>29.282508020746835</v>
      </c>
    </row>
    <row r="27" spans="1:12">
      <c r="B27" s="81" t="s">
        <v>165</v>
      </c>
      <c r="C27" s="10">
        <f>MIN(C2:C25)</f>
        <v>27.22909184537999</v>
      </c>
      <c r="D27" s="10">
        <f t="shared" ref="D27:H27" si="0">MIN(D2:D25)</f>
        <v>27.290022232292955</v>
      </c>
      <c r="E27" s="10">
        <f t="shared" si="0"/>
        <v>27.5729728045591</v>
      </c>
      <c r="F27" s="10">
        <f t="shared" si="0"/>
        <v>27.973038391635431</v>
      </c>
      <c r="G27" s="10">
        <f t="shared" si="0"/>
        <v>26.267004511571422</v>
      </c>
      <c r="H27" s="10">
        <f t="shared" si="0"/>
        <v>27.110324831412509</v>
      </c>
      <c r="I27" s="10">
        <f t="shared" ref="I27:J27" si="1">MIN(I2:I25)</f>
        <v>26.988990755469835</v>
      </c>
      <c r="J27" s="10">
        <f t="shared" si="1"/>
        <v>28.198979654909866</v>
      </c>
    </row>
    <row r="28" spans="1:12">
      <c r="B28" s="81" t="s">
        <v>166</v>
      </c>
      <c r="C28" s="10">
        <f>MAX(C2:C25)</f>
        <v>29.956580520026776</v>
      </c>
      <c r="D28" s="10">
        <f t="shared" ref="D28:H28" si="2">MAX(D2:D25)</f>
        <v>30.510538502939141</v>
      </c>
      <c r="E28" s="10">
        <f t="shared" si="2"/>
        <v>29.621597766270003</v>
      </c>
      <c r="F28" s="10">
        <f t="shared" si="2"/>
        <v>31.302242788989297</v>
      </c>
      <c r="G28" s="10">
        <f t="shared" si="2"/>
        <v>30.409819070030217</v>
      </c>
      <c r="H28" s="10">
        <f t="shared" si="2"/>
        <v>31.646935318200139</v>
      </c>
      <c r="I28" s="10">
        <f t="shared" ref="I28:J28" si="3">MAX(I2:I25)</f>
        <v>30.664716934333637</v>
      </c>
      <c r="J28" s="10">
        <f t="shared" si="3"/>
        <v>33.156161061997942</v>
      </c>
      <c r="K28" s="32"/>
      <c r="L28" s="32"/>
    </row>
    <row r="29" spans="1:12">
      <c r="B29" s="81"/>
    </row>
    <row r="30" spans="1:12">
      <c r="B30" s="32" t="s">
        <v>160</v>
      </c>
      <c r="C30" s="71">
        <v>40239</v>
      </c>
      <c r="D30" s="71">
        <v>40240</v>
      </c>
      <c r="E30" s="71">
        <v>40243</v>
      </c>
      <c r="F30" s="71">
        <v>40246</v>
      </c>
      <c r="G30" s="71">
        <v>40246</v>
      </c>
      <c r="H30" s="71">
        <v>40281</v>
      </c>
      <c r="I30" s="71">
        <v>40288</v>
      </c>
      <c r="J30" s="71">
        <v>40288</v>
      </c>
    </row>
    <row r="31" spans="1:12">
      <c r="B31" s="71">
        <v>40239</v>
      </c>
      <c r="C31" s="72">
        <f>CORREL(C2:C25,C2:C25)</f>
        <v>1</v>
      </c>
      <c r="D31">
        <f>CORREL(C2:C25,D2:D25)</f>
        <v>0.72791713755155441</v>
      </c>
      <c r="E31">
        <f>CORREL(C2:C25,E2:E25)</f>
        <v>0.53379814703364414</v>
      </c>
      <c r="F31">
        <f>CORREL(C2:C25,F2:F25)</f>
        <v>0.54632067612932078</v>
      </c>
      <c r="G31">
        <f>CORREL(C2:C25,G2:G25)</f>
        <v>0.43136598047975055</v>
      </c>
      <c r="H31">
        <f>CORREL(C2:C25,H2:H25)</f>
        <v>0.39532354012016768</v>
      </c>
      <c r="I31">
        <f>CORREL(C2:C25,I2:I25)</f>
        <v>0.50753355645604015</v>
      </c>
      <c r="J31">
        <f>CORREL(C2:C25,J2:J25)</f>
        <v>0.64652900379527733</v>
      </c>
    </row>
    <row r="32" spans="1:12">
      <c r="B32" s="71">
        <v>40240</v>
      </c>
      <c r="C32" s="72">
        <f>CORREL(D2:D25,C2:C25)</f>
        <v>0.72791713755155441</v>
      </c>
      <c r="D32" s="72">
        <f>CORREL(D2:D25,D2:D25)</f>
        <v>1</v>
      </c>
      <c r="E32">
        <f>CORREL(D2:D25,E2:E25)</f>
        <v>0.37790115962143539</v>
      </c>
      <c r="F32">
        <f>CORREL(D2:D25,F2:F25)</f>
        <v>0.50578443645526527</v>
      </c>
      <c r="G32">
        <f>CORREL(D2:D25,G2:G25)</f>
        <v>0.45595715854748964</v>
      </c>
      <c r="H32">
        <f>CORREL(D2:D25,H2:H25)</f>
        <v>0.44673144934414205</v>
      </c>
      <c r="I32">
        <f>CORREL(D2:D25,I2:I25)</f>
        <v>0.56202965783006997</v>
      </c>
      <c r="J32">
        <f>CORREL(D2:D25,J2:J25)</f>
        <v>0.4785501609849816</v>
      </c>
    </row>
    <row r="33" spans="2:10">
      <c r="B33" s="71">
        <v>40243</v>
      </c>
      <c r="E33" s="72">
        <f>CORREL(E2:E25,E2:E25)</f>
        <v>1.0000000000000002</v>
      </c>
      <c r="F33">
        <f>CORREL(E2:E25,F2:F25)</f>
        <v>0.67212532402177805</v>
      </c>
      <c r="G33">
        <f>CORREL(E2:E25,G2:G25)</f>
        <v>0.62342834823857851</v>
      </c>
      <c r="H33">
        <f>CORREL(E2:E25,H2:H25)</f>
        <v>0.39452490760768116</v>
      </c>
      <c r="I33">
        <f>CORREL(E2:E25,I2:I25)</f>
        <v>0.70305283835895926</v>
      </c>
      <c r="J33">
        <f>CORREL(E2:E25,J2:J25)</f>
        <v>0.31673280872313581</v>
      </c>
    </row>
    <row r="34" spans="2:10">
      <c r="B34" s="71">
        <v>40246</v>
      </c>
      <c r="F34" s="72">
        <f>CORREL(F2:F25,F2:F25)</f>
        <v>1</v>
      </c>
      <c r="G34">
        <f>CORREL(F2:F25,G2:G25)</f>
        <v>0.79703820322706087</v>
      </c>
      <c r="H34">
        <f>CORREL(F2:F25,H2:H25)</f>
        <v>0.52783121864209237</v>
      </c>
      <c r="I34">
        <f>CORREL(F2:F25,I2:I25)</f>
        <v>0.79970956031453722</v>
      </c>
      <c r="J34">
        <f>CORREL(F2:F25,J2:J25)</f>
        <v>0.51761182388248073</v>
      </c>
    </row>
    <row r="35" spans="2:10">
      <c r="B35" s="71">
        <v>40246</v>
      </c>
      <c r="G35" s="72">
        <f>CORREL(G2:G25,G2:G25)</f>
        <v>0.99999999999999989</v>
      </c>
      <c r="H35">
        <f>CORREL(G2:G25,H2:H25)</f>
        <v>0.57797325632298036</v>
      </c>
      <c r="I35">
        <f>CORREL(G2:G25,I2:I25)</f>
        <v>0.91401974228243899</v>
      </c>
      <c r="J35">
        <f>CORREL(G2:G25,J2:J25)</f>
        <v>0.34317279153785368</v>
      </c>
    </row>
    <row r="36" spans="2:10">
      <c r="B36" s="71">
        <v>40281</v>
      </c>
      <c r="H36" s="72">
        <f>CORREL(H2:H25,H2:H25)</f>
        <v>1</v>
      </c>
      <c r="I36">
        <f>CORREL(H2:H25,I2:I25)</f>
        <v>0.5658214675888279</v>
      </c>
      <c r="J36">
        <f>CORREL(H2:H25,J2:J25)</f>
        <v>0.32149437526863167</v>
      </c>
    </row>
    <row r="37" spans="2:10">
      <c r="B37" s="32"/>
      <c r="I37" s="72">
        <f>CORREL(I2:I25,I2:I25)</f>
        <v>1</v>
      </c>
      <c r="J37">
        <f>CORREL(I2:I25,J2:J25)</f>
        <v>0.51520534128624462</v>
      </c>
    </row>
    <row r="38" spans="2:10">
      <c r="B38" s="32"/>
      <c r="J38" s="72">
        <f>CORREL(J2:J25,J2:J25)</f>
        <v>1.0000000000000002</v>
      </c>
    </row>
    <row r="39" spans="2:10">
      <c r="B39" s="32"/>
    </row>
    <row r="40" spans="2:10">
      <c r="B40" s="32"/>
    </row>
    <row r="41" spans="2:10">
      <c r="B41" s="32"/>
    </row>
    <row r="42" spans="2:10">
      <c r="B42" s="32"/>
    </row>
    <row r="43" spans="2:10">
      <c r="B43" s="32"/>
    </row>
    <row r="44" spans="2:10">
      <c r="B44" s="32"/>
    </row>
    <row r="45" spans="2:10">
      <c r="B45" s="32"/>
    </row>
    <row r="46" spans="2:10">
      <c r="B46" s="32"/>
    </row>
    <row r="47" spans="2:10">
      <c r="B47" s="32"/>
    </row>
    <row r="48" spans="2:10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  <row r="55" spans="2:2">
      <c r="B55" s="32"/>
    </row>
    <row r="56" spans="2:2">
      <c r="B56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2014-04-24T13:49:49Z</cp:lastPrinted>
  <dcterms:created xsi:type="dcterms:W3CDTF">2012-09-19T20:03:48Z</dcterms:created>
  <dcterms:modified xsi:type="dcterms:W3CDTF">2014-04-24T14:09:54Z</dcterms:modified>
</cp:coreProperties>
</file>