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0" yWindow="0" windowWidth="25600" windowHeight="16020" tabRatio="500" activeTab="1"/>
  </bookViews>
  <sheets>
    <sheet name="Raw Data" sheetId="22" r:id="rId1"/>
    <sheet name="Analysis" sheetId="23" r:id="rId2"/>
    <sheet name="HKG Data" sheetId="24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1" i="23" l="1"/>
  <c r="J40" i="23"/>
  <c r="P25" i="23"/>
  <c r="P22" i="23"/>
  <c r="P19" i="23"/>
  <c r="P16" i="23"/>
  <c r="P13" i="23"/>
  <c r="P10" i="23"/>
  <c r="P7" i="23"/>
  <c r="M31" i="24"/>
  <c r="L31" i="24"/>
  <c r="M32" i="24"/>
  <c r="M33" i="24"/>
  <c r="M34" i="24"/>
  <c r="M35" i="24"/>
  <c r="M36" i="24"/>
  <c r="M37" i="24"/>
  <c r="M38" i="24"/>
  <c r="M39" i="24"/>
  <c r="M40" i="24"/>
  <c r="L32" i="24"/>
  <c r="G13" i="23"/>
  <c r="E13" i="23"/>
  <c r="H13" i="23"/>
  <c r="L40" i="24"/>
  <c r="L39" i="24"/>
  <c r="L38" i="24"/>
  <c r="L37" i="24"/>
  <c r="L36" i="24"/>
  <c r="L35" i="24"/>
  <c r="L34" i="24"/>
  <c r="L33" i="24"/>
  <c r="L28" i="24"/>
  <c r="L27" i="24"/>
  <c r="K39" i="24"/>
  <c r="K38" i="24"/>
  <c r="K37" i="24"/>
  <c r="K36" i="24"/>
  <c r="K35" i="24"/>
  <c r="K34" i="24"/>
  <c r="K33" i="24"/>
  <c r="K32" i="24"/>
  <c r="K31" i="24"/>
  <c r="K28" i="24"/>
  <c r="K27" i="24"/>
  <c r="E4" i="23"/>
  <c r="E5" i="23"/>
  <c r="E6" i="23"/>
  <c r="K2" i="23"/>
  <c r="E25" i="23"/>
  <c r="I25" i="23"/>
  <c r="E26" i="23"/>
  <c r="I26" i="23"/>
  <c r="E27" i="23"/>
  <c r="I27" i="23"/>
  <c r="I41" i="23"/>
  <c r="E22" i="23"/>
  <c r="I22" i="23"/>
  <c r="E23" i="23"/>
  <c r="I23" i="23"/>
  <c r="E24" i="23"/>
  <c r="I24" i="23"/>
  <c r="I40" i="23"/>
  <c r="J37" i="24"/>
  <c r="J36" i="24"/>
  <c r="J35" i="24"/>
  <c r="J34" i="24"/>
  <c r="J33" i="24"/>
  <c r="J32" i="24"/>
  <c r="J31" i="24"/>
  <c r="J38" i="24"/>
  <c r="J27" i="24"/>
  <c r="J28" i="24"/>
  <c r="G19" i="23"/>
  <c r="E19" i="23"/>
  <c r="H19" i="23"/>
  <c r="G21" i="23"/>
  <c r="E21" i="23"/>
  <c r="H21" i="23"/>
  <c r="I37" i="24"/>
  <c r="I36" i="24"/>
  <c r="I35" i="24"/>
  <c r="I34" i="24"/>
  <c r="I33" i="24"/>
  <c r="I31" i="24"/>
  <c r="I32" i="24"/>
  <c r="I27" i="24"/>
  <c r="I28" i="24"/>
  <c r="D27" i="24"/>
  <c r="E27" i="24"/>
  <c r="F27" i="24"/>
  <c r="G27" i="24"/>
  <c r="H27" i="24"/>
  <c r="D28" i="24"/>
  <c r="E28" i="24"/>
  <c r="F28" i="24"/>
  <c r="G28" i="24"/>
  <c r="H28" i="24"/>
  <c r="C28" i="24"/>
  <c r="C27" i="24"/>
  <c r="G34" i="24"/>
  <c r="G33" i="24"/>
  <c r="H36" i="24"/>
  <c r="H35" i="24"/>
  <c r="H34" i="24"/>
  <c r="H33" i="24"/>
  <c r="H32" i="24"/>
  <c r="H31" i="24"/>
  <c r="L16" i="23"/>
  <c r="E16" i="23"/>
  <c r="N16" i="23"/>
  <c r="L4" i="23"/>
  <c r="N4" i="23"/>
  <c r="L5" i="23"/>
  <c r="N5" i="23"/>
  <c r="L6" i="23"/>
  <c r="N6" i="23"/>
  <c r="O2" i="23"/>
  <c r="O16" i="23"/>
  <c r="L2" i="23"/>
  <c r="M16" i="23"/>
  <c r="G35" i="24"/>
  <c r="G32" i="24"/>
  <c r="G31" i="24"/>
  <c r="F34" i="24"/>
  <c r="F33" i="24"/>
  <c r="F32" i="24"/>
  <c r="F31" i="24"/>
  <c r="G17" i="23"/>
  <c r="E17" i="23"/>
  <c r="H17" i="23"/>
  <c r="E33" i="24"/>
  <c r="E32" i="24"/>
  <c r="E31" i="24"/>
  <c r="E9" i="23"/>
  <c r="L9" i="23"/>
  <c r="N9" i="23"/>
  <c r="O9" i="23"/>
  <c r="M9" i="23"/>
  <c r="I9" i="23"/>
  <c r="G9" i="23"/>
  <c r="H9" i="23"/>
  <c r="I19" i="23"/>
  <c r="E20" i="23"/>
  <c r="I20" i="23"/>
  <c r="I21" i="23"/>
  <c r="I39" i="23"/>
  <c r="I16" i="23"/>
  <c r="I17" i="23"/>
  <c r="E18" i="23"/>
  <c r="I18" i="23"/>
  <c r="I38" i="23"/>
  <c r="L20" i="23"/>
  <c r="N20" i="23"/>
  <c r="O20" i="23"/>
  <c r="M20" i="23"/>
  <c r="G20" i="23"/>
  <c r="H20" i="23"/>
  <c r="G24" i="23"/>
  <c r="I4" i="23"/>
  <c r="I5" i="23"/>
  <c r="I6" i="23"/>
  <c r="I34" i="23"/>
  <c r="E7" i="23"/>
  <c r="I7" i="23"/>
  <c r="E8" i="23"/>
  <c r="I8" i="23"/>
  <c r="I35" i="23"/>
  <c r="E10" i="23"/>
  <c r="I10" i="23"/>
  <c r="E11" i="23"/>
  <c r="I11" i="23"/>
  <c r="E12" i="23"/>
  <c r="I12" i="23"/>
  <c r="I36" i="23"/>
  <c r="I13" i="23"/>
  <c r="E14" i="23"/>
  <c r="I14" i="23"/>
  <c r="E15" i="23"/>
  <c r="I15" i="23"/>
  <c r="I37" i="23"/>
  <c r="I43" i="23"/>
  <c r="I42" i="23"/>
  <c r="I45" i="23"/>
  <c r="L7" i="23"/>
  <c r="M7" i="23"/>
  <c r="L8" i="23"/>
  <c r="M8" i="23"/>
  <c r="M35" i="23"/>
  <c r="L19" i="23"/>
  <c r="M19" i="23"/>
  <c r="L21" i="23"/>
  <c r="M21" i="23"/>
  <c r="M39" i="23"/>
  <c r="M4" i="23"/>
  <c r="M5" i="23"/>
  <c r="M6" i="23"/>
  <c r="M34" i="23"/>
  <c r="L10" i="23"/>
  <c r="M10" i="23"/>
  <c r="L11" i="23"/>
  <c r="M11" i="23"/>
  <c r="L12" i="23"/>
  <c r="M12" i="23"/>
  <c r="M36" i="23"/>
  <c r="L13" i="23"/>
  <c r="M13" i="23"/>
  <c r="L14" i="23"/>
  <c r="M14" i="23"/>
  <c r="L15" i="23"/>
  <c r="M15" i="23"/>
  <c r="M37" i="23"/>
  <c r="L17" i="23"/>
  <c r="M17" i="23"/>
  <c r="L18" i="23"/>
  <c r="M18" i="23"/>
  <c r="M38" i="23"/>
  <c r="L22" i="23"/>
  <c r="M22" i="23"/>
  <c r="L23" i="23"/>
  <c r="M23" i="23"/>
  <c r="L24" i="23"/>
  <c r="M24" i="23"/>
  <c r="M40" i="23"/>
  <c r="L25" i="23"/>
  <c r="M25" i="23"/>
  <c r="L26" i="23"/>
  <c r="M26" i="23"/>
  <c r="L27" i="23"/>
  <c r="M27" i="23"/>
  <c r="M41" i="23"/>
  <c r="M43" i="23"/>
  <c r="M42" i="23"/>
  <c r="L35" i="23"/>
  <c r="L39" i="23"/>
  <c r="L34" i="23"/>
  <c r="L36" i="23"/>
  <c r="L37" i="23"/>
  <c r="L38" i="23"/>
  <c r="L40" i="23"/>
  <c r="L41" i="23"/>
  <c r="L43" i="23"/>
  <c r="L42" i="23"/>
  <c r="O4" i="23"/>
  <c r="O5" i="23"/>
  <c r="O6" i="23"/>
  <c r="N7" i="23"/>
  <c r="O7" i="23"/>
  <c r="N8" i="23"/>
  <c r="O8" i="23"/>
  <c r="N10" i="23"/>
  <c r="O10" i="23"/>
  <c r="N11" i="23"/>
  <c r="O11" i="23"/>
  <c r="N12" i="23"/>
  <c r="O12" i="23"/>
  <c r="N13" i="23"/>
  <c r="O13" i="23"/>
  <c r="N14" i="23"/>
  <c r="O14" i="23"/>
  <c r="N15" i="23"/>
  <c r="O15" i="23"/>
  <c r="N17" i="23"/>
  <c r="O17" i="23"/>
  <c r="N18" i="23"/>
  <c r="O18" i="23"/>
  <c r="N19" i="23"/>
  <c r="O19" i="23"/>
  <c r="N21" i="23"/>
  <c r="O21" i="23"/>
  <c r="N22" i="23"/>
  <c r="O22" i="23"/>
  <c r="N23" i="23"/>
  <c r="O23" i="23"/>
  <c r="N24" i="23"/>
  <c r="O24" i="23"/>
  <c r="N25" i="23"/>
  <c r="O25" i="23"/>
  <c r="N26" i="23"/>
  <c r="O26" i="23"/>
  <c r="N27" i="23"/>
  <c r="O27" i="23"/>
  <c r="O30" i="23"/>
  <c r="O29" i="23"/>
  <c r="O28" i="23"/>
  <c r="N30" i="23"/>
  <c r="N29" i="23"/>
  <c r="N28" i="23"/>
  <c r="L30" i="23"/>
  <c r="L29" i="23"/>
  <c r="L28" i="23"/>
  <c r="M30" i="23"/>
  <c r="M29" i="23"/>
  <c r="M28" i="23"/>
  <c r="O34" i="23"/>
  <c r="D32" i="24"/>
  <c r="C32" i="24"/>
  <c r="D31" i="24"/>
  <c r="C31" i="24"/>
  <c r="E34" i="23"/>
  <c r="E35" i="23"/>
  <c r="E36" i="23"/>
  <c r="E37" i="23"/>
  <c r="E38" i="23"/>
  <c r="E39" i="23"/>
  <c r="E40" i="23"/>
  <c r="E41" i="23"/>
  <c r="E43" i="23"/>
  <c r="E42" i="23"/>
  <c r="E45" i="23"/>
  <c r="G41" i="23"/>
  <c r="G40" i="23"/>
  <c r="G39" i="23"/>
  <c r="G38" i="23"/>
  <c r="G37" i="23"/>
  <c r="G36" i="23"/>
  <c r="G35" i="23"/>
  <c r="G34" i="23"/>
  <c r="G27" i="23"/>
  <c r="F27" i="23"/>
  <c r="G26" i="23"/>
  <c r="F26" i="23"/>
  <c r="G25" i="23"/>
  <c r="F25" i="23"/>
  <c r="F24" i="23"/>
  <c r="G23" i="23"/>
  <c r="F23" i="23"/>
  <c r="G22" i="23"/>
  <c r="H22" i="23"/>
  <c r="F22" i="23"/>
  <c r="F21" i="23"/>
  <c r="F20" i="23"/>
  <c r="F19" i="23"/>
  <c r="G18" i="23"/>
  <c r="F18" i="23"/>
  <c r="F17" i="23"/>
  <c r="G16" i="23"/>
  <c r="F16" i="23"/>
  <c r="F14" i="23"/>
  <c r="G15" i="23"/>
  <c r="F15" i="23"/>
  <c r="G14" i="23"/>
  <c r="F13" i="23"/>
  <c r="F11" i="23"/>
  <c r="G12" i="23"/>
  <c r="F12" i="23"/>
  <c r="G11" i="23"/>
  <c r="G10" i="23"/>
  <c r="F10" i="23"/>
  <c r="F9" i="23"/>
  <c r="G8" i="23"/>
  <c r="F8" i="23"/>
  <c r="G7" i="23"/>
  <c r="F7" i="23"/>
  <c r="G6" i="23"/>
  <c r="G5" i="23"/>
  <c r="G4" i="23"/>
  <c r="F6" i="23"/>
  <c r="F5" i="23"/>
  <c r="F4" i="23"/>
  <c r="O38" i="23"/>
  <c r="O40" i="23"/>
  <c r="O36" i="23"/>
  <c r="H4" i="23"/>
  <c r="H5" i="23"/>
  <c r="H6" i="23"/>
  <c r="H7" i="23"/>
  <c r="H8" i="23"/>
  <c r="H10" i="23"/>
  <c r="H11" i="23"/>
  <c r="H12" i="23"/>
  <c r="H14" i="23"/>
  <c r="H15" i="23"/>
  <c r="H16" i="23"/>
  <c r="H18" i="23"/>
  <c r="H23" i="23"/>
  <c r="H24" i="23"/>
  <c r="H25" i="23"/>
  <c r="H26" i="23"/>
  <c r="H27" i="23"/>
  <c r="E28" i="23"/>
  <c r="H28" i="23"/>
  <c r="E29" i="23"/>
  <c r="H29" i="23"/>
  <c r="I29" i="23"/>
  <c r="E30" i="23"/>
  <c r="H30" i="23"/>
  <c r="I30" i="23"/>
  <c r="B34" i="23"/>
  <c r="C34" i="23"/>
  <c r="H34" i="23"/>
  <c r="N34" i="23"/>
  <c r="B35" i="23"/>
  <c r="C35" i="23"/>
  <c r="H35" i="23"/>
  <c r="N35" i="23"/>
  <c r="O35" i="23"/>
  <c r="Q35" i="23"/>
  <c r="B36" i="23"/>
  <c r="C36" i="23"/>
  <c r="H36" i="23"/>
  <c r="J36" i="23"/>
  <c r="N36" i="23"/>
  <c r="P36" i="23"/>
  <c r="B37" i="23"/>
  <c r="C37" i="23"/>
  <c r="H37" i="23"/>
  <c r="J37" i="23"/>
  <c r="N37" i="23"/>
  <c r="O37" i="23"/>
  <c r="P37" i="23"/>
  <c r="Q37" i="23"/>
  <c r="B38" i="23"/>
  <c r="C38" i="23"/>
  <c r="H38" i="23"/>
  <c r="J38" i="23"/>
  <c r="N38" i="23"/>
  <c r="P38" i="23"/>
  <c r="B39" i="23"/>
  <c r="C39" i="23"/>
  <c r="H39" i="23"/>
  <c r="J39" i="23"/>
  <c r="N39" i="23"/>
  <c r="O39" i="23"/>
  <c r="P39" i="23"/>
  <c r="Q39" i="23"/>
  <c r="B40" i="23"/>
  <c r="C40" i="23"/>
  <c r="H40" i="23"/>
  <c r="N40" i="23"/>
  <c r="P40" i="23"/>
  <c r="B41" i="23"/>
  <c r="C41" i="23"/>
  <c r="H41" i="23"/>
  <c r="N41" i="23"/>
  <c r="O41" i="23"/>
  <c r="P41" i="23"/>
  <c r="Q41" i="23"/>
  <c r="O42" i="23"/>
  <c r="O43" i="23"/>
  <c r="O45" i="23"/>
  <c r="A1" i="23"/>
  <c r="A41" i="23"/>
  <c r="A40" i="23"/>
  <c r="A39" i="23"/>
  <c r="A38" i="23"/>
  <c r="A37" i="23"/>
  <c r="A36" i="23"/>
  <c r="A35" i="23"/>
  <c r="A34" i="23"/>
  <c r="P35" i="23"/>
  <c r="P43" i="23"/>
  <c r="J35" i="23"/>
  <c r="J43" i="23"/>
  <c r="P42" i="23"/>
  <c r="J42" i="23"/>
  <c r="K41" i="23"/>
  <c r="K37" i="23"/>
  <c r="K35" i="23"/>
  <c r="K39" i="23"/>
</calcChain>
</file>

<file path=xl/sharedStrings.xml><?xml version="1.0" encoding="utf-8"?>
<sst xmlns="http://schemas.openxmlformats.org/spreadsheetml/2006/main" count="412" uniqueCount="167">
  <si>
    <t>HKG Corr Fold Change</t>
    <phoneticPr fontId="4" type="noConversion"/>
  </si>
  <si>
    <t>avg RWPE1 ∆CT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</si>
  <si>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</si>
  <si>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</si>
  <si>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</si>
  <si>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</si>
  <si>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</si>
  <si>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</si>
  <si>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</si>
  <si>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</si>
  <si>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</si>
  <si>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</si>
  <si>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</si>
  <si>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</si>
  <si>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</si>
  <si>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</si>
  <si>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</si>
  <si>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</si>
  <si>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</si>
  <si>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</si>
  <si>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</si>
  <si>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</si>
  <si>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</si>
  <si>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</si>
  <si>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</si>
  <si>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</si>
  <si>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</si>
  <si>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</si>
  <si>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</si>
  <si>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</si>
  <si>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</si>
  <si>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</si>
  <si>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</si>
  <si>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</si>
  <si>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</si>
  <si>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</si>
  <si>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</si>
  <si>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</si>
  <si>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</si>
  <si>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</si>
  <si>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Well</t>
    <phoneticPr fontId="4" type="noConversion"/>
  </si>
  <si>
    <t>RWPE1</t>
  </si>
  <si>
    <t>CTPE</t>
  </si>
  <si>
    <t>CAsE-PE</t>
  </si>
  <si>
    <t>B26</t>
  </si>
  <si>
    <t>∆CT          (GOI-HKG)</t>
    <phoneticPr fontId="4" type="noConversion"/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</si>
  <si>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</si>
  <si>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</si>
  <si>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</si>
  <si>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</si>
  <si>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</si>
  <si>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</si>
  <si>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</si>
  <si>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</si>
  <si>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</si>
  <si>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</si>
  <si>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</si>
  <si>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</si>
  <si>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</si>
  <si>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</si>
  <si>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</si>
  <si>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</si>
  <si>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</si>
  <si>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</si>
  <si>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</si>
  <si>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</si>
  <si>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</si>
  <si>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</si>
  <si>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</si>
  <si>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</si>
  <si>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</si>
  <si>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</si>
  <si>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</si>
  <si>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</si>
  <si>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</si>
  <si>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</si>
  <si>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</si>
  <si>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</si>
  <si>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</si>
  <si>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</si>
  <si>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</si>
  <si>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sample name</t>
  </si>
  <si>
    <t>cDNA</t>
  </si>
  <si>
    <t>sample type</t>
  </si>
  <si>
    <t>noRT</t>
  </si>
  <si>
    <t>0 Aza</t>
  </si>
  <si>
    <t>0.5 Aza</t>
  </si>
  <si>
    <t>Cell Type</t>
  </si>
  <si>
    <t>Aza Trmt</t>
  </si>
  <si>
    <t>#</t>
  </si>
  <si>
    <t>CT</t>
  </si>
  <si>
    <t>Name</t>
  </si>
  <si>
    <t>CT CV</t>
  </si>
  <si>
    <t>CT STDEV</t>
  </si>
  <si>
    <t>avg RWPE1 0 Aza</t>
  </si>
  <si>
    <t>Fold Change</t>
  </si>
  <si>
    <t>Pval (R-0aza)</t>
  </si>
  <si>
    <t>RWPE1 0AZA</t>
  </si>
  <si>
    <t>RWPE1 0.5AZA</t>
  </si>
  <si>
    <t>CTPE 0AZA</t>
  </si>
  <si>
    <t>CTPE 0.5AZA</t>
  </si>
  <si>
    <t>CAsE-PE 0AZA</t>
  </si>
  <si>
    <t>CAsE-PE 0.5 AZA</t>
  </si>
  <si>
    <t>B26 0.5AZA</t>
  </si>
  <si>
    <t>B26 0AZA</t>
  </si>
  <si>
    <t>Avg</t>
  </si>
  <si>
    <t>avg</t>
  </si>
  <si>
    <t>min</t>
  </si>
  <si>
    <t>max</t>
  </si>
  <si>
    <t>diff</t>
  </si>
  <si>
    <t>pval relative to cell type 0aza</t>
  </si>
  <si>
    <t>G11</t>
  </si>
  <si>
    <t>H11</t>
  </si>
  <si>
    <t>CAsE-PE 0.5Aza #2 miRNA</t>
  </si>
  <si>
    <t>CTPE 0.5AZA #2 miRNA</t>
  </si>
  <si>
    <t>B26 0AZA #3 miRNA</t>
  </si>
  <si>
    <t>CAsE-PE 0.5Aza #3 miRNA</t>
  </si>
  <si>
    <t>B26 0.5Aza #3 miRNA</t>
  </si>
  <si>
    <t>RWPE1 0AZA #1 miRNA</t>
  </si>
  <si>
    <t>B26 0.5Aza #2 miRNA</t>
  </si>
  <si>
    <t>RWPE1 0AZA #3 miRNA</t>
  </si>
  <si>
    <t>CTPE 0AZA #1 miRNA</t>
  </si>
  <si>
    <t>CTPE 0AZA #3 miRNA</t>
  </si>
  <si>
    <t>RWPE1 0.5AZA #3 miRNA</t>
  </si>
  <si>
    <t>CAsE-PE 0AZA #2 miRNA</t>
  </si>
  <si>
    <t>CTPE 0.5AZA #3 miRNA</t>
  </si>
  <si>
    <t>RWPE1 0AZA #2 miRNA</t>
  </si>
  <si>
    <t>CAsE-PE 0AZA #1 miRNA</t>
  </si>
  <si>
    <t>B26 0AZA #2 miRNA</t>
  </si>
  <si>
    <t>B26 0.5Aza #1 miRNA</t>
  </si>
  <si>
    <t>CTPE 0.5AZA #1 miRNA</t>
  </si>
  <si>
    <t>B26 0AZA #1 miRNA</t>
  </si>
  <si>
    <t>CAsE-PE 0AZA #3 miRNA</t>
  </si>
  <si>
    <t>CTPE 0AZA #2 miRNA</t>
  </si>
  <si>
    <t>RWPE1 0.5AZA #2 miRNA</t>
  </si>
  <si>
    <t>RWPE1 0.5AZA #1 miRNA</t>
  </si>
  <si>
    <t>CAsE-PE 0.5AZA #1 miRNA</t>
  </si>
  <si>
    <t>G01</t>
  </si>
  <si>
    <t>G02</t>
  </si>
  <si>
    <t>G03</t>
  </si>
  <si>
    <t>G04</t>
  </si>
  <si>
    <t>G06</t>
  </si>
  <si>
    <t>G07</t>
  </si>
  <si>
    <t>G08</t>
  </si>
  <si>
    <t>G09</t>
  </si>
  <si>
    <t>G10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</si>
  <si>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</si>
  <si>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</si>
  <si>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</si>
  <si>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</si>
  <si>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</si>
  <si>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</si>
  <si>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</si>
  <si>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</si>
  <si>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</si>
  <si>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</si>
  <si>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</si>
  <si>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H12</t>
  </si>
  <si>
    <t xml:space="preserve"> RNU6B</t>
  </si>
  <si>
    <t>Correlation Matrix</t>
  </si>
  <si>
    <t>AVG RNU6B</t>
  </si>
  <si>
    <t>Avg ∆CT</t>
  </si>
  <si>
    <t>RNU6B Fold Change</t>
  </si>
  <si>
    <t>Fold Change RNU6B</t>
  </si>
  <si>
    <t>minimum</t>
  </si>
  <si>
    <t>maximum</t>
  </si>
  <si>
    <t>5/13/14 - mirNA qPCR #1: gene1 = miR-29a, gene 2 = RNU6B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</si>
</sst>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###0.00;\-###0.00"/>
    <numFmt numFmtId="166" formatCode="0.000"/>
    <numFmt numFmtId="167" formatCode="0.0%"/>
  </numFmts>
  <fonts count="9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i/>
      <sz val="10"/>
      <name val="Verdana"/>
    </font>
  </fonts>
  <fills count="10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7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horizontal="right"/>
    </xf>
    <xf numFmtId="2" fontId="0" fillId="0" borderId="3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2" borderId="0" xfId="0" applyNumberFormat="1" applyFill="1" applyBorder="1" applyAlignment="1" applyProtection="1">
      <alignment vertical="top"/>
    </xf>
    <xf numFmtId="165" fontId="0" fillId="2" borderId="0" xfId="0" applyNumberFormat="1" applyFill="1" applyBorder="1" applyAlignment="1" applyProtection="1">
      <alignment vertical="top"/>
    </xf>
    <xf numFmtId="0" fontId="0" fillId="2" borderId="0" xfId="0" applyFill="1" applyBorder="1"/>
    <xf numFmtId="49" fontId="0" fillId="3" borderId="0" xfId="0" applyNumberFormat="1" applyFill="1" applyAlignment="1" applyProtection="1">
      <alignment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49" fontId="0" fillId="3" borderId="0" xfId="0" applyNumberFormat="1" applyFill="1" applyBorder="1" applyAlignment="1" applyProtection="1">
      <alignment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0" fontId="0" fillId="0" borderId="0" xfId="0" applyBorder="1"/>
    <xf numFmtId="0" fontId="0" fillId="0" borderId="1" xfId="0" applyBorder="1"/>
    <xf numFmtId="49" fontId="0" fillId="3" borderId="1" xfId="0" applyNumberFormat="1" applyFill="1" applyBorder="1" applyAlignment="1" applyProtection="1">
      <alignment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1" xfId="0" applyNumberFormat="1" applyFill="1" applyBorder="1" applyAlignment="1" applyProtection="1">
      <alignment vertical="top"/>
    </xf>
    <xf numFmtId="165" fontId="0" fillId="2" borderId="1" xfId="0" applyNumberFormat="1" applyFill="1" applyBorder="1" applyAlignment="1" applyProtection="1">
      <alignment vertical="top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2" fontId="0" fillId="0" borderId="0" xfId="0" applyNumberFormat="1" applyAlignment="1">
      <alignment horizontal="right"/>
    </xf>
    <xf numFmtId="0" fontId="0" fillId="2" borderId="0" xfId="0" applyFill="1"/>
    <xf numFmtId="2" fontId="0" fillId="2" borderId="0" xfId="0" applyNumberFormat="1" applyFill="1" applyAlignment="1">
      <alignment horizontal="right"/>
    </xf>
    <xf numFmtId="0" fontId="0" fillId="4" borderId="0" xfId="0" applyFill="1"/>
    <xf numFmtId="2" fontId="0" fillId="4" borderId="0" xfId="0" applyNumberFormat="1" applyFill="1" applyAlignment="1">
      <alignment horizontal="right"/>
    </xf>
    <xf numFmtId="0" fontId="0" fillId="5" borderId="0" xfId="0" applyFill="1"/>
    <xf numFmtId="2" fontId="0" fillId="5" borderId="0" xfId="0" applyNumberFormat="1" applyFill="1" applyAlignment="1">
      <alignment horizontal="right"/>
    </xf>
    <xf numFmtId="2" fontId="0" fillId="2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1" fillId="0" borderId="3" xfId="0" applyNumberFormat="1" applyFont="1" applyBorder="1"/>
    <xf numFmtId="0" fontId="1" fillId="0" borderId="4" xfId="0" applyFont="1" applyBorder="1" applyAlignment="1">
      <alignment horizontal="center"/>
    </xf>
    <xf numFmtId="167" fontId="0" fillId="2" borderId="0" xfId="0" applyNumberFormat="1" applyFill="1" applyAlignment="1">
      <alignment horizontal="center"/>
    </xf>
    <xf numFmtId="167" fontId="0" fillId="4" borderId="0" xfId="0" applyNumberFormat="1" applyFill="1" applyAlignment="1">
      <alignment horizontal="center"/>
    </xf>
    <xf numFmtId="167" fontId="0" fillId="5" borderId="0" xfId="0" applyNumberFormat="1" applyFill="1" applyAlignment="1">
      <alignment horizontal="center"/>
    </xf>
    <xf numFmtId="0" fontId="0" fillId="6" borderId="0" xfId="0" applyFill="1"/>
    <xf numFmtId="2" fontId="0" fillId="6" borderId="0" xfId="0" applyNumberFormat="1" applyFill="1" applyAlignment="1">
      <alignment horizontal="right"/>
    </xf>
    <xf numFmtId="2" fontId="0" fillId="6" borderId="0" xfId="0" applyNumberFormat="1" applyFill="1" applyAlignment="1">
      <alignment horizontal="center"/>
    </xf>
    <xf numFmtId="167" fontId="0" fillId="6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66" fontId="0" fillId="4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6" fontId="0" fillId="6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2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2" fontId="0" fillId="6" borderId="0" xfId="0" applyNumberFormat="1" applyFill="1"/>
    <xf numFmtId="0" fontId="1" fillId="0" borderId="4" xfId="0" applyFont="1" applyBorder="1" applyAlignment="1">
      <alignment horizontal="right"/>
    </xf>
    <xf numFmtId="14" fontId="5" fillId="0" borderId="0" xfId="0" applyNumberFormat="1" applyFont="1"/>
    <xf numFmtId="0" fontId="1" fillId="0" borderId="0" xfId="0" applyFont="1" applyFill="1" applyBorder="1" applyAlignment="1">
      <alignment horizontal="center" wrapText="1"/>
    </xf>
    <xf numFmtId="0" fontId="0" fillId="0" borderId="5" xfId="0" applyBorder="1"/>
    <xf numFmtId="0" fontId="0" fillId="7" borderId="5" xfId="0" applyFill="1" applyBorder="1"/>
    <xf numFmtId="0" fontId="0" fillId="7" borderId="0" xfId="0" applyFill="1" applyBorder="1"/>
    <xf numFmtId="0" fontId="0" fillId="8" borderId="0" xfId="0" applyFill="1" applyBorder="1"/>
    <xf numFmtId="0" fontId="0" fillId="7" borderId="1" xfId="0" applyFill="1" applyBorder="1"/>
    <xf numFmtId="14" fontId="1" fillId="0" borderId="0" xfId="0" applyNumberFormat="1" applyFont="1" applyFill="1" applyBorder="1" applyAlignment="1">
      <alignment horizontal="center" wrapText="1"/>
    </xf>
    <xf numFmtId="14" fontId="1" fillId="0" borderId="0" xfId="0" applyNumberFormat="1" applyFont="1"/>
    <xf numFmtId="0" fontId="0" fillId="9" borderId="0" xfId="0" applyFill="1"/>
    <xf numFmtId="0" fontId="8" fillId="4" borderId="0" xfId="0" applyFont="1" applyFill="1"/>
    <xf numFmtId="2" fontId="8" fillId="4" borderId="0" xfId="0" applyNumberFormat="1" applyFont="1" applyFill="1"/>
    <xf numFmtId="0" fontId="8" fillId="2" borderId="0" xfId="0" applyFont="1" applyFill="1"/>
    <xf numFmtId="2" fontId="8" fillId="2" borderId="0" xfId="0" applyNumberFormat="1" applyFont="1" applyFill="1"/>
    <xf numFmtId="0" fontId="0" fillId="0" borderId="0" xfId="0" applyAlignment="1">
      <alignment wrapText="1"/>
    </xf>
    <xf numFmtId="2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6" fontId="0" fillId="4" borderId="0" xfId="0" applyNumberFormat="1" applyFont="1" applyFill="1" applyAlignment="1">
      <alignment horizontal="center"/>
    </xf>
    <xf numFmtId="0" fontId="0" fillId="0" borderId="0" xfId="0" applyFill="1"/>
    <xf numFmtId="166" fontId="0" fillId="2" borderId="0" xfId="0" applyNumberFormat="1" applyFont="1" applyFill="1" applyAlignment="1">
      <alignment horizontal="center"/>
    </xf>
    <xf numFmtId="0" fontId="0" fillId="0" borderId="0" xfId="0" applyFont="1"/>
    <xf numFmtId="166" fontId="0" fillId="0" borderId="0" xfId="0" applyNumberFormat="1" applyFont="1" applyAlignment="1">
      <alignment horizontal="center"/>
    </xf>
    <xf numFmtId="166" fontId="0" fillId="5" borderId="0" xfId="0" applyNumberFormat="1" applyFont="1" applyFill="1" applyAlignment="1">
      <alignment horizontal="center"/>
    </xf>
    <xf numFmtId="166" fontId="0" fillId="6" borderId="0" xfId="0" applyNumberFormat="1" applyFont="1" applyFill="1" applyAlignment="1">
      <alignment horizontal="center"/>
    </xf>
    <xf numFmtId="166" fontId="0" fillId="0" borderId="0" xfId="0" applyNumberFormat="1"/>
  </cellXfs>
  <cellStyles count="27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Normal" xfId="0" builtinId="0"/>
  </cellStyles>
  <dxfs count="7"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color rgb="FF9C0006"/>
      </font>
    </dxf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</dxfs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Data'!$C$15:$C$26</c:f>
              <c:numCache>
                <c:formatCode>###0.00;\-###0.00</c:formatCode>
                <c:ptCount val="12"/>
                <c:pt idx="0">
                  <c:v>22.56959044588967</c:v>
                </c:pt>
                <c:pt idx="1">
                  <c:v>23.62528807892349</c:v>
                </c:pt>
                <c:pt idx="2">
                  <c:v>24.26124538514532</c:v>
                </c:pt>
                <c:pt idx="3">
                  <c:v>24.7109086736298</c:v>
                </c:pt>
                <c:pt idx="4">
                  <c:v>23.94734450047277</c:v>
                </c:pt>
                <c:pt idx="5">
                  <c:v>24.2829659221986</c:v>
                </c:pt>
                <c:pt idx="6">
                  <c:v>22.87798304707741</c:v>
                </c:pt>
                <c:pt idx="7">
                  <c:v>23.91876520556307</c:v>
                </c:pt>
                <c:pt idx="8">
                  <c:v>23.47369385677996</c:v>
                </c:pt>
                <c:pt idx="9">
                  <c:v>23.47106297071873</c:v>
                </c:pt>
                <c:pt idx="10">
                  <c:v>24.05052044905807</c:v>
                </c:pt>
                <c:pt idx="11">
                  <c:v>21.31925633374172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###0.00;\-###0.00</c:formatCode>
                <c:ptCount val="12"/>
                <c:pt idx="0">
                  <c:v>22.17250307956705</c:v>
                </c:pt>
                <c:pt idx="1">
                  <c:v>23.36541131830586</c:v>
                </c:pt>
                <c:pt idx="2">
                  <c:v>23.95723689418677</c:v>
                </c:pt>
                <c:pt idx="3">
                  <c:v>24.49847468927469</c:v>
                </c:pt>
                <c:pt idx="4">
                  <c:v>23.6906286718884</c:v>
                </c:pt>
                <c:pt idx="5">
                  <c:v>24.2053704789745</c:v>
                </c:pt>
                <c:pt idx="6">
                  <c:v>22.8348980895544</c:v>
                </c:pt>
                <c:pt idx="7">
                  <c:v>23.81116108449628</c:v>
                </c:pt>
                <c:pt idx="8">
                  <c:v>23.42339569618224</c:v>
                </c:pt>
                <c:pt idx="9">
                  <c:v>23.47362909419365</c:v>
                </c:pt>
                <c:pt idx="10">
                  <c:v>24.07895295625396</c:v>
                </c:pt>
                <c:pt idx="11">
                  <c:v>21.17805134813562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071784"/>
        <c:axId val="788298216"/>
      </c:scatterChart>
      <c:valAx>
        <c:axId val="776071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788298216"/>
        <c:crosses val="autoZero"/>
        <c:crossBetween val="midCat"/>
      </c:valAx>
      <c:valAx>
        <c:axId val="788298216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76071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miR-29a- HKG Corrected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Analysis!$N$4:$N$9</c:f>
              <c:numCache>
                <c:formatCode>0.00</c:formatCode>
                <c:ptCount val="6"/>
                <c:pt idx="0">
                  <c:v>-6.111659148472473</c:v>
                </c:pt>
                <c:pt idx="1">
                  <c:v>-6.584659558820824</c:v>
                </c:pt>
                <c:pt idx="2">
                  <c:v>-6.83078362664558</c:v>
                </c:pt>
                <c:pt idx="3">
                  <c:v>-5.657015818378614</c:v>
                </c:pt>
                <c:pt idx="4">
                  <c:v>-6.195104812063427</c:v>
                </c:pt>
                <c:pt idx="5">
                  <c:v>-5.592107369257207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Analysis!$N$10:$N$15</c:f>
              <c:numCache>
                <c:formatCode>0.00</c:formatCode>
                <c:ptCount val="6"/>
                <c:pt idx="0">
                  <c:v>-7.524493278808876</c:v>
                </c:pt>
                <c:pt idx="1">
                  <c:v>-8.819231648967477</c:v>
                </c:pt>
                <c:pt idx="2">
                  <c:v>-7.167204100996905</c:v>
                </c:pt>
                <c:pt idx="3">
                  <c:v>-7.521987868141299</c:v>
                </c:pt>
                <c:pt idx="4">
                  <c:v>-6.606245335042522</c:v>
                </c:pt>
                <c:pt idx="5">
                  <c:v>-6.39404299482889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Analysis!$N$16:$N$21</c:f>
              <c:numCache>
                <c:formatCode>0.00</c:formatCode>
                <c:ptCount val="6"/>
                <c:pt idx="0">
                  <c:v>-6.944423567252592</c:v>
                </c:pt>
                <c:pt idx="1">
                  <c:v>-9.686625193761557</c:v>
                </c:pt>
                <c:pt idx="2">
                  <c:v>-7.245003273708352</c:v>
                </c:pt>
                <c:pt idx="3">
                  <c:v>-5.655699008144548</c:v>
                </c:pt>
                <c:pt idx="4">
                  <c:v>-6.453376008385646</c:v>
                </c:pt>
                <c:pt idx="5">
                  <c:v>-6.542289361831457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Analysis!$N$22:$N$27</c:f>
              <c:numCache>
                <c:formatCode>0.00</c:formatCode>
                <c:ptCount val="6"/>
                <c:pt idx="0">
                  <c:v>-7.528373294659978</c:v>
                </c:pt>
                <c:pt idx="1">
                  <c:v>-7.626536579601911</c:v>
                </c:pt>
                <c:pt idx="2">
                  <c:v>-6.593556186650641</c:v>
                </c:pt>
                <c:pt idx="3">
                  <c:v>-7.209431490759978</c:v>
                </c:pt>
                <c:pt idx="4">
                  <c:v>-6.95500999095658</c:v>
                </c:pt>
                <c:pt idx="5">
                  <c:v>-5.721868667793668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Analysis!$N$34:$N$41</c:f>
              <c:numCache>
                <c:formatCode>0.00</c:formatCode>
                <c:ptCount val="8"/>
                <c:pt idx="0">
                  <c:v>-6.50903411131296</c:v>
                </c:pt>
                <c:pt idx="1">
                  <c:v>-5.814742666566416</c:v>
                </c:pt>
                <c:pt idx="2">
                  <c:v>-7.836976342924419</c:v>
                </c:pt>
                <c:pt idx="3">
                  <c:v>-6.840758732670904</c:v>
                </c:pt>
                <c:pt idx="4">
                  <c:v>-7.958684011574167</c:v>
                </c:pt>
                <c:pt idx="5">
                  <c:v>-6.217121459453884</c:v>
                </c:pt>
                <c:pt idx="6">
                  <c:v>-7.249488686970843</c:v>
                </c:pt>
                <c:pt idx="7">
                  <c:v>-6.628770049836742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51128"/>
        <c:axId val="39056280"/>
      </c:scatterChart>
      <c:valAx>
        <c:axId val="39051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9056280"/>
        <c:crosses val="autoZero"/>
        <c:crossBetween val="midCat"/>
      </c:valAx>
      <c:valAx>
        <c:axId val="39056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  <a:r>
                  <a:rPr lang="en-US" baseline="0"/>
                  <a:t> ((GOI-HKG)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39051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miR-29a - HKG Corrected</a:t>
            </a:r>
            <a:endParaRPr lang="en-US"/>
          </a:p>
        </c:rich>
      </c:tx>
      <c:layout>
        <c:manualLayout>
          <c:xMode val="edge"/>
          <c:yMode val="edge"/>
          <c:x val="0.242865909910082"/>
          <c:y val="0.0288493241015496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Analysis!$O$4:$O$9</c:f>
              <c:numCache>
                <c:formatCode>0.00</c:formatCode>
                <c:ptCount val="6"/>
                <c:pt idx="0">
                  <c:v>0.759238489810389</c:v>
                </c:pt>
                <c:pt idx="1">
                  <c:v>1.053817795592466</c:v>
                </c:pt>
                <c:pt idx="2">
                  <c:v>1.249845282182238</c:v>
                </c:pt>
                <c:pt idx="3">
                  <c:v>0.554009149220409</c:v>
                </c:pt>
                <c:pt idx="4">
                  <c:v>0.804447792765282</c:v>
                </c:pt>
                <c:pt idx="5">
                  <c:v>0.529636060803707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Analysis!$O$10:$O$15</c:f>
              <c:numCache>
                <c:formatCode>0.00</c:formatCode>
                <c:ptCount val="6"/>
                <c:pt idx="0">
                  <c:v>2.02154618942713</c:v>
                </c:pt>
                <c:pt idx="1">
                  <c:v>4.959509822586363</c:v>
                </c:pt>
                <c:pt idx="2">
                  <c:v>1.578079612510471</c:v>
                </c:pt>
                <c:pt idx="3">
                  <c:v>2.018038581808047</c:v>
                </c:pt>
                <c:pt idx="4">
                  <c:v>1.069703690810442</c:v>
                </c:pt>
                <c:pt idx="5">
                  <c:v>0.923387996551062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Analysis!$O$16:$O$21</c:f>
              <c:numCache>
                <c:formatCode>0.00</c:formatCode>
                <c:ptCount val="6"/>
                <c:pt idx="0">
                  <c:v>1.352275831008274</c:v>
                </c:pt>
                <c:pt idx="1">
                  <c:v>9.047950787680469</c:v>
                </c:pt>
                <c:pt idx="2">
                  <c:v>1.665515940979562</c:v>
                </c:pt>
                <c:pt idx="3">
                  <c:v>0.553503711783131</c:v>
                </c:pt>
                <c:pt idx="4">
                  <c:v>0.962155444048863</c:v>
                </c:pt>
                <c:pt idx="5">
                  <c:v>1.023318505550251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Analysis!$O$22:$O$27</c:f>
              <c:numCache>
                <c:formatCode>0.00</c:formatCode>
                <c:ptCount val="6"/>
                <c:pt idx="0">
                  <c:v>2.026990297790558</c:v>
                </c:pt>
                <c:pt idx="1">
                  <c:v>2.169710362546829</c:v>
                </c:pt>
                <c:pt idx="2">
                  <c:v>1.060336423272689</c:v>
                </c:pt>
                <c:pt idx="3">
                  <c:v>1.624952311911812</c:v>
                </c:pt>
                <c:pt idx="4">
                  <c:v>1.362235259297349</c:v>
                </c:pt>
                <c:pt idx="5">
                  <c:v>0.579481519108272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Analysis!$O$34:$O$41</c:f>
              <c:numCache>
                <c:formatCode>0.00</c:formatCode>
                <c:ptCount val="8"/>
                <c:pt idx="0">
                  <c:v>1</c:v>
                </c:pt>
                <c:pt idx="1">
                  <c:v>0.618012770552845</c:v>
                </c:pt>
                <c:pt idx="2">
                  <c:v>2.510443457386705</c:v>
                </c:pt>
                <c:pt idx="3">
                  <c:v>1.258516927471615</c:v>
                </c:pt>
                <c:pt idx="4">
                  <c:v>2.731417598201604</c:v>
                </c:pt>
                <c:pt idx="5">
                  <c:v>0.816818443981699</c:v>
                </c:pt>
                <c:pt idx="6">
                  <c:v>1.670702173863423</c:v>
                </c:pt>
                <c:pt idx="7">
                  <c:v>1.08653597187804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2413112"/>
        <c:axId val="456648040"/>
      </c:scatterChart>
      <c:valAx>
        <c:axId val="792413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6648040"/>
        <c:crosses val="autoZero"/>
        <c:crossBetween val="midCat"/>
      </c:valAx>
      <c:valAx>
        <c:axId val="456648040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924131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RNU6B</c:v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Analysis!$L$4:$L$27</c:f>
              <c:numCache>
                <c:formatCode>0.00</c:formatCode>
                <c:ptCount val="24"/>
                <c:pt idx="0">
                  <c:v>30.35582734905902</c:v>
                </c:pt>
                <c:pt idx="1">
                  <c:v>30.59779334907395</c:v>
                </c:pt>
                <c:pt idx="2">
                  <c:v>30.69574677167526</c:v>
                </c:pt>
                <c:pt idx="3">
                  <c:v>29.65715723647041</c:v>
                </c:pt>
                <c:pt idx="4">
                  <c:v>30.20719811633102</c:v>
                </c:pt>
                <c:pt idx="5">
                  <c:v>29.65684407191322</c:v>
                </c:pt>
                <c:pt idx="6">
                  <c:v>30.97303805528998</c:v>
                </c:pt>
                <c:pt idx="7">
                  <c:v>29.95620988031207</c:v>
                </c:pt>
                <c:pt idx="8">
                  <c:v>30.6395501334531</c:v>
                </c:pt>
                <c:pt idx="9">
                  <c:v>30.84177983616316</c:v>
                </c:pt>
                <c:pt idx="10">
                  <c:v>30.1015950336572</c:v>
                </c:pt>
                <c:pt idx="11">
                  <c:v>29.93272019956776</c:v>
                </c:pt>
                <c:pt idx="12">
                  <c:v>30.5880838701238</c:v>
                </c:pt>
                <c:pt idx="13">
                  <c:v>30.93527903470023</c:v>
                </c:pt>
                <c:pt idx="14">
                  <c:v>30.19440033234819</c:v>
                </c:pt>
                <c:pt idx="15">
                  <c:v>30.01164157023291</c:v>
                </c:pt>
                <c:pt idx="16">
                  <c:v>28.82442277111401</c:v>
                </c:pt>
                <c:pt idx="17">
                  <c:v>31.14698104328371</c:v>
                </c:pt>
                <c:pt idx="18">
                  <c:v>31.3035208532473</c:v>
                </c:pt>
                <c:pt idx="19">
                  <c:v>30.61218526657569</c:v>
                </c:pt>
                <c:pt idx="20">
                  <c:v>30.70279732631669</c:v>
                </c:pt>
                <c:pt idx="21">
                  <c:v>30.77120466718975</c:v>
                </c:pt>
                <c:pt idx="22">
                  <c:v>29.81145055927248</c:v>
                </c:pt>
                <c:pt idx="23">
                  <c:v>29.54085525397425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2535288"/>
        <c:axId val="792410072"/>
      </c:barChart>
      <c:catAx>
        <c:axId val="792535288"/>
        <c:scaling>
          <c:orientation val="minMax"/>
        </c:scaling>
        <c:delete val="0"/>
        <c:axPos val="b"/>
        <c:majorTickMark val="out"/>
        <c:minorTickMark val="none"/>
        <c:tickLblPos val="nextTo"/>
        <c:crossAx val="792410072"/>
        <c:crosses val="autoZero"/>
        <c:auto val="1"/>
        <c:lblAlgn val="ctr"/>
        <c:lblOffset val="100"/>
        <c:noMultiLvlLbl val="0"/>
      </c:catAx>
      <c:valAx>
        <c:axId val="792410072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92535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Analysis!$L$4:$L$9</c:f>
              <c:numCache>
                <c:formatCode>0.00</c:formatCode>
                <c:ptCount val="6"/>
                <c:pt idx="0">
                  <c:v>30.35582734905902</c:v>
                </c:pt>
                <c:pt idx="1">
                  <c:v>30.59779334907395</c:v>
                </c:pt>
                <c:pt idx="2">
                  <c:v>30.69574677167526</c:v>
                </c:pt>
                <c:pt idx="3">
                  <c:v>29.65715723647041</c:v>
                </c:pt>
                <c:pt idx="4">
                  <c:v>30.20719811633102</c:v>
                </c:pt>
                <c:pt idx="5">
                  <c:v>29.65684407191322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Analysis!$L$10:$L$15</c:f>
              <c:numCache>
                <c:formatCode>0.00</c:formatCode>
                <c:ptCount val="6"/>
                <c:pt idx="0">
                  <c:v>30.97303805528998</c:v>
                </c:pt>
                <c:pt idx="1">
                  <c:v>29.95620988031207</c:v>
                </c:pt>
                <c:pt idx="2">
                  <c:v>30.6395501334531</c:v>
                </c:pt>
                <c:pt idx="3">
                  <c:v>30.84177983616316</c:v>
                </c:pt>
                <c:pt idx="4">
                  <c:v>30.1015950336572</c:v>
                </c:pt>
                <c:pt idx="5">
                  <c:v>29.93272019956776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Analysis!$L$16:$L$21</c:f>
              <c:numCache>
                <c:formatCode>0.00</c:formatCode>
                <c:ptCount val="6"/>
                <c:pt idx="0">
                  <c:v>30.5880838701238</c:v>
                </c:pt>
                <c:pt idx="1">
                  <c:v>30.93527903470023</c:v>
                </c:pt>
                <c:pt idx="2">
                  <c:v>30.19440033234819</c:v>
                </c:pt>
                <c:pt idx="3">
                  <c:v>30.01164157023291</c:v>
                </c:pt>
                <c:pt idx="4">
                  <c:v>28.82442277111401</c:v>
                </c:pt>
                <c:pt idx="5">
                  <c:v>31.14698104328371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Analysis!$L$22:$L$27</c:f>
              <c:numCache>
                <c:formatCode>0.00</c:formatCode>
                <c:ptCount val="6"/>
                <c:pt idx="0">
                  <c:v>31.3035208532473</c:v>
                </c:pt>
                <c:pt idx="1">
                  <c:v>30.61218526657569</c:v>
                </c:pt>
                <c:pt idx="2">
                  <c:v>30.70279732631669</c:v>
                </c:pt>
                <c:pt idx="3">
                  <c:v>30.77120466718975</c:v>
                </c:pt>
                <c:pt idx="4">
                  <c:v>29.81145055927248</c:v>
                </c:pt>
                <c:pt idx="5">
                  <c:v>29.54085525397425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Analysis!$L$34:$L$41</c:f>
              <c:numCache>
                <c:formatCode>0.00</c:formatCode>
                <c:ptCount val="8"/>
                <c:pt idx="0">
                  <c:v>30.54978915660274</c:v>
                </c:pt>
                <c:pt idx="1">
                  <c:v>29.84039980823822</c:v>
                </c:pt>
                <c:pt idx="2">
                  <c:v>30.52293268968505</c:v>
                </c:pt>
                <c:pt idx="3">
                  <c:v>30.29203168979604</c:v>
                </c:pt>
                <c:pt idx="4">
                  <c:v>30.57258774572407</c:v>
                </c:pt>
                <c:pt idx="5">
                  <c:v>29.99434846154354</c:v>
                </c:pt>
                <c:pt idx="6">
                  <c:v>30.87283448204656</c:v>
                </c:pt>
                <c:pt idx="7">
                  <c:v>30.04117016014549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1909160"/>
        <c:axId val="791914312"/>
      </c:scatterChart>
      <c:valAx>
        <c:axId val="791909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91914312"/>
        <c:crosses val="autoZero"/>
        <c:crossBetween val="midCat"/>
      </c:valAx>
      <c:valAx>
        <c:axId val="791914312"/>
        <c:scaling>
          <c:orientation val="minMax"/>
          <c:min val="2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91909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Analysis!$M$4:$M$9</c:f>
              <c:numCache>
                <c:formatCode>0.00</c:formatCode>
                <c:ptCount val="6"/>
                <c:pt idx="0">
                  <c:v>1.143900690327556</c:v>
                </c:pt>
                <c:pt idx="1">
                  <c:v>0.967273518713392</c:v>
                </c:pt>
                <c:pt idx="2">
                  <c:v>0.903779278486134</c:v>
                </c:pt>
                <c:pt idx="3">
                  <c:v>1.856559973497925</c:v>
                </c:pt>
                <c:pt idx="4">
                  <c:v>1.268031900281698</c:v>
                </c:pt>
                <c:pt idx="5">
                  <c:v>1.856963019098708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Analysis!$M$10:$M$15</c:f>
              <c:numCache>
                <c:formatCode>0.00</c:formatCode>
                <c:ptCount val="6"/>
                <c:pt idx="0">
                  <c:v>0.745743344052198</c:v>
                </c:pt>
                <c:pt idx="1">
                  <c:v>1.508985848685452</c:v>
                </c:pt>
                <c:pt idx="2">
                  <c:v>0.9396784205682</c:v>
                </c:pt>
                <c:pt idx="3">
                  <c:v>0.816774267811205</c:v>
                </c:pt>
                <c:pt idx="4">
                  <c:v>1.364331401194602</c:v>
                </c:pt>
                <c:pt idx="5">
                  <c:v>1.5337559674293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Analysis!$M$16:$M$21</c:f>
              <c:numCache>
                <c:formatCode>0.00</c:formatCode>
                <c:ptCount val="6"/>
                <c:pt idx="0">
                  <c:v>0.973805319422413</c:v>
                </c:pt>
                <c:pt idx="1">
                  <c:v>0.765519016593324</c:v>
                </c:pt>
                <c:pt idx="2">
                  <c:v>1.279330330251741</c:v>
                </c:pt>
                <c:pt idx="3">
                  <c:v>1.452106821492219</c:v>
                </c:pt>
                <c:pt idx="4">
                  <c:v>3.306640917441928</c:v>
                </c:pt>
                <c:pt idx="5">
                  <c:v>0.661039374711338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Analysis!$M$22:$M$27</c:f>
              <c:numCache>
                <c:formatCode>0.00</c:formatCode>
                <c:ptCount val="6"/>
                <c:pt idx="0">
                  <c:v>0.59306753442237</c:v>
                </c:pt>
                <c:pt idx="1">
                  <c:v>0.957672241227327</c:v>
                </c:pt>
                <c:pt idx="2">
                  <c:v>0.899373219149906</c:v>
                </c:pt>
                <c:pt idx="3">
                  <c:v>0.857723461924</c:v>
                </c:pt>
                <c:pt idx="4">
                  <c:v>1.668253577126334</c:v>
                </c:pt>
                <c:pt idx="5">
                  <c:v>2.012423445287334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Analysis!$M$34:$M$41</c:f>
              <c:numCache>
                <c:formatCode>0.00</c:formatCode>
                <c:ptCount val="8"/>
                <c:pt idx="0">
                  <c:v>0.999999999999999</c:v>
                </c:pt>
                <c:pt idx="1">
                  <c:v>1.635111874433184</c:v>
                </c:pt>
                <c:pt idx="2">
                  <c:v>1.018789832631143</c:v>
                </c:pt>
                <c:pt idx="3">
                  <c:v>1.19561878297296</c:v>
                </c:pt>
                <c:pt idx="4">
                  <c:v>0.984321430980625</c:v>
                </c:pt>
                <c:pt idx="5">
                  <c:v>1.469617483685017</c:v>
                </c:pt>
                <c:pt idx="6">
                  <c:v>0.799380715651268</c:v>
                </c:pt>
                <c:pt idx="7">
                  <c:v>1.422687691846719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843320"/>
        <c:axId val="793848472"/>
      </c:scatterChart>
      <c:valAx>
        <c:axId val="793843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93848472"/>
        <c:crosses val="autoZero"/>
        <c:crossBetween val="midCat"/>
      </c:valAx>
      <c:valAx>
        <c:axId val="793848472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93843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665728346456693"/>
                  <c:y val="0.163592155147273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Data'!$D$2:$D$25</c:f>
              <c:numCache>
                <c:formatCode>0.00</c:formatCode>
                <c:ptCount val="24"/>
                <c:pt idx="0">
                  <c:v>28.41849951319454</c:v>
                </c:pt>
                <c:pt idx="1">
                  <c:v>28.89463630555568</c:v>
                </c:pt>
                <c:pt idx="2">
                  <c:v>28.10008322140774</c:v>
                </c:pt>
                <c:pt idx="3">
                  <c:v>29.03138208169696</c:v>
                </c:pt>
                <c:pt idx="4">
                  <c:v>28.58143931838973</c:v>
                </c:pt>
                <c:pt idx="5">
                  <c:v>30.51053850293914</c:v>
                </c:pt>
                <c:pt idx="6">
                  <c:v>28.79925670050405</c:v>
                </c:pt>
                <c:pt idx="7">
                  <c:v>28.30374208968004</c:v>
                </c:pt>
                <c:pt idx="8">
                  <c:v>28.98913854066352</c:v>
                </c:pt>
                <c:pt idx="9">
                  <c:v>28.83002868624725</c:v>
                </c:pt>
                <c:pt idx="10">
                  <c:v>29.11691628983851</c:v>
                </c:pt>
                <c:pt idx="11">
                  <c:v>28.73515330886049</c:v>
                </c:pt>
                <c:pt idx="12">
                  <c:v>28.13437881213035</c:v>
                </c:pt>
                <c:pt idx="13">
                  <c:v>28.89228570864732</c:v>
                </c:pt>
                <c:pt idx="14">
                  <c:v>28.59008906316833</c:v>
                </c:pt>
                <c:pt idx="15">
                  <c:v>29.0435182187337</c:v>
                </c:pt>
                <c:pt idx="16">
                  <c:v>27.29002223229296</c:v>
                </c:pt>
                <c:pt idx="17">
                  <c:v>28.37865930612796</c:v>
                </c:pt>
                <c:pt idx="18">
                  <c:v>28.55857352164143</c:v>
                </c:pt>
                <c:pt idx="19">
                  <c:v>29.18220767044444</c:v>
                </c:pt>
                <c:pt idx="20">
                  <c:v>28.94465429344435</c:v>
                </c:pt>
                <c:pt idx="21">
                  <c:v>28.59174029827948</c:v>
                </c:pt>
                <c:pt idx="22">
                  <c:v>28.34668016256926</c:v>
                </c:pt>
                <c:pt idx="23">
                  <c:v>28.57213702652068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795576"/>
        <c:axId val="793801048"/>
      </c:scatterChart>
      <c:valAx>
        <c:axId val="793795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93801048"/>
        <c:crosses val="autoZero"/>
        <c:crossBetween val="midCat"/>
      </c:valAx>
      <c:valAx>
        <c:axId val="7938010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3/4/14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93795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Data'!$E$2:$E$25</c:f>
              <c:numCache>
                <c:formatCode>0.00</c:formatCode>
                <c:ptCount val="24"/>
                <c:pt idx="0">
                  <c:v>28.64081252581332</c:v>
                </c:pt>
                <c:pt idx="1">
                  <c:v>28.77714348542221</c:v>
                </c:pt>
                <c:pt idx="2">
                  <c:v>28.45024555519822</c:v>
                </c:pt>
                <c:pt idx="3">
                  <c:v>28.43534703200603</c:v>
                </c:pt>
                <c:pt idx="4">
                  <c:v>28.72698990053875</c:v>
                </c:pt>
                <c:pt idx="5">
                  <c:v>28.61434684000718</c:v>
                </c:pt>
                <c:pt idx="6">
                  <c:v>28.84324967838077</c:v>
                </c:pt>
                <c:pt idx="7">
                  <c:v>28.28043864149152</c:v>
                </c:pt>
                <c:pt idx="8">
                  <c:v>29.18548533232453</c:v>
                </c:pt>
                <c:pt idx="9">
                  <c:v>28.91618567160612</c:v>
                </c:pt>
                <c:pt idx="10">
                  <c:v>29.62159776627</c:v>
                </c:pt>
                <c:pt idx="11">
                  <c:v>28.22584675770626</c:v>
                </c:pt>
                <c:pt idx="12">
                  <c:v>28.31852441066937</c:v>
                </c:pt>
                <c:pt idx="13">
                  <c:v>28.37894336126627</c:v>
                </c:pt>
                <c:pt idx="14">
                  <c:v>29.11649497482777</c:v>
                </c:pt>
                <c:pt idx="15">
                  <c:v>28.64089473307935</c:v>
                </c:pt>
                <c:pt idx="16">
                  <c:v>27.85766232245292</c:v>
                </c:pt>
                <c:pt idx="17">
                  <c:v>28.51784838091354</c:v>
                </c:pt>
                <c:pt idx="18">
                  <c:v>28.95844079263215</c:v>
                </c:pt>
                <c:pt idx="19">
                  <c:v>28.64755885123446</c:v>
                </c:pt>
                <c:pt idx="20">
                  <c:v>29.20506092924091</c:v>
                </c:pt>
                <c:pt idx="21">
                  <c:v>27.5729728045591</c:v>
                </c:pt>
                <c:pt idx="22">
                  <c:v>28.81229706952886</c:v>
                </c:pt>
                <c:pt idx="23">
                  <c:v>28.53547632431063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1999432"/>
        <c:axId val="791810888"/>
      </c:scatterChart>
      <c:valAx>
        <c:axId val="791999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91810888"/>
        <c:crosses val="autoZero"/>
        <c:crossBetween val="midCat"/>
      </c:valAx>
      <c:valAx>
        <c:axId val="7918108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3/7/14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91999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Data'!$F$2:$F$25</c:f>
              <c:numCache>
                <c:formatCode>0.00</c:formatCode>
                <c:ptCount val="24"/>
                <c:pt idx="0">
                  <c:v>30.04896635788901</c:v>
                </c:pt>
                <c:pt idx="1">
                  <c:v>30.52214947337007</c:v>
                </c:pt>
                <c:pt idx="2">
                  <c:v>29.37473811358888</c:v>
                </c:pt>
                <c:pt idx="3">
                  <c:v>29.78195330054501</c:v>
                </c:pt>
                <c:pt idx="4">
                  <c:v>29.99833039473859</c:v>
                </c:pt>
                <c:pt idx="5">
                  <c:v>30.07513589442257</c:v>
                </c:pt>
                <c:pt idx="6">
                  <c:v>30.8873175662311</c:v>
                </c:pt>
                <c:pt idx="7">
                  <c:v>28.9043735024998</c:v>
                </c:pt>
                <c:pt idx="8">
                  <c:v>31.3022427889893</c:v>
                </c:pt>
                <c:pt idx="9">
                  <c:v>30.50532936978335</c:v>
                </c:pt>
                <c:pt idx="10">
                  <c:v>30.79803587258247</c:v>
                </c:pt>
                <c:pt idx="11">
                  <c:v>29.74176994452782</c:v>
                </c:pt>
                <c:pt idx="12">
                  <c:v>30.00053927970373</c:v>
                </c:pt>
                <c:pt idx="13">
                  <c:v>29.8928646213903</c:v>
                </c:pt>
                <c:pt idx="14">
                  <c:v>30.56849030360898</c:v>
                </c:pt>
                <c:pt idx="15">
                  <c:v>29.82766782884324</c:v>
                </c:pt>
                <c:pt idx="16">
                  <c:v>27.97303839163543</c:v>
                </c:pt>
                <c:pt idx="17">
                  <c:v>30.30442059997036</c:v>
                </c:pt>
                <c:pt idx="18">
                  <c:v>29.23015899378008</c:v>
                </c:pt>
                <c:pt idx="19">
                  <c:v>29.8829476760983</c:v>
                </c:pt>
                <c:pt idx="20">
                  <c:v>30.51649031488181</c:v>
                </c:pt>
                <c:pt idx="21">
                  <c:v>29.72960585219448</c:v>
                </c:pt>
                <c:pt idx="22">
                  <c:v>30.05506618608585</c:v>
                </c:pt>
                <c:pt idx="23">
                  <c:v>30.43533655642499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87336"/>
        <c:axId val="35792632"/>
      </c:scatterChart>
      <c:valAx>
        <c:axId val="3578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5792632"/>
        <c:crosses val="autoZero"/>
        <c:crossBetween val="midCat"/>
      </c:valAx>
      <c:valAx>
        <c:axId val="35792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3/10/14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57873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Data'!$H$2:$H$25</c:f>
              <c:numCache>
                <c:formatCode>0.00</c:formatCode>
                <c:ptCount val="24"/>
                <c:pt idx="0">
                  <c:v>29.26443658940969</c:v>
                </c:pt>
                <c:pt idx="1">
                  <c:v>29.62184994499478</c:v>
                </c:pt>
                <c:pt idx="2">
                  <c:v>27.756286519651</c:v>
                </c:pt>
                <c:pt idx="3">
                  <c:v>28.72884300227983</c:v>
                </c:pt>
                <c:pt idx="4">
                  <c:v>31.64693531820014</c:v>
                </c:pt>
                <c:pt idx="5">
                  <c:v>29.29740991662569</c:v>
                </c:pt>
                <c:pt idx="6">
                  <c:v>29.50829030644033</c:v>
                </c:pt>
                <c:pt idx="7">
                  <c:v>27.96409203205634</c:v>
                </c:pt>
                <c:pt idx="8">
                  <c:v>29.67747919781417</c:v>
                </c:pt>
                <c:pt idx="9">
                  <c:v>29.90019267882614</c:v>
                </c:pt>
                <c:pt idx="10">
                  <c:v>29.5238237874452</c:v>
                </c:pt>
                <c:pt idx="11">
                  <c:v>30.25853702459366</c:v>
                </c:pt>
                <c:pt idx="12">
                  <c:v>28.90481417956178</c:v>
                </c:pt>
                <c:pt idx="13">
                  <c:v>29.75718826222703</c:v>
                </c:pt>
                <c:pt idx="14">
                  <c:v>29.47984649268699</c:v>
                </c:pt>
                <c:pt idx="15">
                  <c:v>29.52955373555483</c:v>
                </c:pt>
                <c:pt idx="16">
                  <c:v>27.11032483141251</c:v>
                </c:pt>
                <c:pt idx="17">
                  <c:v>28.52445994181385</c:v>
                </c:pt>
                <c:pt idx="18">
                  <c:v>29.57385789269791</c:v>
                </c:pt>
                <c:pt idx="19">
                  <c:v>29.17398081919125</c:v>
                </c:pt>
                <c:pt idx="20">
                  <c:v>29.55706489358387</c:v>
                </c:pt>
                <c:pt idx="21">
                  <c:v>29.34977958876665</c:v>
                </c:pt>
                <c:pt idx="22">
                  <c:v>29.28275885484634</c:v>
                </c:pt>
                <c:pt idx="23">
                  <c:v>28.57381366648311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950440"/>
        <c:axId val="793955912"/>
      </c:scatterChart>
      <c:valAx>
        <c:axId val="793950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93955912"/>
        <c:crosses val="autoZero"/>
        <c:crossBetween val="midCat"/>
      </c:valAx>
      <c:valAx>
        <c:axId val="7939559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4/14/14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939504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Data'!$I$2:$I$25</c:f>
              <c:numCache>
                <c:formatCode>0.00</c:formatCode>
                <c:ptCount val="24"/>
                <c:pt idx="0">
                  <c:v>29.73822866544636</c:v>
                </c:pt>
                <c:pt idx="1">
                  <c:v>29.69254832301267</c:v>
                </c:pt>
                <c:pt idx="2">
                  <c:v>28.68097820961233</c:v>
                </c:pt>
                <c:pt idx="3">
                  <c:v>28.54086480398831</c:v>
                </c:pt>
                <c:pt idx="4">
                  <c:v>28.67306919060149</c:v>
                </c:pt>
                <c:pt idx="5">
                  <c:v>29.55447169836824</c:v>
                </c:pt>
                <c:pt idx="6">
                  <c:v>29.97006967169268</c:v>
                </c:pt>
                <c:pt idx="7">
                  <c:v>28.2072898708004</c:v>
                </c:pt>
                <c:pt idx="8">
                  <c:v>30.66471693433364</c:v>
                </c:pt>
                <c:pt idx="9">
                  <c:v>30.14492203506297</c:v>
                </c:pt>
                <c:pt idx="10">
                  <c:v>29.99912570875364</c:v>
                </c:pt>
                <c:pt idx="11">
                  <c:v>29.40482173214685</c:v>
                </c:pt>
                <c:pt idx="12">
                  <c:v>29.16853126345498</c:v>
                </c:pt>
                <c:pt idx="13">
                  <c:v>29.95495819611903</c:v>
                </c:pt>
                <c:pt idx="14">
                  <c:v>29.9610358040921</c:v>
                </c:pt>
                <c:pt idx="15">
                  <c:v>30.05877171714965</c:v>
                </c:pt>
                <c:pt idx="16">
                  <c:v>26.98899075546984</c:v>
                </c:pt>
                <c:pt idx="17">
                  <c:v>29.0440052308237</c:v>
                </c:pt>
                <c:pt idx="18">
                  <c:v>29.91347753459384</c:v>
                </c:pt>
                <c:pt idx="19">
                  <c:v>29.44365073224107</c:v>
                </c:pt>
                <c:pt idx="20">
                  <c:v>30.57386525334716</c:v>
                </c:pt>
                <c:pt idx="21">
                  <c:v>28.94442048562701</c:v>
                </c:pt>
                <c:pt idx="22">
                  <c:v>29.34885268447645</c:v>
                </c:pt>
                <c:pt idx="23">
                  <c:v>29.35724074454873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2482184"/>
        <c:axId val="792475752"/>
      </c:scatterChart>
      <c:valAx>
        <c:axId val="792482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92475752"/>
        <c:crosses val="autoZero"/>
        <c:crossBetween val="midCat"/>
      </c:valAx>
      <c:valAx>
        <c:axId val="7924757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4/21/14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92482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###0.00;\-###0.00</c:formatCode>
                <c:ptCount val="12"/>
                <c:pt idx="0">
                  <c:v>22.56959044588967</c:v>
                </c:pt>
                <c:pt idx="1">
                  <c:v>23.62528807892349</c:v>
                </c:pt>
                <c:pt idx="2">
                  <c:v>24.26124538514532</c:v>
                </c:pt>
                <c:pt idx="3">
                  <c:v>24.7109086736298</c:v>
                </c:pt>
                <c:pt idx="4">
                  <c:v>23.94734450047277</c:v>
                </c:pt>
                <c:pt idx="5">
                  <c:v>24.2829659221986</c:v>
                </c:pt>
                <c:pt idx="6">
                  <c:v>22.87798304707741</c:v>
                </c:pt>
                <c:pt idx="7">
                  <c:v>23.91876520556307</c:v>
                </c:pt>
                <c:pt idx="8">
                  <c:v>23.47369385677996</c:v>
                </c:pt>
                <c:pt idx="9">
                  <c:v>23.47106297071873</c:v>
                </c:pt>
                <c:pt idx="10">
                  <c:v>24.05052044905807</c:v>
                </c:pt>
                <c:pt idx="11">
                  <c:v>21.31925633374172</c:v>
                </c:pt>
              </c:numCache>
            </c:numRef>
          </c:xVal>
          <c:yVal>
            <c:numRef>
              <c:f>'Raw Data'!$C$27:$C$38</c:f>
              <c:numCache>
                <c:formatCode>###0.00;\-###0.00</c:formatCode>
                <c:ptCount val="12"/>
                <c:pt idx="0">
                  <c:v>22.17250307956705</c:v>
                </c:pt>
                <c:pt idx="1">
                  <c:v>23.36541131830586</c:v>
                </c:pt>
                <c:pt idx="2">
                  <c:v>23.95723689418677</c:v>
                </c:pt>
                <c:pt idx="3">
                  <c:v>24.49847468927469</c:v>
                </c:pt>
                <c:pt idx="4">
                  <c:v>23.6906286718884</c:v>
                </c:pt>
                <c:pt idx="5">
                  <c:v>24.2053704789745</c:v>
                </c:pt>
                <c:pt idx="6">
                  <c:v>22.8348980895544</c:v>
                </c:pt>
                <c:pt idx="7">
                  <c:v>23.81116108449628</c:v>
                </c:pt>
                <c:pt idx="8">
                  <c:v>23.42339569618224</c:v>
                </c:pt>
                <c:pt idx="9">
                  <c:v>23.47362909419365</c:v>
                </c:pt>
                <c:pt idx="10">
                  <c:v>24.07895295625396</c:v>
                </c:pt>
                <c:pt idx="11">
                  <c:v>21.17805134813562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693656"/>
        <c:axId val="423699144"/>
      </c:scatterChart>
      <c:valAx>
        <c:axId val="423693656"/>
        <c:scaling>
          <c:orientation val="minMax"/>
          <c:max val="30.0"/>
          <c:min val="18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23699144"/>
        <c:crosses val="autoZero"/>
        <c:crossBetween val="midCat"/>
      </c:valAx>
      <c:valAx>
        <c:axId val="423699144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236936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E</c:v>
          </c:tx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23.48851438035953</c:v>
                </c:pt>
                <c:pt idx="1">
                  <c:v>23.96969842102626</c:v>
                </c:pt>
                <c:pt idx="2">
                  <c:v>23.71005418177187</c:v>
                </c:pt>
                <c:pt idx="3">
                  <c:v>23.01145206855426</c:v>
                </c:pt>
                <c:pt idx="4">
                  <c:v>23.44262427164767</c:v>
                </c:pt>
                <c:pt idx="5">
                  <c:v>23.35684559978818</c:v>
                </c:pt>
                <c:pt idx="6">
                  <c:v>23.69671305641907</c:v>
                </c:pt>
                <c:pt idx="7">
                  <c:v>23.04346563310195</c:v>
                </c:pt>
                <c:pt idx="8">
                  <c:v>21.09993509140818</c:v>
                </c:pt>
                <c:pt idx="9">
                  <c:v>23.85677387910544</c:v>
                </c:pt>
                <c:pt idx="10">
                  <c:v>24.01551629877819</c:v>
                </c:pt>
                <c:pt idx="11">
                  <c:v>24.39126166777223</c:v>
                </c:pt>
              </c:numCache>
            </c:numRef>
          </c:yVal>
          <c:smooth val="0"/>
        </c:ser>
        <c:ser>
          <c:idx val="1"/>
          <c:order val="1"/>
          <c:tx>
            <c:v>row F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23.5888400291182</c:v>
                </c:pt>
                <c:pt idx="1">
                  <c:v>24.05656915947999</c:v>
                </c:pt>
                <c:pt idx="2">
                  <c:v>23.57726642397055</c:v>
                </c:pt>
                <c:pt idx="3">
                  <c:v>22.9598453053933</c:v>
                </c:pt>
                <c:pt idx="4">
                  <c:v>23.68092208121186</c:v>
                </c:pt>
                <c:pt idx="5">
                  <c:v>23.28273833625553</c:v>
                </c:pt>
                <c:pt idx="6">
                  <c:v>23.85358206075558</c:v>
                </c:pt>
                <c:pt idx="7">
                  <c:v>22.85532848417773</c:v>
                </c:pt>
                <c:pt idx="8">
                  <c:v>21.17402137128101</c:v>
                </c:pt>
                <c:pt idx="9">
                  <c:v>24.16741272942975</c:v>
                </c:pt>
                <c:pt idx="10">
                  <c:v>23.98476653740539</c:v>
                </c:pt>
                <c:pt idx="11">
                  <c:v>24.3206234564045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725752"/>
        <c:axId val="423731288"/>
      </c:scatterChart>
      <c:valAx>
        <c:axId val="423725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423731288"/>
        <c:crosses val="autoZero"/>
        <c:crossBetween val="midCat"/>
      </c:valAx>
      <c:valAx>
        <c:axId val="423731288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237257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G</c:v>
          </c:tx>
          <c:spPr>
            <a:ln w="28575">
              <a:noFill/>
            </a:ln>
          </c:spPr>
          <c:yVal>
            <c:numRef>
              <c:f>'Raw Data'!$C$75:$C$86</c:f>
              <c:numCache>
                <c:formatCode>General</c:formatCode>
                <c:ptCount val="12"/>
                <c:pt idx="0">
                  <c:v>28.82442277111401</c:v>
                </c:pt>
                <c:pt idx="1">
                  <c:v>30.1015950336572</c:v>
                </c:pt>
                <c:pt idx="2">
                  <c:v>30.70279732631669</c:v>
                </c:pt>
                <c:pt idx="3">
                  <c:v>31.14698104328371</c:v>
                </c:pt>
                <c:pt idx="4">
                  <c:v>29.54085525397425</c:v>
                </c:pt>
                <c:pt idx="5">
                  <c:v>30.35582734905902</c:v>
                </c:pt>
                <c:pt idx="6">
                  <c:v>29.81145055927248</c:v>
                </c:pt>
                <c:pt idx="7">
                  <c:v>30.69574677167526</c:v>
                </c:pt>
                <c:pt idx="8">
                  <c:v>30.97303805528998</c:v>
                </c:pt>
                <c:pt idx="9">
                  <c:v>30.6395501334531</c:v>
                </c:pt>
                <c:pt idx="10">
                  <c:v>29.65684407191322</c:v>
                </c:pt>
                <c:pt idx="11">
                  <c:v>30.93527903470023</c:v>
                </c:pt>
              </c:numCache>
            </c:numRef>
          </c:yVal>
          <c:smooth val="0"/>
        </c:ser>
        <c:ser>
          <c:idx val="1"/>
          <c:order val="1"/>
          <c:tx>
            <c:v>row H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Data'!$C$87:$C$98</c:f>
              <c:numCache>
                <c:formatCode>General</c:formatCode>
                <c:ptCount val="12"/>
                <c:pt idx="0">
                  <c:v>29.93272019956776</c:v>
                </c:pt>
                <c:pt idx="1">
                  <c:v>30.59779334907395</c:v>
                </c:pt>
                <c:pt idx="2">
                  <c:v>30.5880838701238</c:v>
                </c:pt>
                <c:pt idx="3">
                  <c:v>30.61218526657569</c:v>
                </c:pt>
                <c:pt idx="4">
                  <c:v>30.77120466718975</c:v>
                </c:pt>
                <c:pt idx="5">
                  <c:v>30.84177983616316</c:v>
                </c:pt>
                <c:pt idx="6">
                  <c:v>31.3035208532473</c:v>
                </c:pt>
                <c:pt idx="7">
                  <c:v>30.19440033234819</c:v>
                </c:pt>
                <c:pt idx="8">
                  <c:v>29.95620988031207</c:v>
                </c:pt>
                <c:pt idx="9">
                  <c:v>30.20719811633102</c:v>
                </c:pt>
                <c:pt idx="10">
                  <c:v>29.65715723647041</c:v>
                </c:pt>
                <c:pt idx="11">
                  <c:v>30.01164157023291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67640"/>
        <c:axId val="38928344"/>
      </c:scatterChart>
      <c:valAx>
        <c:axId val="38967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38928344"/>
        <c:crosses val="autoZero"/>
        <c:crossBetween val="midCat"/>
      </c:valAx>
      <c:valAx>
        <c:axId val="38928344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389676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23.48851438035953</c:v>
                </c:pt>
                <c:pt idx="1">
                  <c:v>23.96969842102626</c:v>
                </c:pt>
                <c:pt idx="2">
                  <c:v>23.71005418177187</c:v>
                </c:pt>
                <c:pt idx="3">
                  <c:v>23.01145206855426</c:v>
                </c:pt>
                <c:pt idx="4">
                  <c:v>23.44262427164767</c:v>
                </c:pt>
                <c:pt idx="5">
                  <c:v>23.35684559978818</c:v>
                </c:pt>
                <c:pt idx="6">
                  <c:v>23.69671305641907</c:v>
                </c:pt>
                <c:pt idx="7">
                  <c:v>23.04346563310195</c:v>
                </c:pt>
                <c:pt idx="8">
                  <c:v>21.09993509140818</c:v>
                </c:pt>
                <c:pt idx="9">
                  <c:v>23.85677387910544</c:v>
                </c:pt>
                <c:pt idx="10">
                  <c:v>24.01551629877819</c:v>
                </c:pt>
                <c:pt idx="11">
                  <c:v>24.39126166777223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23.5888400291182</c:v>
                </c:pt>
                <c:pt idx="1">
                  <c:v>24.05656915947999</c:v>
                </c:pt>
                <c:pt idx="2">
                  <c:v>23.57726642397055</c:v>
                </c:pt>
                <c:pt idx="3">
                  <c:v>22.9598453053933</c:v>
                </c:pt>
                <c:pt idx="4">
                  <c:v>23.68092208121186</c:v>
                </c:pt>
                <c:pt idx="5">
                  <c:v>23.28273833625553</c:v>
                </c:pt>
                <c:pt idx="6">
                  <c:v>23.85358206075558</c:v>
                </c:pt>
                <c:pt idx="7">
                  <c:v>22.85532848417773</c:v>
                </c:pt>
                <c:pt idx="8">
                  <c:v>21.17402137128101</c:v>
                </c:pt>
                <c:pt idx="9">
                  <c:v>24.16741272942975</c:v>
                </c:pt>
                <c:pt idx="10">
                  <c:v>23.98476653740539</c:v>
                </c:pt>
                <c:pt idx="11">
                  <c:v>24.3206234564045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4327480"/>
        <c:axId val="794332888"/>
      </c:scatterChart>
      <c:valAx>
        <c:axId val="794327480"/>
        <c:scaling>
          <c:orientation val="minMax"/>
          <c:max val="30.0"/>
          <c:min val="18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94332888"/>
        <c:crosses val="autoZero"/>
        <c:crossBetween val="midCat"/>
      </c:valAx>
      <c:valAx>
        <c:axId val="794332888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94327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G vs H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Data'!$C$75:$C$86</c:f>
              <c:numCache>
                <c:formatCode>General</c:formatCode>
                <c:ptCount val="12"/>
                <c:pt idx="0">
                  <c:v>28.82442277111401</c:v>
                </c:pt>
                <c:pt idx="1">
                  <c:v>30.1015950336572</c:v>
                </c:pt>
                <c:pt idx="2">
                  <c:v>30.70279732631669</c:v>
                </c:pt>
                <c:pt idx="3">
                  <c:v>31.14698104328371</c:v>
                </c:pt>
                <c:pt idx="4">
                  <c:v>29.54085525397425</c:v>
                </c:pt>
                <c:pt idx="5">
                  <c:v>30.35582734905902</c:v>
                </c:pt>
                <c:pt idx="6">
                  <c:v>29.81145055927248</c:v>
                </c:pt>
                <c:pt idx="7">
                  <c:v>30.69574677167526</c:v>
                </c:pt>
                <c:pt idx="8">
                  <c:v>30.97303805528998</c:v>
                </c:pt>
                <c:pt idx="9">
                  <c:v>30.6395501334531</c:v>
                </c:pt>
                <c:pt idx="10">
                  <c:v>29.65684407191322</c:v>
                </c:pt>
                <c:pt idx="11">
                  <c:v>30.93527903470023</c:v>
                </c:pt>
              </c:numCache>
            </c:numRef>
          </c:xVal>
          <c:yVal>
            <c:numRef>
              <c:f>'Raw Data'!$C$87:$C$98</c:f>
              <c:numCache>
                <c:formatCode>General</c:formatCode>
                <c:ptCount val="12"/>
                <c:pt idx="0">
                  <c:v>29.93272019956776</c:v>
                </c:pt>
                <c:pt idx="1">
                  <c:v>30.59779334907395</c:v>
                </c:pt>
                <c:pt idx="2">
                  <c:v>30.5880838701238</c:v>
                </c:pt>
                <c:pt idx="3">
                  <c:v>30.61218526657569</c:v>
                </c:pt>
                <c:pt idx="4">
                  <c:v>30.77120466718975</c:v>
                </c:pt>
                <c:pt idx="5">
                  <c:v>30.84177983616316</c:v>
                </c:pt>
                <c:pt idx="6">
                  <c:v>31.3035208532473</c:v>
                </c:pt>
                <c:pt idx="7">
                  <c:v>30.19440033234819</c:v>
                </c:pt>
                <c:pt idx="8">
                  <c:v>29.95620988031207</c:v>
                </c:pt>
                <c:pt idx="9">
                  <c:v>30.20719811633102</c:v>
                </c:pt>
                <c:pt idx="10">
                  <c:v>29.65715723647041</c:v>
                </c:pt>
                <c:pt idx="11">
                  <c:v>30.01164157023291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2493592"/>
        <c:axId val="456613496"/>
      </c:scatterChart>
      <c:valAx>
        <c:axId val="792493592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56613496"/>
        <c:crosses val="autoZero"/>
        <c:crossBetween val="midCat"/>
      </c:valAx>
      <c:valAx>
        <c:axId val="456613496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92493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miR-29a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Analysis!$C$1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Analysis!$G$4:$G$27</c:f>
                <c:numCache>
                  <c:formatCode>General</c:formatCode>
                  <c:ptCount val="24"/>
                  <c:pt idx="0">
                    <c:v>0.0548682640929278</c:v>
                  </c:pt>
                  <c:pt idx="1">
                    <c:v>0.0614268882473176</c:v>
                  </c:pt>
                  <c:pt idx="2">
                    <c:v>0.0760876036899446</c:v>
                  </c:pt>
                  <c:pt idx="3">
                    <c:v>0.0217433647865798</c:v>
                  </c:pt>
                  <c:pt idx="4">
                    <c:v>0.219654837564312</c:v>
                  </c:pt>
                  <c:pt idx="5">
                    <c:v>0.0201048186443524</c:v>
                  </c:pt>
                  <c:pt idx="6">
                    <c:v>0.0355661704398576</c:v>
                  </c:pt>
                  <c:pt idx="7">
                    <c:v>0.0523869108909651</c:v>
                  </c:pt>
                  <c:pt idx="8">
                    <c:v>0.00181452331047849</c:v>
                  </c:pt>
                  <c:pt idx="9">
                    <c:v>0.0524017485791126</c:v>
                  </c:pt>
                  <c:pt idx="10">
                    <c:v>0.183760619705524</c:v>
                  </c:pt>
                  <c:pt idx="11">
                    <c:v>0.0709409465641976</c:v>
                  </c:pt>
                  <c:pt idx="12">
                    <c:v>0.0938951239998708</c:v>
                  </c:pt>
                  <c:pt idx="13">
                    <c:v>0.0998470028594183</c:v>
                  </c:pt>
                  <c:pt idx="14">
                    <c:v>0.133033053797414</c:v>
                  </c:pt>
                  <c:pt idx="15">
                    <c:v>0.0499487582690151</c:v>
                  </c:pt>
                  <c:pt idx="16">
                    <c:v>0.280783169450231</c:v>
                  </c:pt>
                  <c:pt idx="17">
                    <c:v>0.150213510891974</c:v>
                  </c:pt>
                  <c:pt idx="18">
                    <c:v>0.110923136724328</c:v>
                  </c:pt>
                  <c:pt idx="19">
                    <c:v>0.036491492186199</c:v>
                  </c:pt>
                  <c:pt idx="20">
                    <c:v>0.214966465495074</c:v>
                  </c:pt>
                  <c:pt idx="21">
                    <c:v>0.168501997084745</c:v>
                  </c:pt>
                  <c:pt idx="22">
                    <c:v>0.0304656656316551</c:v>
                  </c:pt>
                  <c:pt idx="23">
                    <c:v>0.181525503229936</c:v>
                  </c:pt>
                </c:numCache>
              </c:numRef>
            </c:plus>
            <c:minus>
              <c:numRef>
                <c:f>Analysis!$G$4:$G$27</c:f>
                <c:numCache>
                  <c:formatCode>General</c:formatCode>
                  <c:ptCount val="24"/>
                  <c:pt idx="0">
                    <c:v>0.0548682640929278</c:v>
                  </c:pt>
                  <c:pt idx="1">
                    <c:v>0.0614268882473176</c:v>
                  </c:pt>
                  <c:pt idx="2">
                    <c:v>0.0760876036899446</c:v>
                  </c:pt>
                  <c:pt idx="3">
                    <c:v>0.0217433647865798</c:v>
                  </c:pt>
                  <c:pt idx="4">
                    <c:v>0.219654837564312</c:v>
                  </c:pt>
                  <c:pt idx="5">
                    <c:v>0.0201048186443524</c:v>
                  </c:pt>
                  <c:pt idx="6">
                    <c:v>0.0355661704398576</c:v>
                  </c:pt>
                  <c:pt idx="7">
                    <c:v>0.0523869108909651</c:v>
                  </c:pt>
                  <c:pt idx="8">
                    <c:v>0.00181452331047849</c:v>
                  </c:pt>
                  <c:pt idx="9">
                    <c:v>0.0524017485791126</c:v>
                  </c:pt>
                  <c:pt idx="10">
                    <c:v>0.183760619705524</c:v>
                  </c:pt>
                  <c:pt idx="11">
                    <c:v>0.0709409465641976</c:v>
                  </c:pt>
                  <c:pt idx="12">
                    <c:v>0.0938951239998708</c:v>
                  </c:pt>
                  <c:pt idx="13">
                    <c:v>0.0998470028594183</c:v>
                  </c:pt>
                  <c:pt idx="14">
                    <c:v>0.133033053797414</c:v>
                  </c:pt>
                  <c:pt idx="15">
                    <c:v>0.0499487582690151</c:v>
                  </c:pt>
                  <c:pt idx="16">
                    <c:v>0.280783169450231</c:v>
                  </c:pt>
                  <c:pt idx="17">
                    <c:v>0.150213510891974</c:v>
                  </c:pt>
                  <c:pt idx="18">
                    <c:v>0.110923136724328</c:v>
                  </c:pt>
                  <c:pt idx="19">
                    <c:v>0.036491492186199</c:v>
                  </c:pt>
                  <c:pt idx="20">
                    <c:v>0.214966465495074</c:v>
                  </c:pt>
                  <c:pt idx="21">
                    <c:v>0.168501997084745</c:v>
                  </c:pt>
                  <c:pt idx="22">
                    <c:v>0.0304656656316551</c:v>
                  </c:pt>
                  <c:pt idx="23">
                    <c:v>0.181525503229936</c:v>
                  </c:pt>
                </c:numCache>
              </c:numRef>
            </c:minus>
          </c:errBars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Analysis!$E$4:$E$27</c:f>
              <c:numCache>
                <c:formatCode>0.00</c:formatCode>
                <c:ptCount val="24"/>
                <c:pt idx="0">
                  <c:v>24.24416820058655</c:v>
                </c:pt>
                <c:pt idx="1">
                  <c:v>24.01313379025312</c:v>
                </c:pt>
                <c:pt idx="2">
                  <c:v>23.86496314502968</c:v>
                </c:pt>
                <c:pt idx="3">
                  <c:v>24.00014141809179</c:v>
                </c:pt>
                <c:pt idx="4">
                  <c:v>24.01209330426759</c:v>
                </c:pt>
                <c:pt idx="5">
                  <c:v>24.06473670265602</c:v>
                </c:pt>
                <c:pt idx="6">
                  <c:v>23.4485447764811</c:v>
                </c:pt>
                <c:pt idx="7">
                  <c:v>21.1369782313446</c:v>
                </c:pt>
                <c:pt idx="8">
                  <c:v>23.47234603245619</c:v>
                </c:pt>
                <c:pt idx="9">
                  <c:v>23.31979196802186</c:v>
                </c:pt>
                <c:pt idx="10">
                  <c:v>23.49534969861467</c:v>
                </c:pt>
                <c:pt idx="11">
                  <c:v>23.53867720473887</c:v>
                </c:pt>
                <c:pt idx="12">
                  <c:v>23.6436603028712</c:v>
                </c:pt>
                <c:pt idx="13">
                  <c:v>21.24865384093867</c:v>
                </c:pt>
                <c:pt idx="14">
                  <c:v>22.94939705863984</c:v>
                </c:pt>
                <c:pt idx="15">
                  <c:v>24.35594256208837</c:v>
                </c:pt>
                <c:pt idx="16">
                  <c:v>22.37104676272836</c:v>
                </c:pt>
                <c:pt idx="17">
                  <c:v>24.60469168145225</c:v>
                </c:pt>
                <c:pt idx="18">
                  <c:v>23.77514755858732</c:v>
                </c:pt>
                <c:pt idx="19">
                  <c:v>22.98564868697378</c:v>
                </c:pt>
                <c:pt idx="20">
                  <c:v>24.10924113966605</c:v>
                </c:pt>
                <c:pt idx="21">
                  <c:v>23.56177317642977</c:v>
                </c:pt>
                <c:pt idx="22">
                  <c:v>22.8564405683159</c:v>
                </c:pt>
                <c:pt idx="23">
                  <c:v>23.81898658618059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7732968"/>
        <c:axId val="761591768"/>
      </c:barChart>
      <c:catAx>
        <c:axId val="787732968"/>
        <c:scaling>
          <c:orientation val="minMax"/>
        </c:scaling>
        <c:delete val="0"/>
        <c:axPos val="b"/>
        <c:majorTickMark val="out"/>
        <c:minorTickMark val="none"/>
        <c:tickLblPos val="nextTo"/>
        <c:crossAx val="761591768"/>
        <c:crosses val="autoZero"/>
        <c:auto val="1"/>
        <c:lblAlgn val="ctr"/>
        <c:lblOffset val="100"/>
        <c:noMultiLvlLbl val="0"/>
      </c:catAx>
      <c:valAx>
        <c:axId val="761591768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87732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miR-29a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Analysis!$E$4:$E$9</c:f>
              <c:numCache>
                <c:formatCode>0.00</c:formatCode>
                <c:ptCount val="6"/>
                <c:pt idx="0">
                  <c:v>24.24416820058655</c:v>
                </c:pt>
                <c:pt idx="1">
                  <c:v>24.01313379025312</c:v>
                </c:pt>
                <c:pt idx="2">
                  <c:v>23.86496314502968</c:v>
                </c:pt>
                <c:pt idx="3">
                  <c:v>24.00014141809179</c:v>
                </c:pt>
                <c:pt idx="4">
                  <c:v>24.01209330426759</c:v>
                </c:pt>
                <c:pt idx="5">
                  <c:v>24.06473670265602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Analysis!$E$10:$E$15</c:f>
              <c:numCache>
                <c:formatCode>0.00</c:formatCode>
                <c:ptCount val="6"/>
                <c:pt idx="0">
                  <c:v>23.4485447764811</c:v>
                </c:pt>
                <c:pt idx="1">
                  <c:v>21.1369782313446</c:v>
                </c:pt>
                <c:pt idx="2">
                  <c:v>23.47234603245619</c:v>
                </c:pt>
                <c:pt idx="3">
                  <c:v>23.31979196802186</c:v>
                </c:pt>
                <c:pt idx="4">
                  <c:v>23.49534969861467</c:v>
                </c:pt>
                <c:pt idx="5">
                  <c:v>23.53867720473887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Analysis!$E$16:$E$21</c:f>
              <c:numCache>
                <c:formatCode>0.00</c:formatCode>
                <c:ptCount val="6"/>
                <c:pt idx="0">
                  <c:v>23.6436603028712</c:v>
                </c:pt>
                <c:pt idx="1">
                  <c:v>21.24865384093867</c:v>
                </c:pt>
                <c:pt idx="2">
                  <c:v>22.94939705863984</c:v>
                </c:pt>
                <c:pt idx="3">
                  <c:v>24.35594256208837</c:v>
                </c:pt>
                <c:pt idx="4">
                  <c:v>22.37104676272836</c:v>
                </c:pt>
                <c:pt idx="5">
                  <c:v>24.60469168145225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Analysis!$E$22:$E$27</c:f>
              <c:numCache>
                <c:formatCode>0.00</c:formatCode>
                <c:ptCount val="6"/>
                <c:pt idx="0">
                  <c:v>23.77514755858732</c:v>
                </c:pt>
                <c:pt idx="1">
                  <c:v>22.98564868697378</c:v>
                </c:pt>
                <c:pt idx="2">
                  <c:v>24.10924113966605</c:v>
                </c:pt>
                <c:pt idx="3">
                  <c:v>23.56177317642977</c:v>
                </c:pt>
                <c:pt idx="4">
                  <c:v>22.8564405683159</c:v>
                </c:pt>
                <c:pt idx="5">
                  <c:v>23.81898658618059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Analysis!$E$34:$E$41</c:f>
              <c:numCache>
                <c:formatCode>0.00</c:formatCode>
                <c:ptCount val="8"/>
                <c:pt idx="0">
                  <c:v>24.04075504528979</c:v>
                </c:pt>
                <c:pt idx="1">
                  <c:v>24.0256571416718</c:v>
                </c:pt>
                <c:pt idx="2">
                  <c:v>22.68595634676063</c:v>
                </c:pt>
                <c:pt idx="3">
                  <c:v>23.45127295712514</c:v>
                </c:pt>
                <c:pt idx="4">
                  <c:v>22.6139037341499</c:v>
                </c:pt>
                <c:pt idx="5">
                  <c:v>23.77722700208966</c:v>
                </c:pt>
                <c:pt idx="6">
                  <c:v>23.62334579507571</c:v>
                </c:pt>
                <c:pt idx="7">
                  <c:v>23.41240011030875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2581848"/>
        <c:axId val="457115496"/>
      </c:scatterChart>
      <c:valAx>
        <c:axId val="792581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7115496"/>
        <c:crosses val="autoZero"/>
        <c:crossBetween val="midCat"/>
      </c:valAx>
      <c:valAx>
        <c:axId val="457115496"/>
        <c:scaling>
          <c:orientation val="minMax"/>
          <c:max val="26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925818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miR-29a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Analysis!$I$4:$I$9</c:f>
              <c:numCache>
                <c:formatCode>0.00</c:formatCode>
                <c:ptCount val="6"/>
                <c:pt idx="0">
                  <c:v>0.868493432617357</c:v>
                </c:pt>
                <c:pt idx="1">
                  <c:v>1.019330047225517</c:v>
                </c:pt>
                <c:pt idx="2">
                  <c:v>1.129584267349964</c:v>
                </c:pt>
                <c:pt idx="3">
                  <c:v>1.028551211394252</c:v>
                </c:pt>
                <c:pt idx="4">
                  <c:v>1.02006546333758</c:v>
                </c:pt>
                <c:pt idx="5">
                  <c:v>0.983514578493599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Analysis!$I$10:$I$15</c:f>
              <c:numCache>
                <c:formatCode>0.00</c:formatCode>
                <c:ptCount val="6"/>
                <c:pt idx="0">
                  <c:v>1.50755461545937</c:v>
                </c:pt>
                <c:pt idx="1">
                  <c:v>7.483830138699332</c:v>
                </c:pt>
                <c:pt idx="2">
                  <c:v>1.48288735781472</c:v>
                </c:pt>
                <c:pt idx="3">
                  <c:v>1.648281985071034</c:v>
                </c:pt>
                <c:pt idx="4">
                  <c:v>1.45943033534645</c:v>
                </c:pt>
                <c:pt idx="5">
                  <c:v>1.41625184996278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Analysis!$I$16:$I$21</c:f>
              <c:numCache>
                <c:formatCode>0.00</c:formatCode>
                <c:ptCount val="6"/>
                <c:pt idx="0">
                  <c:v>1.316853397562223</c:v>
                </c:pt>
                <c:pt idx="1">
                  <c:v>6.926378389169954</c:v>
                </c:pt>
                <c:pt idx="2">
                  <c:v>2.130745058812926</c:v>
                </c:pt>
                <c:pt idx="3">
                  <c:v>0.803746515601549</c:v>
                </c:pt>
                <c:pt idx="4">
                  <c:v>3.181502560231483</c:v>
                </c:pt>
                <c:pt idx="5">
                  <c:v>0.67645382503948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Analysis!$I$22:$I$27</c:f>
              <c:numCache>
                <c:formatCode>0.00</c:formatCode>
                <c:ptCount val="6"/>
                <c:pt idx="0">
                  <c:v>1.202142138208713</c:v>
                </c:pt>
                <c:pt idx="1">
                  <c:v>2.077871385714382</c:v>
                </c:pt>
                <c:pt idx="2">
                  <c:v>0.953638182380658</c:v>
                </c:pt>
                <c:pt idx="3">
                  <c:v>1.39375972243441</c:v>
                </c:pt>
                <c:pt idx="4">
                  <c:v>2.272553844210426</c:v>
                </c:pt>
                <c:pt idx="5">
                  <c:v>1.16616219516421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Analysis!$I$34:$I$41</c:f>
              <c:numCache>
                <c:formatCode>0.00</c:formatCode>
                <c:ptCount val="8"/>
                <c:pt idx="0">
                  <c:v>1.000000000000001</c:v>
                </c:pt>
                <c:pt idx="1">
                  <c:v>1.010520019682311</c:v>
                </c:pt>
                <c:pt idx="2">
                  <c:v>2.557614269780954</c:v>
                </c:pt>
                <c:pt idx="3">
                  <c:v>1.504706477174485</c:v>
                </c:pt>
                <c:pt idx="4">
                  <c:v>2.68859287886747</c:v>
                </c:pt>
                <c:pt idx="5">
                  <c:v>1.200410666271898</c:v>
                </c:pt>
                <c:pt idx="6">
                  <c:v>1.335527099383075</c:v>
                </c:pt>
                <c:pt idx="7">
                  <c:v>1.545801353939602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97080"/>
        <c:axId val="39002232"/>
      </c:scatterChart>
      <c:valAx>
        <c:axId val="389970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9002232"/>
        <c:crosses val="autoZero"/>
        <c:crossBetween val="midCat"/>
      </c:valAx>
      <c:valAx>
        <c:axId val="39002232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389970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6" Type="http://schemas.openxmlformats.org/officeDocument/2006/relationships/chart" Target="../charts/chart12.xml"/><Relationship Id="rId7" Type="http://schemas.openxmlformats.org/officeDocument/2006/relationships/chart" Target="../charts/chart13.xml"/><Relationship Id="rId8" Type="http://schemas.openxmlformats.org/officeDocument/2006/relationships/chart" Target="../charts/chart14.xml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4" Type="http://schemas.openxmlformats.org/officeDocument/2006/relationships/chart" Target="../charts/chart18.xml"/><Relationship Id="rId5" Type="http://schemas.openxmlformats.org/officeDocument/2006/relationships/chart" Target="../charts/chart19.xml"/><Relationship Id="rId1" Type="http://schemas.openxmlformats.org/officeDocument/2006/relationships/chart" Target="../charts/chart15.xml"/><Relationship Id="rId2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38100</xdr:rowOff>
    </xdr:from>
    <xdr:to>
      <xdr:col>10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800100</xdr:colOff>
      <xdr:row>1</xdr:row>
      <xdr:rowOff>38100</xdr:rowOff>
    </xdr:from>
    <xdr:to>
      <xdr:col>15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12700</xdr:colOff>
      <xdr:row>17</xdr:row>
      <xdr:rowOff>152400</xdr:rowOff>
    </xdr:from>
    <xdr:to>
      <xdr:col>10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12700</xdr:colOff>
      <xdr:row>34</xdr:row>
      <xdr:rowOff>101600</xdr:rowOff>
    </xdr:from>
    <xdr:to>
      <xdr:col>10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787400</xdr:colOff>
      <xdr:row>17</xdr:row>
      <xdr:rowOff>152400</xdr:rowOff>
    </xdr:from>
    <xdr:to>
      <xdr:col>15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800100</xdr:colOff>
      <xdr:row>34</xdr:row>
      <xdr:rowOff>114300</xdr:rowOff>
    </xdr:from>
    <xdr:to>
      <xdr:col>15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294922</xdr:colOff>
      <xdr:row>22</xdr:row>
      <xdr:rowOff>65707</xdr:rowOff>
    </xdr:from>
    <xdr:to>
      <xdr:col>24</xdr:col>
      <xdr:colOff>288571</xdr:colOff>
      <xdr:row>42</xdr:row>
      <xdr:rowOff>72058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317868</xdr:colOff>
      <xdr:row>47</xdr:row>
      <xdr:rowOff>139698</xdr:rowOff>
    </xdr:from>
    <xdr:to>
      <xdr:col>13</xdr:col>
      <xdr:colOff>225412</xdr:colOff>
      <xdr:row>66</xdr:row>
      <xdr:rowOff>3893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317868</xdr:colOff>
      <xdr:row>66</xdr:row>
      <xdr:rowOff>19854</xdr:rowOff>
    </xdr:from>
    <xdr:to>
      <xdr:col>13</xdr:col>
      <xdr:colOff>225412</xdr:colOff>
      <xdr:row>84</xdr:row>
      <xdr:rowOff>53382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239018</xdr:colOff>
      <xdr:row>47</xdr:row>
      <xdr:rowOff>139698</xdr:rowOff>
    </xdr:from>
    <xdr:to>
      <xdr:col>18</xdr:col>
      <xdr:colOff>536029</xdr:colOff>
      <xdr:row>66</xdr:row>
      <xdr:rowOff>3893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239018</xdr:colOff>
      <xdr:row>66</xdr:row>
      <xdr:rowOff>19853</xdr:rowOff>
    </xdr:from>
    <xdr:to>
      <xdr:col>18</xdr:col>
      <xdr:colOff>536029</xdr:colOff>
      <xdr:row>84</xdr:row>
      <xdr:rowOff>53381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294922</xdr:colOff>
      <xdr:row>2</xdr:row>
      <xdr:rowOff>25400</xdr:rowOff>
    </xdr:from>
    <xdr:to>
      <xdr:col>24</xdr:col>
      <xdr:colOff>288571</xdr:colOff>
      <xdr:row>22</xdr:row>
      <xdr:rowOff>31750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219138</xdr:colOff>
      <xdr:row>47</xdr:row>
      <xdr:rowOff>139698</xdr:rowOff>
    </xdr:from>
    <xdr:to>
      <xdr:col>7</xdr:col>
      <xdr:colOff>296015</xdr:colOff>
      <xdr:row>66</xdr:row>
      <xdr:rowOff>3893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219138</xdr:colOff>
      <xdr:row>66</xdr:row>
      <xdr:rowOff>19853</xdr:rowOff>
    </xdr:from>
    <xdr:to>
      <xdr:col>7</xdr:col>
      <xdr:colOff>296015</xdr:colOff>
      <xdr:row>84</xdr:row>
      <xdr:rowOff>53381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12700</xdr:colOff>
      <xdr:row>2</xdr:row>
      <xdr:rowOff>19050</xdr:rowOff>
    </xdr:from>
    <xdr:to>
      <xdr:col>18</xdr:col>
      <xdr:colOff>774700</xdr:colOff>
      <xdr:row>18</xdr:row>
      <xdr:rowOff>120650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25400</xdr:colOff>
      <xdr:row>18</xdr:row>
      <xdr:rowOff>127000</xdr:rowOff>
    </xdr:from>
    <xdr:to>
      <xdr:col>18</xdr:col>
      <xdr:colOff>787400</xdr:colOff>
      <xdr:row>35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25400</xdr:colOff>
      <xdr:row>35</xdr:row>
      <xdr:rowOff>88900</xdr:rowOff>
    </xdr:from>
    <xdr:to>
      <xdr:col>18</xdr:col>
      <xdr:colOff>787400</xdr:colOff>
      <xdr:row>52</xdr:row>
      <xdr:rowOff>25400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25400</xdr:colOff>
      <xdr:row>52</xdr:row>
      <xdr:rowOff>50800</xdr:rowOff>
    </xdr:from>
    <xdr:to>
      <xdr:col>18</xdr:col>
      <xdr:colOff>787400</xdr:colOff>
      <xdr:row>68</xdr:row>
      <xdr:rowOff>152400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25400</xdr:colOff>
      <xdr:row>69</xdr:row>
      <xdr:rowOff>0</xdr:rowOff>
    </xdr:from>
    <xdr:to>
      <xdr:col>18</xdr:col>
      <xdr:colOff>787400</xdr:colOff>
      <xdr:row>85</xdr:row>
      <xdr:rowOff>101600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workbookViewId="0">
      <selection activeCell="F33" sqref="F33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4" max="4" width="15.5703125" bestFit="1" customWidth="1"/>
    <col min="5" max="5" width="15.5703125" customWidth="1"/>
  </cols>
  <sheetData>
    <row r="1" spans="1:5" ht="18">
      <c r="A1" s="3" t="s">
        <v>166</v>
      </c>
    </row>
    <row r="2" spans="1:5" ht="13" customHeight="1">
      <c r="B2" s="2" t="s">
        <v>40</v>
      </c>
      <c r="C2" s="2"/>
      <c r="D2" s="30" t="s">
        <v>81</v>
      </c>
      <c r="E2" s="31" t="s">
        <v>83</v>
      </c>
    </row>
    <row r="3" spans="1:5" ht="13" customHeight="1">
      <c r="A3">
        <v>1</v>
      </c>
      <c r="B3" s="16" t="s">
        <v>46</v>
      </c>
      <c r="C3" s="17"/>
      <c r="D3" s="18" t="s">
        <v>113</v>
      </c>
      <c r="E3" s="18" t="s">
        <v>84</v>
      </c>
    </row>
    <row r="4" spans="1:5" ht="13" customHeight="1">
      <c r="A4">
        <v>1</v>
      </c>
      <c r="B4" s="19" t="s">
        <v>47</v>
      </c>
      <c r="C4" s="20"/>
      <c r="D4" s="21" t="s">
        <v>114</v>
      </c>
      <c r="E4" s="18" t="s">
        <v>84</v>
      </c>
    </row>
    <row r="5" spans="1:5" ht="13" customHeight="1">
      <c r="A5">
        <v>1</v>
      </c>
      <c r="B5" s="19" t="s">
        <v>48</v>
      </c>
      <c r="C5" s="20"/>
      <c r="D5" s="21" t="s">
        <v>115</v>
      </c>
      <c r="E5" s="18" t="s">
        <v>84</v>
      </c>
    </row>
    <row r="6" spans="1:5" ht="13" customHeight="1">
      <c r="A6">
        <v>1</v>
      </c>
      <c r="B6" s="19" t="s">
        <v>49</v>
      </c>
      <c r="C6" s="20"/>
      <c r="D6" s="21" t="s">
        <v>116</v>
      </c>
      <c r="E6" s="18" t="s">
        <v>84</v>
      </c>
    </row>
    <row r="7" spans="1:5" ht="13" customHeight="1">
      <c r="A7">
        <v>1</v>
      </c>
      <c r="B7" s="19" t="s">
        <v>2</v>
      </c>
      <c r="C7" s="20"/>
      <c r="D7" s="21" t="s">
        <v>117</v>
      </c>
      <c r="E7" s="18" t="s">
        <v>84</v>
      </c>
    </row>
    <row r="8" spans="1:5" ht="13" customHeight="1">
      <c r="A8">
        <v>1</v>
      </c>
      <c r="B8" s="19" t="s">
        <v>3</v>
      </c>
      <c r="C8" s="20"/>
      <c r="D8" s="21" t="s">
        <v>118</v>
      </c>
      <c r="E8" s="18" t="s">
        <v>84</v>
      </c>
    </row>
    <row r="9" spans="1:5" ht="13" customHeight="1">
      <c r="A9">
        <v>1</v>
      </c>
      <c r="B9" s="19" t="s">
        <v>50</v>
      </c>
      <c r="C9" s="20"/>
      <c r="D9" s="21" t="s">
        <v>119</v>
      </c>
      <c r="E9" s="18" t="s">
        <v>84</v>
      </c>
    </row>
    <row r="10" spans="1:5" ht="13" customHeight="1">
      <c r="A10">
        <v>1</v>
      </c>
      <c r="B10" s="19" t="s">
        <v>51</v>
      </c>
      <c r="C10" s="20"/>
      <c r="D10" s="21" t="s">
        <v>120</v>
      </c>
      <c r="E10" s="18" t="s">
        <v>84</v>
      </c>
    </row>
    <row r="11" spans="1:5" ht="13" customHeight="1">
      <c r="A11">
        <v>1</v>
      </c>
      <c r="B11" s="19" t="s">
        <v>52</v>
      </c>
      <c r="C11" s="20"/>
      <c r="D11" s="21" t="s">
        <v>121</v>
      </c>
      <c r="E11" s="18" t="s">
        <v>84</v>
      </c>
    </row>
    <row r="12" spans="1:5" ht="13" customHeight="1">
      <c r="A12">
        <v>1</v>
      </c>
      <c r="B12" s="19" t="s">
        <v>53</v>
      </c>
      <c r="C12" s="20"/>
      <c r="D12" s="21" t="s">
        <v>122</v>
      </c>
      <c r="E12" s="18" t="s">
        <v>84</v>
      </c>
    </row>
    <row r="13" spans="1:5" ht="13" customHeight="1">
      <c r="A13">
        <v>1</v>
      </c>
      <c r="B13" s="19" t="s">
        <v>54</v>
      </c>
      <c r="C13" s="20"/>
      <c r="D13" s="21" t="s">
        <v>123</v>
      </c>
      <c r="E13" s="18" t="s">
        <v>84</v>
      </c>
    </row>
    <row r="14" spans="1:5" ht="13" customHeight="1">
      <c r="A14" s="23">
        <v>1</v>
      </c>
      <c r="B14" s="24" t="s">
        <v>55</v>
      </c>
      <c r="C14" s="25"/>
      <c r="D14" s="26" t="s">
        <v>124</v>
      </c>
      <c r="E14" s="26" t="s">
        <v>84</v>
      </c>
    </row>
    <row r="15" spans="1:5" ht="13" customHeight="1">
      <c r="A15">
        <v>1</v>
      </c>
      <c r="B15" s="13" t="s">
        <v>4</v>
      </c>
      <c r="C15" s="14">
        <v>22.56959044588967</v>
      </c>
      <c r="D15" s="15" t="s">
        <v>113</v>
      </c>
      <c r="E15" s="15" t="s">
        <v>82</v>
      </c>
    </row>
    <row r="16" spans="1:5" ht="13" customHeight="1">
      <c r="A16">
        <v>1</v>
      </c>
      <c r="B16" s="13" t="s">
        <v>5</v>
      </c>
      <c r="C16" s="14">
        <v>23.625288078923493</v>
      </c>
      <c r="D16" s="15" t="s">
        <v>114</v>
      </c>
      <c r="E16" s="15" t="s">
        <v>82</v>
      </c>
    </row>
    <row r="17" spans="1:11" ht="13" customHeight="1">
      <c r="A17">
        <v>1</v>
      </c>
      <c r="B17" s="13" t="s">
        <v>6</v>
      </c>
      <c r="C17" s="14">
        <v>24.261245385145315</v>
      </c>
      <c r="D17" s="15" t="s">
        <v>115</v>
      </c>
      <c r="E17" s="15" t="s">
        <v>82</v>
      </c>
    </row>
    <row r="18" spans="1:11" ht="13" customHeight="1">
      <c r="A18">
        <v>1</v>
      </c>
      <c r="B18" s="13" t="s">
        <v>7</v>
      </c>
      <c r="C18" s="14">
        <v>24.710908673629802</v>
      </c>
      <c r="D18" s="15" t="s">
        <v>116</v>
      </c>
      <c r="E18" s="15" t="s">
        <v>82</v>
      </c>
    </row>
    <row r="19" spans="1:11" ht="13" customHeight="1">
      <c r="A19">
        <v>1</v>
      </c>
      <c r="B19" s="13" t="s">
        <v>8</v>
      </c>
      <c r="C19" s="14">
        <v>23.947344500472774</v>
      </c>
      <c r="D19" s="15" t="s">
        <v>117</v>
      </c>
      <c r="E19" s="15" t="s">
        <v>82</v>
      </c>
    </row>
    <row r="20" spans="1:11" ht="13" customHeight="1">
      <c r="A20">
        <v>1</v>
      </c>
      <c r="B20" s="13" t="s">
        <v>9</v>
      </c>
      <c r="C20" s="14">
        <v>24.282965922198592</v>
      </c>
      <c r="D20" s="15" t="s">
        <v>118</v>
      </c>
      <c r="E20" s="15" t="s">
        <v>82</v>
      </c>
    </row>
    <row r="21" spans="1:11" ht="13" customHeight="1">
      <c r="A21">
        <v>1</v>
      </c>
      <c r="B21" s="13" t="s">
        <v>10</v>
      </c>
      <c r="C21" s="14">
        <v>22.877983047077411</v>
      </c>
      <c r="D21" s="15" t="s">
        <v>119</v>
      </c>
      <c r="E21" s="15" t="s">
        <v>82</v>
      </c>
    </row>
    <row r="22" spans="1:11" ht="13" customHeight="1">
      <c r="A22">
        <v>1</v>
      </c>
      <c r="B22" s="13" t="s">
        <v>11</v>
      </c>
      <c r="C22" s="14">
        <v>23.918765205563073</v>
      </c>
      <c r="D22" s="15" t="s">
        <v>120</v>
      </c>
      <c r="E22" s="15" t="s">
        <v>82</v>
      </c>
    </row>
    <row r="23" spans="1:11" ht="13" customHeight="1">
      <c r="A23">
        <v>1</v>
      </c>
      <c r="B23" s="13" t="s">
        <v>12</v>
      </c>
      <c r="C23" s="14">
        <v>23.47369385677996</v>
      </c>
      <c r="D23" s="15" t="s">
        <v>121</v>
      </c>
      <c r="E23" s="15" t="s">
        <v>82</v>
      </c>
    </row>
    <row r="24" spans="1:11" ht="13" customHeight="1">
      <c r="A24">
        <v>1</v>
      </c>
      <c r="B24" s="13" t="s">
        <v>13</v>
      </c>
      <c r="C24" s="14">
        <v>23.47106297071873</v>
      </c>
      <c r="D24" s="15" t="s">
        <v>122</v>
      </c>
      <c r="E24" s="15" t="s">
        <v>82</v>
      </c>
    </row>
    <row r="25" spans="1:11" ht="13" customHeight="1">
      <c r="A25">
        <v>1</v>
      </c>
      <c r="B25" s="13" t="s">
        <v>14</v>
      </c>
      <c r="C25" s="14">
        <v>24.05052044905807</v>
      </c>
      <c r="D25" s="15" t="s">
        <v>123</v>
      </c>
      <c r="E25" s="15" t="s">
        <v>82</v>
      </c>
    </row>
    <row r="26" spans="1:11" ht="13" customHeight="1">
      <c r="A26" s="23">
        <v>1</v>
      </c>
      <c r="B26" s="27" t="s">
        <v>15</v>
      </c>
      <c r="C26" s="28">
        <v>21.319256333741716</v>
      </c>
      <c r="D26" s="29" t="s">
        <v>124</v>
      </c>
      <c r="E26" s="29" t="s">
        <v>82</v>
      </c>
      <c r="K26" s="9"/>
    </row>
    <row r="27" spans="1:11" ht="13" customHeight="1">
      <c r="A27">
        <v>1</v>
      </c>
      <c r="B27" s="13" t="s">
        <v>16</v>
      </c>
      <c r="C27" s="14">
        <v>22.172503079567051</v>
      </c>
      <c r="D27" s="15" t="s">
        <v>113</v>
      </c>
      <c r="E27" s="15" t="s">
        <v>82</v>
      </c>
      <c r="K27" s="9"/>
    </row>
    <row r="28" spans="1:11" ht="13" customHeight="1">
      <c r="A28">
        <v>1</v>
      </c>
      <c r="B28" s="13" t="s">
        <v>17</v>
      </c>
      <c r="C28" s="14">
        <v>23.365411318305856</v>
      </c>
      <c r="D28" s="15" t="s">
        <v>114</v>
      </c>
      <c r="E28" s="15" t="s">
        <v>82</v>
      </c>
    </row>
    <row r="29" spans="1:11" ht="13" customHeight="1">
      <c r="A29">
        <v>1</v>
      </c>
      <c r="B29" s="13" t="s">
        <v>18</v>
      </c>
      <c r="C29" s="14">
        <v>23.957236894186774</v>
      </c>
      <c r="D29" s="15" t="s">
        <v>115</v>
      </c>
      <c r="E29" s="15" t="s">
        <v>82</v>
      </c>
    </row>
    <row r="30" spans="1:11" ht="13" customHeight="1">
      <c r="A30">
        <v>1</v>
      </c>
      <c r="B30" s="13" t="s">
        <v>19</v>
      </c>
      <c r="C30" s="14">
        <v>24.498474689274694</v>
      </c>
      <c r="D30" s="15" t="s">
        <v>116</v>
      </c>
      <c r="E30" s="15" t="s">
        <v>82</v>
      </c>
    </row>
    <row r="31" spans="1:11" ht="13" customHeight="1">
      <c r="A31">
        <v>1</v>
      </c>
      <c r="B31" s="13" t="s">
        <v>20</v>
      </c>
      <c r="C31" s="14">
        <v>23.690628671888398</v>
      </c>
      <c r="D31" s="15" t="s">
        <v>117</v>
      </c>
      <c r="E31" s="15" t="s">
        <v>82</v>
      </c>
    </row>
    <row r="32" spans="1:11" ht="13" customHeight="1">
      <c r="A32">
        <v>1</v>
      </c>
      <c r="B32" s="13" t="s">
        <v>21</v>
      </c>
      <c r="C32" s="14">
        <v>24.205370478974505</v>
      </c>
      <c r="D32" s="15" t="s">
        <v>118</v>
      </c>
      <c r="E32" s="15" t="s">
        <v>82</v>
      </c>
    </row>
    <row r="33" spans="1:5" ht="13" customHeight="1">
      <c r="A33">
        <v>1</v>
      </c>
      <c r="B33" s="13" t="s">
        <v>22</v>
      </c>
      <c r="C33" s="14">
        <v>22.8348980895544</v>
      </c>
      <c r="D33" s="15" t="s">
        <v>119</v>
      </c>
      <c r="E33" s="15" t="s">
        <v>82</v>
      </c>
    </row>
    <row r="34" spans="1:5" ht="13" customHeight="1">
      <c r="A34">
        <v>1</v>
      </c>
      <c r="B34" s="13" t="s">
        <v>23</v>
      </c>
      <c r="C34" s="14">
        <v>23.811161084496284</v>
      </c>
      <c r="D34" s="15" t="s">
        <v>120</v>
      </c>
      <c r="E34" s="15" t="s">
        <v>82</v>
      </c>
    </row>
    <row r="35" spans="1:5" ht="13" customHeight="1">
      <c r="A35">
        <v>1</v>
      </c>
      <c r="B35" s="13" t="s">
        <v>24</v>
      </c>
      <c r="C35" s="14">
        <v>23.42339569618224</v>
      </c>
      <c r="D35" s="15" t="s">
        <v>121</v>
      </c>
      <c r="E35" s="15" t="s">
        <v>82</v>
      </c>
    </row>
    <row r="36" spans="1:5" ht="13" customHeight="1">
      <c r="A36">
        <v>1</v>
      </c>
      <c r="B36" s="13" t="s">
        <v>25</v>
      </c>
      <c r="C36" s="14">
        <v>23.473629094193651</v>
      </c>
      <c r="D36" s="15" t="s">
        <v>122</v>
      </c>
      <c r="E36" s="15" t="s">
        <v>82</v>
      </c>
    </row>
    <row r="37" spans="1:5" ht="13" customHeight="1">
      <c r="A37">
        <v>1</v>
      </c>
      <c r="B37" s="13" t="s">
        <v>26</v>
      </c>
      <c r="C37" s="14">
        <v>24.078952956253964</v>
      </c>
      <c r="D37" s="15" t="s">
        <v>123</v>
      </c>
      <c r="E37" s="15" t="s">
        <v>82</v>
      </c>
    </row>
    <row r="38" spans="1:5" ht="13" customHeight="1">
      <c r="A38" s="23">
        <v>1</v>
      </c>
      <c r="B38" s="27" t="s">
        <v>27</v>
      </c>
      <c r="C38" s="28">
        <v>21.178051348135622</v>
      </c>
      <c r="D38" s="29" t="s">
        <v>124</v>
      </c>
      <c r="E38" s="29" t="s">
        <v>82</v>
      </c>
    </row>
    <row r="39" spans="1:5" ht="13" customHeight="1">
      <c r="A39">
        <v>1</v>
      </c>
      <c r="B39" s="19" t="s">
        <v>28</v>
      </c>
      <c r="C39" s="20"/>
      <c r="D39" s="21" t="s">
        <v>125</v>
      </c>
      <c r="E39" s="18" t="s">
        <v>84</v>
      </c>
    </row>
    <row r="40" spans="1:5" ht="13" customHeight="1">
      <c r="A40">
        <v>1</v>
      </c>
      <c r="B40" s="19" t="s">
        <v>29</v>
      </c>
      <c r="C40" s="20"/>
      <c r="D40" s="21" t="s">
        <v>126</v>
      </c>
      <c r="E40" s="18" t="s">
        <v>84</v>
      </c>
    </row>
    <row r="41" spans="1:5" ht="13" customHeight="1">
      <c r="A41">
        <v>1</v>
      </c>
      <c r="B41" s="21" t="s">
        <v>30</v>
      </c>
      <c r="C41" s="20"/>
      <c r="D41" s="21" t="s">
        <v>127</v>
      </c>
      <c r="E41" s="18" t="s">
        <v>84</v>
      </c>
    </row>
    <row r="42" spans="1:5" ht="13" customHeight="1">
      <c r="A42">
        <v>1</v>
      </c>
      <c r="B42" s="21" t="s">
        <v>31</v>
      </c>
      <c r="C42" s="20"/>
      <c r="D42" s="21" t="s">
        <v>128</v>
      </c>
      <c r="E42" s="18" t="s">
        <v>84</v>
      </c>
    </row>
    <row r="43" spans="1:5" ht="13" customHeight="1">
      <c r="A43">
        <v>1</v>
      </c>
      <c r="B43" s="21" t="s">
        <v>32</v>
      </c>
      <c r="C43" s="21"/>
      <c r="D43" s="21" t="s">
        <v>129</v>
      </c>
      <c r="E43" s="18" t="s">
        <v>84</v>
      </c>
    </row>
    <row r="44" spans="1:5" ht="13" customHeight="1">
      <c r="A44">
        <v>1</v>
      </c>
      <c r="B44" s="21" t="s">
        <v>33</v>
      </c>
      <c r="C44" s="21"/>
      <c r="D44" s="21" t="s">
        <v>130</v>
      </c>
      <c r="E44" s="18" t="s">
        <v>84</v>
      </c>
    </row>
    <row r="45" spans="1:5" ht="13" customHeight="1">
      <c r="A45">
        <v>1</v>
      </c>
      <c r="B45" s="21" t="s">
        <v>34</v>
      </c>
      <c r="C45" s="21"/>
      <c r="D45" s="21" t="s">
        <v>131</v>
      </c>
      <c r="E45" s="18" t="s">
        <v>84</v>
      </c>
    </row>
    <row r="46" spans="1:5" ht="13" customHeight="1">
      <c r="A46">
        <v>1</v>
      </c>
      <c r="B46" s="21" t="s">
        <v>35</v>
      </c>
      <c r="C46" s="21"/>
      <c r="D46" s="21" t="s">
        <v>132</v>
      </c>
      <c r="E46" s="18" t="s">
        <v>84</v>
      </c>
    </row>
    <row r="47" spans="1:5" ht="13" customHeight="1">
      <c r="A47">
        <v>1</v>
      </c>
      <c r="B47" s="21" t="s">
        <v>36</v>
      </c>
      <c r="C47" s="21"/>
      <c r="D47" s="21" t="s">
        <v>133</v>
      </c>
      <c r="E47" s="18" t="s">
        <v>84</v>
      </c>
    </row>
    <row r="48" spans="1:5" ht="13" customHeight="1">
      <c r="A48">
        <v>1</v>
      </c>
      <c r="B48" s="21" t="s">
        <v>37</v>
      </c>
      <c r="C48" s="21"/>
      <c r="D48" s="21" t="s">
        <v>134</v>
      </c>
      <c r="E48" s="18" t="s">
        <v>84</v>
      </c>
    </row>
    <row r="49" spans="1:5" ht="13" customHeight="1">
      <c r="A49">
        <v>1</v>
      </c>
      <c r="B49" s="21" t="s">
        <v>38</v>
      </c>
      <c r="C49" s="21"/>
      <c r="D49" s="21" t="s">
        <v>135</v>
      </c>
      <c r="E49" s="18" t="s">
        <v>84</v>
      </c>
    </row>
    <row r="50" spans="1:5" ht="13" customHeight="1">
      <c r="A50" s="23">
        <v>1</v>
      </c>
      <c r="B50" s="26" t="s">
        <v>39</v>
      </c>
      <c r="C50" s="26"/>
      <c r="D50" s="26" t="s">
        <v>136</v>
      </c>
      <c r="E50" s="26" t="s">
        <v>84</v>
      </c>
    </row>
    <row r="51" spans="1:5" ht="13" customHeight="1">
      <c r="A51">
        <v>1</v>
      </c>
      <c r="B51" s="15" t="s">
        <v>56</v>
      </c>
      <c r="C51" s="15">
        <v>23.488514380359529</v>
      </c>
      <c r="D51" s="15" t="s">
        <v>125</v>
      </c>
      <c r="E51" s="15" t="s">
        <v>82</v>
      </c>
    </row>
    <row r="52" spans="1:5" ht="13" customHeight="1">
      <c r="A52">
        <v>1</v>
      </c>
      <c r="B52" s="15" t="s">
        <v>57</v>
      </c>
      <c r="C52" s="15">
        <v>23.969698421026258</v>
      </c>
      <c r="D52" s="15" t="s">
        <v>126</v>
      </c>
      <c r="E52" s="15" t="s">
        <v>82</v>
      </c>
    </row>
    <row r="53" spans="1:5" ht="13" customHeight="1">
      <c r="A53">
        <v>1</v>
      </c>
      <c r="B53" s="15" t="s">
        <v>58</v>
      </c>
      <c r="C53" s="15">
        <v>23.710054181771866</v>
      </c>
      <c r="D53" s="15" t="s">
        <v>127</v>
      </c>
      <c r="E53" s="15" t="s">
        <v>82</v>
      </c>
    </row>
    <row r="54" spans="1:5" ht="13" customHeight="1">
      <c r="A54">
        <v>1</v>
      </c>
      <c r="B54" s="15" t="s">
        <v>59</v>
      </c>
      <c r="C54" s="15">
        <v>23.011452068554256</v>
      </c>
      <c r="D54" s="15" t="s">
        <v>128</v>
      </c>
      <c r="E54" s="15" t="s">
        <v>82</v>
      </c>
    </row>
    <row r="55" spans="1:5" ht="13" customHeight="1">
      <c r="A55">
        <v>1</v>
      </c>
      <c r="B55" s="15" t="s">
        <v>60</v>
      </c>
      <c r="C55" s="15">
        <v>23.442624271647666</v>
      </c>
      <c r="D55" s="15" t="s">
        <v>129</v>
      </c>
      <c r="E55" s="15" t="s">
        <v>82</v>
      </c>
    </row>
    <row r="56" spans="1:5" ht="13" customHeight="1">
      <c r="A56">
        <v>1</v>
      </c>
      <c r="B56" s="15" t="s">
        <v>61</v>
      </c>
      <c r="C56" s="15">
        <v>23.35684559978818</v>
      </c>
      <c r="D56" s="15" t="s">
        <v>130</v>
      </c>
      <c r="E56" s="15" t="s">
        <v>82</v>
      </c>
    </row>
    <row r="57" spans="1:5" ht="13" customHeight="1">
      <c r="A57">
        <v>1</v>
      </c>
      <c r="B57" s="15" t="s">
        <v>62</v>
      </c>
      <c r="C57" s="15">
        <v>23.696713056419068</v>
      </c>
      <c r="D57" s="15" t="s">
        <v>131</v>
      </c>
      <c r="E57" s="15" t="s">
        <v>82</v>
      </c>
    </row>
    <row r="58" spans="1:5" ht="13" customHeight="1">
      <c r="A58">
        <v>1</v>
      </c>
      <c r="B58" s="15" t="s">
        <v>63</v>
      </c>
      <c r="C58" s="15">
        <v>23.043465633101945</v>
      </c>
      <c r="D58" s="15" t="s">
        <v>132</v>
      </c>
      <c r="E58" s="15" t="s">
        <v>82</v>
      </c>
    </row>
    <row r="59" spans="1:5" ht="13" customHeight="1">
      <c r="A59">
        <v>1</v>
      </c>
      <c r="B59" s="15" t="s">
        <v>64</v>
      </c>
      <c r="C59" s="15">
        <v>21.099935091408177</v>
      </c>
      <c r="D59" s="15" t="s">
        <v>133</v>
      </c>
      <c r="E59" s="15" t="s">
        <v>82</v>
      </c>
    </row>
    <row r="60" spans="1:5" ht="13" customHeight="1">
      <c r="A60">
        <v>1</v>
      </c>
      <c r="B60" s="15" t="s">
        <v>65</v>
      </c>
      <c r="C60" s="15">
        <v>23.856773879105436</v>
      </c>
      <c r="D60" s="15" t="s">
        <v>134</v>
      </c>
      <c r="E60" s="15" t="s">
        <v>82</v>
      </c>
    </row>
    <row r="61" spans="1:5" ht="13" customHeight="1">
      <c r="A61">
        <v>1</v>
      </c>
      <c r="B61" s="15" t="s">
        <v>66</v>
      </c>
      <c r="C61" s="15">
        <v>24.015516298778195</v>
      </c>
      <c r="D61" s="15" t="s">
        <v>135</v>
      </c>
      <c r="E61" s="15" t="s">
        <v>82</v>
      </c>
    </row>
    <row r="62" spans="1:5" ht="13" customHeight="1">
      <c r="A62" s="23">
        <v>1</v>
      </c>
      <c r="B62" s="29" t="s">
        <v>67</v>
      </c>
      <c r="C62" s="29">
        <v>24.391261667772234</v>
      </c>
      <c r="D62" s="29" t="s">
        <v>136</v>
      </c>
      <c r="E62" s="29" t="s">
        <v>82</v>
      </c>
    </row>
    <row r="63" spans="1:5" ht="13" customHeight="1">
      <c r="A63">
        <v>1</v>
      </c>
      <c r="B63" s="15" t="s">
        <v>68</v>
      </c>
      <c r="C63" s="15">
        <v>23.588840029118202</v>
      </c>
      <c r="D63" s="15" t="s">
        <v>125</v>
      </c>
      <c r="E63" s="15" t="s">
        <v>82</v>
      </c>
    </row>
    <row r="64" spans="1:5" ht="13" customHeight="1">
      <c r="A64">
        <v>1</v>
      </c>
      <c r="B64" s="15" t="s">
        <v>69</v>
      </c>
      <c r="C64" s="15">
        <v>24.056569159479992</v>
      </c>
      <c r="D64" s="15" t="s">
        <v>126</v>
      </c>
      <c r="E64" s="15" t="s">
        <v>82</v>
      </c>
    </row>
    <row r="65" spans="1:5" ht="13" customHeight="1">
      <c r="A65">
        <v>1</v>
      </c>
      <c r="B65" s="15" t="s">
        <v>70</v>
      </c>
      <c r="C65" s="15">
        <v>23.577266423970546</v>
      </c>
      <c r="D65" s="15" t="s">
        <v>127</v>
      </c>
      <c r="E65" s="15" t="s">
        <v>82</v>
      </c>
    </row>
    <row r="66" spans="1:5" ht="13" customHeight="1">
      <c r="A66">
        <v>1</v>
      </c>
      <c r="B66" s="15" t="s">
        <v>71</v>
      </c>
      <c r="C66" s="15">
        <v>22.959845305393301</v>
      </c>
      <c r="D66" s="15" t="s">
        <v>128</v>
      </c>
      <c r="E66" s="15" t="s">
        <v>82</v>
      </c>
    </row>
    <row r="67" spans="1:5" ht="13" customHeight="1">
      <c r="A67">
        <v>1</v>
      </c>
      <c r="B67" s="15" t="s">
        <v>72</v>
      </c>
      <c r="C67" s="15">
        <v>23.680922081211865</v>
      </c>
      <c r="D67" s="15" t="s">
        <v>129</v>
      </c>
      <c r="E67" s="15" t="s">
        <v>82</v>
      </c>
    </row>
    <row r="68" spans="1:5" ht="13" customHeight="1">
      <c r="A68">
        <v>1</v>
      </c>
      <c r="B68" s="15" t="s">
        <v>73</v>
      </c>
      <c r="C68" s="15">
        <v>23.282738336255534</v>
      </c>
      <c r="D68" s="15" t="s">
        <v>130</v>
      </c>
      <c r="E68" s="15" t="s">
        <v>82</v>
      </c>
    </row>
    <row r="69" spans="1:5" ht="13" customHeight="1">
      <c r="A69">
        <v>1</v>
      </c>
      <c r="B69" s="15" t="s">
        <v>74</v>
      </c>
      <c r="C69" s="15">
        <v>23.853582060755578</v>
      </c>
      <c r="D69" s="15" t="s">
        <v>131</v>
      </c>
      <c r="E69" s="15" t="s">
        <v>82</v>
      </c>
    </row>
    <row r="70" spans="1:5" ht="13" customHeight="1">
      <c r="A70">
        <v>1</v>
      </c>
      <c r="B70" s="15" t="s">
        <v>75</v>
      </c>
      <c r="C70" s="15">
        <v>22.855328484177733</v>
      </c>
      <c r="D70" s="15" t="s">
        <v>132</v>
      </c>
      <c r="E70" s="15" t="s">
        <v>82</v>
      </c>
    </row>
    <row r="71" spans="1:5" ht="13" customHeight="1">
      <c r="A71">
        <v>1</v>
      </c>
      <c r="B71" s="15" t="s">
        <v>76</v>
      </c>
      <c r="C71" s="15">
        <v>21.174021371281011</v>
      </c>
      <c r="D71" s="15" t="s">
        <v>133</v>
      </c>
      <c r="E71" s="15" t="s">
        <v>82</v>
      </c>
    </row>
    <row r="72" spans="1:5" ht="13" customHeight="1">
      <c r="A72">
        <v>1</v>
      </c>
      <c r="B72" s="15" t="s">
        <v>77</v>
      </c>
      <c r="C72" s="15">
        <v>24.167412729429746</v>
      </c>
      <c r="D72" s="15" t="s">
        <v>134</v>
      </c>
      <c r="E72" s="15" t="s">
        <v>82</v>
      </c>
    </row>
    <row r="73" spans="1:5" ht="13" customHeight="1">
      <c r="A73">
        <v>1</v>
      </c>
      <c r="B73" s="15" t="s">
        <v>78</v>
      </c>
      <c r="C73" s="15">
        <v>23.984766537405388</v>
      </c>
      <c r="D73" s="15" t="s">
        <v>135</v>
      </c>
      <c r="E73" s="15" t="s">
        <v>82</v>
      </c>
    </row>
    <row r="74" spans="1:5" ht="13" customHeight="1">
      <c r="A74" s="22">
        <v>1</v>
      </c>
      <c r="B74" s="15" t="s">
        <v>79</v>
      </c>
      <c r="C74" s="15">
        <v>24.320623456404498</v>
      </c>
      <c r="D74" s="15" t="s">
        <v>136</v>
      </c>
      <c r="E74" s="15" t="s">
        <v>82</v>
      </c>
    </row>
    <row r="75" spans="1:5" ht="13" customHeight="1">
      <c r="A75" s="65">
        <v>1</v>
      </c>
      <c r="B75" s="66" t="s">
        <v>137</v>
      </c>
      <c r="C75" s="66">
        <v>28.824422771114008</v>
      </c>
      <c r="D75" s="66" t="s">
        <v>113</v>
      </c>
      <c r="E75" s="66"/>
    </row>
    <row r="76" spans="1:5" ht="13" customHeight="1">
      <c r="A76" s="22">
        <v>2</v>
      </c>
      <c r="B76" s="67" t="s">
        <v>138</v>
      </c>
      <c r="C76" s="67">
        <v>30.101595033657198</v>
      </c>
      <c r="D76" s="67" t="s">
        <v>114</v>
      </c>
      <c r="E76" s="68" t="s">
        <v>82</v>
      </c>
    </row>
    <row r="77" spans="1:5" ht="13" customHeight="1">
      <c r="A77" s="22">
        <v>2</v>
      </c>
      <c r="B77" s="67" t="s">
        <v>139</v>
      </c>
      <c r="C77" s="67">
        <v>30.702797326316688</v>
      </c>
      <c r="D77" s="67" t="s">
        <v>115</v>
      </c>
      <c r="E77" s="68" t="s">
        <v>82</v>
      </c>
    </row>
    <row r="78" spans="1:5" ht="13" customHeight="1">
      <c r="A78">
        <v>2</v>
      </c>
      <c r="B78" s="67" t="s">
        <v>140</v>
      </c>
      <c r="C78" s="67">
        <v>31.146981043283706</v>
      </c>
      <c r="D78" s="67" t="s">
        <v>116</v>
      </c>
      <c r="E78" s="67" t="s">
        <v>82</v>
      </c>
    </row>
    <row r="79" spans="1:5" ht="13" customHeight="1">
      <c r="A79">
        <v>2</v>
      </c>
      <c r="B79" s="67" t="s">
        <v>80</v>
      </c>
      <c r="C79" s="67">
        <v>29.540855253974254</v>
      </c>
      <c r="D79" s="67" t="s">
        <v>117</v>
      </c>
      <c r="E79" s="67" t="s">
        <v>82</v>
      </c>
    </row>
    <row r="80" spans="1:5" ht="13" customHeight="1">
      <c r="A80">
        <v>2</v>
      </c>
      <c r="B80" s="67" t="s">
        <v>141</v>
      </c>
      <c r="C80" s="67">
        <v>30.355827349059023</v>
      </c>
      <c r="D80" s="67" t="s">
        <v>118</v>
      </c>
      <c r="E80" s="67" t="s">
        <v>82</v>
      </c>
    </row>
    <row r="81" spans="1:5" ht="13" customHeight="1">
      <c r="A81">
        <v>2</v>
      </c>
      <c r="B81" s="67" t="s">
        <v>142</v>
      </c>
      <c r="C81" s="67">
        <v>29.811450559272483</v>
      </c>
      <c r="D81" s="67" t="s">
        <v>119</v>
      </c>
      <c r="E81" s="67" t="s">
        <v>82</v>
      </c>
    </row>
    <row r="82" spans="1:5" ht="13" customHeight="1">
      <c r="A82">
        <v>2</v>
      </c>
      <c r="B82" s="67" t="s">
        <v>143</v>
      </c>
      <c r="C82" s="67">
        <v>30.695746771675257</v>
      </c>
      <c r="D82" s="67" t="s">
        <v>120</v>
      </c>
      <c r="E82" s="67" t="s">
        <v>82</v>
      </c>
    </row>
    <row r="83" spans="1:5" ht="13" customHeight="1">
      <c r="A83">
        <v>2</v>
      </c>
      <c r="B83" s="67" t="s">
        <v>144</v>
      </c>
      <c r="C83" s="67">
        <v>30.973038055289976</v>
      </c>
      <c r="D83" s="67" t="s">
        <v>121</v>
      </c>
      <c r="E83" s="67" t="s">
        <v>82</v>
      </c>
    </row>
    <row r="84" spans="1:5" ht="13" customHeight="1">
      <c r="A84">
        <v>2</v>
      </c>
      <c r="B84" s="67" t="s">
        <v>145</v>
      </c>
      <c r="C84" s="67">
        <v>30.639550133453096</v>
      </c>
      <c r="D84" s="67" t="s">
        <v>122</v>
      </c>
      <c r="E84" s="67" t="s">
        <v>82</v>
      </c>
    </row>
    <row r="85" spans="1:5" ht="13" customHeight="1">
      <c r="A85">
        <v>2</v>
      </c>
      <c r="B85" s="67" t="s">
        <v>111</v>
      </c>
      <c r="C85" s="67">
        <v>29.656844071913223</v>
      </c>
      <c r="D85" s="67" t="s">
        <v>123</v>
      </c>
      <c r="E85" s="67" t="s">
        <v>82</v>
      </c>
    </row>
    <row r="86" spans="1:5" ht="13" customHeight="1">
      <c r="A86">
        <v>2</v>
      </c>
      <c r="B86" s="67" t="s">
        <v>146</v>
      </c>
      <c r="C86" s="67">
        <v>30.935279034700226</v>
      </c>
      <c r="D86" s="67" t="s">
        <v>124</v>
      </c>
      <c r="E86" s="67" t="s">
        <v>82</v>
      </c>
    </row>
    <row r="87" spans="1:5" ht="13" customHeight="1">
      <c r="A87" s="65">
        <v>2</v>
      </c>
      <c r="B87" s="66" t="s">
        <v>147</v>
      </c>
      <c r="C87" s="66">
        <v>29.932720199567758</v>
      </c>
      <c r="D87" s="66" t="s">
        <v>125</v>
      </c>
      <c r="E87" s="66" t="s">
        <v>82</v>
      </c>
    </row>
    <row r="88" spans="1:5" ht="13" customHeight="1">
      <c r="A88">
        <v>2</v>
      </c>
      <c r="B88" s="67" t="s">
        <v>148</v>
      </c>
      <c r="C88" s="67">
        <v>30.59779334907395</v>
      </c>
      <c r="D88" s="67" t="s">
        <v>126</v>
      </c>
      <c r="E88" s="67" t="s">
        <v>82</v>
      </c>
    </row>
    <row r="89" spans="1:5" ht="13" customHeight="1">
      <c r="A89">
        <v>2</v>
      </c>
      <c r="B89" s="67" t="s">
        <v>149</v>
      </c>
      <c r="C89" s="67">
        <v>30.588083870123796</v>
      </c>
      <c r="D89" s="67" t="s">
        <v>127</v>
      </c>
      <c r="E89" s="67" t="s">
        <v>82</v>
      </c>
    </row>
    <row r="90" spans="1:5" ht="13" customHeight="1">
      <c r="A90">
        <v>2</v>
      </c>
      <c r="B90" s="67" t="s">
        <v>150</v>
      </c>
      <c r="C90" s="67">
        <v>30.61218526657569</v>
      </c>
      <c r="D90" s="67" t="s">
        <v>128</v>
      </c>
      <c r="E90" s="67" t="s">
        <v>82</v>
      </c>
    </row>
    <row r="91" spans="1:5" ht="13" customHeight="1">
      <c r="A91">
        <v>2</v>
      </c>
      <c r="B91" s="67" t="s">
        <v>151</v>
      </c>
      <c r="C91" s="67">
        <v>30.771204667189746</v>
      </c>
      <c r="D91" s="67" t="s">
        <v>129</v>
      </c>
      <c r="E91" s="67" t="s">
        <v>82</v>
      </c>
    </row>
    <row r="92" spans="1:5" ht="13" customHeight="1">
      <c r="A92">
        <v>2</v>
      </c>
      <c r="B92" s="67" t="s">
        <v>152</v>
      </c>
      <c r="C92" s="67">
        <v>30.841779836163155</v>
      </c>
      <c r="D92" s="67" t="s">
        <v>130</v>
      </c>
      <c r="E92" s="67" t="s">
        <v>82</v>
      </c>
    </row>
    <row r="93" spans="1:5" ht="13" customHeight="1">
      <c r="A93">
        <v>2</v>
      </c>
      <c r="B93" s="67" t="s">
        <v>153</v>
      </c>
      <c r="C93" s="67">
        <v>31.303520853247299</v>
      </c>
      <c r="D93" s="67" t="s">
        <v>131</v>
      </c>
      <c r="E93" s="67" t="s">
        <v>82</v>
      </c>
    </row>
    <row r="94" spans="1:5" ht="13" customHeight="1">
      <c r="A94">
        <v>2</v>
      </c>
      <c r="B94" s="67" t="s">
        <v>154</v>
      </c>
      <c r="C94" s="67">
        <v>30.194400332348192</v>
      </c>
      <c r="D94" s="67" t="s">
        <v>132</v>
      </c>
      <c r="E94" s="67" t="s">
        <v>82</v>
      </c>
    </row>
    <row r="95" spans="1:5" ht="13" customHeight="1">
      <c r="A95">
        <v>2</v>
      </c>
      <c r="B95" s="67" t="s">
        <v>155</v>
      </c>
      <c r="C95" s="67">
        <v>29.95620988031207</v>
      </c>
      <c r="D95" s="67" t="s">
        <v>133</v>
      </c>
      <c r="E95" s="67" t="s">
        <v>82</v>
      </c>
    </row>
    <row r="96" spans="1:5" ht="13" customHeight="1">
      <c r="A96">
        <v>2</v>
      </c>
      <c r="B96" s="67" t="s">
        <v>156</v>
      </c>
      <c r="C96" s="67">
        <v>30.207198116331018</v>
      </c>
      <c r="D96" s="67" t="s">
        <v>134</v>
      </c>
      <c r="E96" s="67" t="s">
        <v>82</v>
      </c>
    </row>
    <row r="97" spans="1:5" ht="13" customHeight="1">
      <c r="A97">
        <v>2</v>
      </c>
      <c r="B97" s="67" t="s">
        <v>112</v>
      </c>
      <c r="C97" s="67">
        <v>29.657157236470407</v>
      </c>
      <c r="D97" s="67" t="s">
        <v>135</v>
      </c>
      <c r="E97" s="67" t="s">
        <v>82</v>
      </c>
    </row>
    <row r="98" spans="1:5" ht="13" customHeight="1">
      <c r="A98">
        <v>2</v>
      </c>
      <c r="B98" s="69" t="s">
        <v>157</v>
      </c>
      <c r="C98" s="67">
        <v>30.011641570232914</v>
      </c>
      <c r="D98" s="69" t="s">
        <v>136</v>
      </c>
      <c r="E98" s="69" t="s">
        <v>82</v>
      </c>
    </row>
    <row r="99" spans="1:5" ht="13" customHeight="1">
      <c r="B99" s="22"/>
      <c r="C99" s="22"/>
      <c r="D99" s="22"/>
      <c r="E99" s="22"/>
    </row>
    <row r="100" spans="1:5" ht="13" customHeight="1">
      <c r="B100" s="22"/>
      <c r="C100" s="22"/>
      <c r="D100" s="22"/>
      <c r="E100" s="22"/>
    </row>
    <row r="101" spans="1:5" ht="13" customHeight="1">
      <c r="B101" s="22"/>
      <c r="C101" s="22"/>
      <c r="D101" s="22"/>
      <c r="E101" s="22"/>
    </row>
    <row r="102" spans="1:5" ht="13" customHeight="1">
      <c r="B102" s="22"/>
      <c r="C102" s="22"/>
      <c r="D102" s="22"/>
      <c r="E102" s="22"/>
    </row>
    <row r="103" spans="1:5" ht="13" customHeight="1">
      <c r="B103" s="22"/>
      <c r="C103" s="22"/>
      <c r="D103" s="22"/>
      <c r="E103" s="22"/>
    </row>
    <row r="104" spans="1:5" ht="13" customHeight="1">
      <c r="B104" s="22"/>
      <c r="C104" s="22"/>
      <c r="D104" s="22"/>
      <c r="E104" s="22"/>
    </row>
    <row r="105" spans="1:5" ht="13" customHeight="1">
      <c r="B105" s="22"/>
      <c r="C105" s="22"/>
      <c r="D105" s="22"/>
      <c r="E105" s="22"/>
    </row>
    <row r="106" spans="1:5" ht="13" customHeight="1">
      <c r="B106" s="22"/>
      <c r="C106" s="22"/>
      <c r="D106" s="22"/>
      <c r="E106" s="22"/>
    </row>
    <row r="107" spans="1:5" ht="13" customHeight="1">
      <c r="B107" s="22"/>
      <c r="C107" s="22"/>
      <c r="D107" s="22"/>
      <c r="E107" s="22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rowBreaks count="1" manualBreakCount="1">
    <brk id="99" max="16383" man="1"/>
  </rowBreaks>
  <colBreaks count="1" manualBreakCount="1">
    <brk id="16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5"/>
  <sheetViews>
    <sheetView tabSelected="1" view="pageLayout" topLeftCell="A3" zoomScale="75" workbookViewId="0">
      <selection activeCell="Q47" sqref="Q47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42578125" style="33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  <col min="12" max="12" width="10.5703125" bestFit="1" customWidth="1"/>
  </cols>
  <sheetData>
    <row r="1" spans="1:16" ht="18">
      <c r="A1" s="63" t="str">
        <f>'Raw Data'!A1</f>
        <v>5/13/14 - mirNA qPCR #1: gene1 = miR-29a, gene 2 = RNU6B</v>
      </c>
      <c r="C1" s="3"/>
      <c r="J1" s="1"/>
    </row>
    <row r="2" spans="1:16">
      <c r="G2" s="4"/>
      <c r="H2" s="44"/>
      <c r="I2" s="62" t="s">
        <v>94</v>
      </c>
      <c r="J2" s="62"/>
      <c r="K2" s="43">
        <f>AVERAGE(E4:E6)</f>
        <v>24.040755045289785</v>
      </c>
      <c r="L2" s="10">
        <f>AVERAGE(L4:L6)</f>
        <v>30.549789156602742</v>
      </c>
      <c r="N2" s="7" t="s">
        <v>1</v>
      </c>
      <c r="O2" s="8">
        <f>AVERAGE(N4:N6)</f>
        <v>-6.5090341113129595</v>
      </c>
    </row>
    <row r="3" spans="1:16" ht="39">
      <c r="A3" s="77"/>
      <c r="B3" s="6" t="s">
        <v>87</v>
      </c>
      <c r="C3" s="6" t="s">
        <v>88</v>
      </c>
      <c r="D3" s="6" t="s">
        <v>89</v>
      </c>
      <c r="E3" s="78" t="s">
        <v>90</v>
      </c>
      <c r="F3" s="6" t="s">
        <v>91</v>
      </c>
      <c r="G3" s="79" t="s">
        <v>93</v>
      </c>
      <c r="H3" s="79" t="s">
        <v>92</v>
      </c>
      <c r="I3" s="79" t="s">
        <v>95</v>
      </c>
      <c r="J3" s="79"/>
      <c r="K3" s="77"/>
      <c r="L3" s="64" t="s">
        <v>158</v>
      </c>
      <c r="M3" s="79" t="s">
        <v>162</v>
      </c>
      <c r="N3" s="5" t="s">
        <v>45</v>
      </c>
      <c r="O3" s="79" t="s">
        <v>0</v>
      </c>
    </row>
    <row r="4" spans="1:16">
      <c r="A4" s="34">
        <v>1.3</v>
      </c>
      <c r="B4" s="34" t="s">
        <v>41</v>
      </c>
      <c r="C4" s="34" t="s">
        <v>85</v>
      </c>
      <c r="D4" s="34">
        <v>1</v>
      </c>
      <c r="E4" s="35">
        <f>AVERAGE('Raw Data'!C20,'Raw Data'!C32)</f>
        <v>24.24416820058655</v>
      </c>
      <c r="F4" s="34" t="str">
        <f>'Raw Data'!D20</f>
        <v>RWPE1 0AZA #1 miRNA</v>
      </c>
      <c r="G4" s="40">
        <f>STDEV('Raw Data'!C20,'Raw Data'!C32)</f>
        <v>5.486826409292786E-2</v>
      </c>
      <c r="H4" s="45">
        <f>G4/E4</f>
        <v>2.2631530865059916E-3</v>
      </c>
      <c r="I4" s="40">
        <f t="shared" ref="I4:I9" si="0">POWER(2,($K$2-E4))</f>
        <v>0.86849343261735679</v>
      </c>
      <c r="J4" s="40"/>
      <c r="L4" s="40">
        <f>'Raw Data'!C80</f>
        <v>30.355827349059023</v>
      </c>
      <c r="M4" s="40">
        <f t="shared" ref="M4:M9" si="1">POWER(2,($L$2-L4))</f>
        <v>1.1439006903275564</v>
      </c>
      <c r="N4" s="40">
        <f t="shared" ref="N4:N9" si="2">E4-L4</f>
        <v>-6.1116591484724729</v>
      </c>
      <c r="O4" s="40">
        <f t="shared" ref="O4:O9" si="3">POWER(2,($O$2-N4))</f>
        <v>0.75923848981038888</v>
      </c>
    </row>
    <row r="5" spans="1:16">
      <c r="A5" s="34">
        <v>1.3</v>
      </c>
      <c r="B5" s="34" t="s">
        <v>41</v>
      </c>
      <c r="C5" s="34" t="s">
        <v>85</v>
      </c>
      <c r="D5" s="34">
        <v>2</v>
      </c>
      <c r="E5" s="35">
        <f>AVERAGE('Raw Data'!C52,'Raw Data'!C64)</f>
        <v>24.013133790253125</v>
      </c>
      <c r="F5" s="34" t="str">
        <f>'Raw Data'!D52</f>
        <v>RWPE1 0AZA #2 miRNA</v>
      </c>
      <c r="G5" s="40">
        <f>STDEV('Raw Data'!C52,'Raw Data'!C64)</f>
        <v>6.1426888247317617E-2</v>
      </c>
      <c r="H5" s="45">
        <f t="shared" ref="H5:H27" si="4">G5/E5</f>
        <v>2.5580538043831098E-3</v>
      </c>
      <c r="I5" s="40">
        <f t="shared" si="0"/>
        <v>1.0193300472255171</v>
      </c>
      <c r="J5" s="40"/>
      <c r="L5" s="40">
        <f>'Raw Data'!C88</f>
        <v>30.59779334907395</v>
      </c>
      <c r="M5" s="40">
        <f t="shared" si="1"/>
        <v>0.96727351871339218</v>
      </c>
      <c r="N5" s="40">
        <f t="shared" si="2"/>
        <v>-6.5846595588208245</v>
      </c>
      <c r="O5" s="40">
        <f t="shared" si="3"/>
        <v>1.0538177955924664</v>
      </c>
    </row>
    <row r="6" spans="1:16">
      <c r="A6" s="34">
        <v>1.3</v>
      </c>
      <c r="B6" s="34" t="s">
        <v>41</v>
      </c>
      <c r="C6" s="34" t="s">
        <v>85</v>
      </c>
      <c r="D6" s="34">
        <v>3</v>
      </c>
      <c r="E6" s="35">
        <f>AVERAGE('Raw Data'!C34,'Raw Data'!C22)</f>
        <v>23.864963145029677</v>
      </c>
      <c r="F6" s="34" t="str">
        <f>'Raw Data'!D22</f>
        <v>RWPE1 0AZA #3 miRNA</v>
      </c>
      <c r="G6" s="40">
        <f>STDEV('Raw Data'!C22,'Raw Data'!C34)</f>
        <v>7.6087603689944633E-2</v>
      </c>
      <c r="H6" s="45">
        <f t="shared" si="4"/>
        <v>3.1882556544316847E-3</v>
      </c>
      <c r="I6" s="40">
        <f t="shared" si="0"/>
        <v>1.1295842673499643</v>
      </c>
      <c r="J6" s="40"/>
      <c r="L6" s="40">
        <f>'Raw Data'!C82</f>
        <v>30.695746771675257</v>
      </c>
      <c r="M6" s="40">
        <f t="shared" si="1"/>
        <v>0.90377927848613449</v>
      </c>
      <c r="N6" s="40">
        <f t="shared" si="2"/>
        <v>-6.8307836266455801</v>
      </c>
      <c r="O6" s="40">
        <f t="shared" si="3"/>
        <v>1.2498452821822379</v>
      </c>
    </row>
    <row r="7" spans="1:16">
      <c r="A7" s="34">
        <v>1.6</v>
      </c>
      <c r="B7" s="34" t="s">
        <v>41</v>
      </c>
      <c r="C7" s="34" t="s">
        <v>86</v>
      </c>
      <c r="D7" s="34">
        <v>1</v>
      </c>
      <c r="E7" s="35">
        <f>AVERAGE('Raw Data'!C61,'Raw Data'!C73)</f>
        <v>24.000141418091793</v>
      </c>
      <c r="F7" s="34" t="str">
        <f>'Raw Data'!D61</f>
        <v>RWPE1 0.5AZA #1 miRNA</v>
      </c>
      <c r="G7" s="40">
        <f>STDEV('Raw Data'!C61,'Raw Data'!C73)</f>
        <v>2.1743364786579792E-2</v>
      </c>
      <c r="H7" s="45">
        <f t="shared" si="4"/>
        <v>9.0596819442860456E-4</v>
      </c>
      <c r="I7" s="40">
        <f t="shared" si="0"/>
        <v>1.0285512113942517</v>
      </c>
      <c r="J7" s="40"/>
      <c r="L7" s="40">
        <f>'Raw Data'!C97</f>
        <v>29.657157236470407</v>
      </c>
      <c r="M7" s="40">
        <f t="shared" si="1"/>
        <v>1.856559973497925</v>
      </c>
      <c r="N7" s="40">
        <f t="shared" si="2"/>
        <v>-5.6570158183786141</v>
      </c>
      <c r="O7" s="40">
        <f t="shared" si="3"/>
        <v>0.55400914922040856</v>
      </c>
      <c r="P7" s="87">
        <f>TTEST($L$4:$L$6,L5:L7,2,2)</f>
        <v>0.53794168130178532</v>
      </c>
    </row>
    <row r="8" spans="1:16">
      <c r="A8" s="34">
        <v>1.6</v>
      </c>
      <c r="B8" s="34" t="s">
        <v>41</v>
      </c>
      <c r="C8" s="34" t="s">
        <v>86</v>
      </c>
      <c r="D8" s="34">
        <v>2</v>
      </c>
      <c r="E8" s="35">
        <f>AVERAGE('Raw Data'!C60,'Raw Data'!C72)</f>
        <v>24.012093304267591</v>
      </c>
      <c r="F8" s="34" t="str">
        <f>'Raw Data'!D60</f>
        <v>RWPE1 0.5AZA #2 miRNA</v>
      </c>
      <c r="G8" s="40">
        <f>STDEV('Raw Data'!C60,'Raw Data'!C72)</f>
        <v>0.21965483756431228</v>
      </c>
      <c r="H8" s="45">
        <f t="shared" si="4"/>
        <v>9.1476754975491348E-3</v>
      </c>
      <c r="I8" s="40">
        <f t="shared" si="0"/>
        <v>1.0200654633375796</v>
      </c>
      <c r="J8" s="40"/>
      <c r="L8" s="40">
        <f>'Raw Data'!C96</f>
        <v>30.207198116331018</v>
      </c>
      <c r="M8" s="40">
        <f t="shared" si="1"/>
        <v>1.2680319002816982</v>
      </c>
      <c r="N8" s="40">
        <f t="shared" si="2"/>
        <v>-6.1951048120634269</v>
      </c>
      <c r="O8" s="40">
        <f t="shared" si="3"/>
        <v>0.80444779276528167</v>
      </c>
      <c r="P8" s="87"/>
    </row>
    <row r="9" spans="1:16">
      <c r="A9" s="34">
        <v>1.6</v>
      </c>
      <c r="B9" s="34" t="s">
        <v>41</v>
      </c>
      <c r="C9" s="34" t="s">
        <v>86</v>
      </c>
      <c r="D9" s="34">
        <v>3</v>
      </c>
      <c r="E9" s="35">
        <f>AVERAGE('Raw Data'!C25,'Raw Data'!C37)</f>
        <v>24.064736702656017</v>
      </c>
      <c r="F9" s="34" t="str">
        <f>'Raw Data'!D25</f>
        <v>RWPE1 0.5AZA #3 miRNA</v>
      </c>
      <c r="G9" s="40">
        <f>STDEV('Raw Data'!C25,'Raw Data'!C37)</f>
        <v>2.0104818644352401E-2</v>
      </c>
      <c r="H9" s="45">
        <f t="shared" si="4"/>
        <v>8.3544727261168996E-4</v>
      </c>
      <c r="I9" s="40">
        <f t="shared" si="0"/>
        <v>0.98351457849359947</v>
      </c>
      <c r="J9" s="40"/>
      <c r="L9" s="40">
        <f>'Raw Data'!C85</f>
        <v>29.656844071913223</v>
      </c>
      <c r="M9" s="40">
        <f t="shared" si="1"/>
        <v>1.8569630190987081</v>
      </c>
      <c r="N9" s="40">
        <f t="shared" si="2"/>
        <v>-5.5921073692572065</v>
      </c>
      <c r="O9" s="40">
        <f t="shared" si="3"/>
        <v>0.52963606080370651</v>
      </c>
      <c r="P9" s="87"/>
    </row>
    <row r="10" spans="1:16">
      <c r="A10" s="36">
        <v>2.2999999999999998</v>
      </c>
      <c r="B10" s="36" t="s">
        <v>42</v>
      </c>
      <c r="C10" s="36" t="s">
        <v>85</v>
      </c>
      <c r="D10" s="36">
        <v>1</v>
      </c>
      <c r="E10" s="37">
        <f>AVERAGE('Raw Data'!C23,'Raw Data'!C35)</f>
        <v>23.4485447764811</v>
      </c>
      <c r="F10" s="36" t="str">
        <f>'Raw Data'!D23</f>
        <v>CTPE 0AZA #1 miRNA</v>
      </c>
      <c r="G10" s="41">
        <f>STDEV('Raw Data'!C23,'Raw Data'!C35)</f>
        <v>3.5566170439857638E-2</v>
      </c>
      <c r="H10" s="46">
        <f t="shared" si="4"/>
        <v>1.5167751678786703E-3</v>
      </c>
      <c r="I10" s="41">
        <f t="shared" ref="I10:I27" si="5">POWER(2,($K$2-E10))</f>
        <v>1.5075546154593695</v>
      </c>
      <c r="J10" s="41"/>
      <c r="L10" s="41">
        <f>'Raw Data'!C83</f>
        <v>30.973038055289976</v>
      </c>
      <c r="M10" s="41">
        <f t="shared" ref="M10:M27" si="6">POWER(2,($L$2-L10))</f>
        <v>0.74574334405219844</v>
      </c>
      <c r="N10" s="41">
        <f t="shared" ref="N10:N27" si="7">E10-L10</f>
        <v>-7.5244932788088761</v>
      </c>
      <c r="O10" s="41">
        <f t="shared" ref="O10:O27" si="8">POWER(2,($O$2-N10))</f>
        <v>2.0215461894271303</v>
      </c>
      <c r="P10" s="87">
        <f>TTEST($L$4:$L$6,L8:L10,2,2)</f>
        <v>0.53049916892586679</v>
      </c>
    </row>
    <row r="11" spans="1:16">
      <c r="A11" s="36">
        <v>2.2999999999999998</v>
      </c>
      <c r="B11" s="36" t="s">
        <v>42</v>
      </c>
      <c r="C11" s="36" t="s">
        <v>85</v>
      </c>
      <c r="D11" s="36">
        <v>2</v>
      </c>
      <c r="E11" s="37">
        <f>AVERAGE('Raw Data'!C59,'Raw Data'!C71)</f>
        <v>21.136978231344592</v>
      </c>
      <c r="F11" s="36" t="str">
        <f>'Raw Data'!D59</f>
        <v>CTPE 0AZA #2 miRNA</v>
      </c>
      <c r="G11" s="41">
        <f>STDEV('Raw Data'!C59,'Raw Data'!C71)</f>
        <v>5.2386910890965116E-2</v>
      </c>
      <c r="H11" s="46">
        <f t="shared" si="4"/>
        <v>2.4784484479091319E-3</v>
      </c>
      <c r="I11" s="41">
        <f t="shared" si="5"/>
        <v>7.4838301386993322</v>
      </c>
      <c r="J11" s="41"/>
      <c r="L11" s="41">
        <f>'Raw Data'!C95</f>
        <v>29.95620988031207</v>
      </c>
      <c r="M11" s="41">
        <f t="shared" si="6"/>
        <v>1.5089858486854519</v>
      </c>
      <c r="N11" s="41">
        <f t="shared" si="7"/>
        <v>-8.8192316489674774</v>
      </c>
      <c r="O11" s="41">
        <f t="shared" si="8"/>
        <v>4.9595098225863632</v>
      </c>
      <c r="P11" s="87"/>
    </row>
    <row r="12" spans="1:16">
      <c r="A12" s="36">
        <v>2.2999999999999998</v>
      </c>
      <c r="B12" s="36" t="s">
        <v>42</v>
      </c>
      <c r="C12" s="36" t="s">
        <v>85</v>
      </c>
      <c r="D12" s="36">
        <v>3</v>
      </c>
      <c r="E12" s="37">
        <f>AVERAGE('Raw Data'!C24,'Raw Data'!C36)</f>
        <v>23.472346032456191</v>
      </c>
      <c r="F12" s="36" t="str">
        <f>'Raw Data'!D24</f>
        <v>CTPE 0AZA #3 miRNA</v>
      </c>
      <c r="G12" s="41">
        <f>STDEV('Raw Data'!C24,'Raw Data'!C36)</f>
        <v>1.8145233104784855E-3</v>
      </c>
      <c r="H12" s="46">
        <f t="shared" si="4"/>
        <v>7.7304727357438769E-5</v>
      </c>
      <c r="I12" s="41">
        <f t="shared" si="5"/>
        <v>1.4828873578147199</v>
      </c>
      <c r="J12" s="41"/>
      <c r="L12" s="41">
        <f>'Raw Data'!C84</f>
        <v>30.639550133453096</v>
      </c>
      <c r="M12" s="41">
        <f t="shared" si="6"/>
        <v>0.9396784205682005</v>
      </c>
      <c r="N12" s="41">
        <f t="shared" si="7"/>
        <v>-7.167204100996905</v>
      </c>
      <c r="O12" s="41">
        <f t="shared" si="8"/>
        <v>1.5780796125104708</v>
      </c>
      <c r="P12" s="87"/>
    </row>
    <row r="13" spans="1:16">
      <c r="A13" s="36">
        <v>2.6</v>
      </c>
      <c r="B13" s="36" t="s">
        <v>42</v>
      </c>
      <c r="C13" s="36" t="s">
        <v>86</v>
      </c>
      <c r="D13" s="36">
        <v>1</v>
      </c>
      <c r="E13" s="37">
        <f>AVERAGE('Raw Data'!C56,'Raw Data'!C68)</f>
        <v>23.319791968021857</v>
      </c>
      <c r="F13" s="36" t="str">
        <f>'Raw Data'!D56</f>
        <v>CTPE 0.5AZA #1 miRNA</v>
      </c>
      <c r="G13" s="41">
        <f>STDEV('Raw Data'!C56,'Raw Data'!C68)</f>
        <v>5.2401748579112575E-2</v>
      </c>
      <c r="H13" s="46">
        <f t="shared" si="4"/>
        <v>2.2470933124519483E-3</v>
      </c>
      <c r="I13" s="41">
        <f t="shared" si="5"/>
        <v>1.6482819850710342</v>
      </c>
      <c r="J13" s="41"/>
      <c r="L13" s="41">
        <f>'Raw Data'!C92</f>
        <v>30.841779836163155</v>
      </c>
      <c r="M13" s="41">
        <f t="shared" si="6"/>
        <v>0.81677426781120543</v>
      </c>
      <c r="N13" s="41">
        <f t="shared" si="7"/>
        <v>-7.5219878681412986</v>
      </c>
      <c r="O13" s="41">
        <f t="shared" si="8"/>
        <v>2.0180385818080473</v>
      </c>
      <c r="P13" s="87">
        <f>TTEST($L$4:$L$6,L11:L13,2,2)</f>
        <v>0.81735847350697721</v>
      </c>
    </row>
    <row r="14" spans="1:16">
      <c r="A14" s="36">
        <v>2.6</v>
      </c>
      <c r="B14" s="36" t="s">
        <v>42</v>
      </c>
      <c r="C14" s="36" t="s">
        <v>86</v>
      </c>
      <c r="D14" s="36">
        <v>2</v>
      </c>
      <c r="E14" s="37">
        <f>AVERAGE('Raw Data'!C16,'Raw Data'!C28)</f>
        <v>23.495349698614675</v>
      </c>
      <c r="F14" s="36" t="str">
        <f>'Raw Data'!D16</f>
        <v>CTPE 0.5AZA #2 miRNA</v>
      </c>
      <c r="G14" s="41">
        <f>STDEV('Raw Data'!C16,'Raw Data'!C28)</f>
        <v>0.18376061970552399</v>
      </c>
      <c r="H14" s="46">
        <f t="shared" si="4"/>
        <v>7.8211485278024545E-3</v>
      </c>
      <c r="I14" s="41">
        <f t="shared" si="5"/>
        <v>1.4594303353464502</v>
      </c>
      <c r="J14" s="41"/>
      <c r="L14" s="41">
        <f>'Raw Data'!C76</f>
        <v>30.101595033657198</v>
      </c>
      <c r="M14" s="41">
        <f t="shared" si="6"/>
        <v>1.3643314011946022</v>
      </c>
      <c r="N14" s="41">
        <f t="shared" si="7"/>
        <v>-6.606245335042523</v>
      </c>
      <c r="O14" s="41">
        <f t="shared" si="8"/>
        <v>1.0697036908104416</v>
      </c>
      <c r="P14" s="87"/>
    </row>
    <row r="15" spans="1:16">
      <c r="A15" s="36">
        <v>2.6</v>
      </c>
      <c r="B15" s="36" t="s">
        <v>42</v>
      </c>
      <c r="C15" s="36" t="s">
        <v>86</v>
      </c>
      <c r="D15" s="36">
        <v>3</v>
      </c>
      <c r="E15" s="37">
        <f>AVERAGE('Raw Data'!C51,'Raw Data'!C63)</f>
        <v>23.538677204738867</v>
      </c>
      <c r="F15" s="36" t="str">
        <f>'Raw Data'!D51</f>
        <v>CTPE 0.5AZA #3 miRNA</v>
      </c>
      <c r="G15" s="41">
        <f>STDEV('Raw Data'!C51,'Raw Data'!C63)</f>
        <v>7.0940946564197568E-2</v>
      </c>
      <c r="H15" s="46">
        <f t="shared" si="4"/>
        <v>3.0138034498351316E-3</v>
      </c>
      <c r="I15" s="41">
        <f t="shared" si="5"/>
        <v>1.4162518499627801</v>
      </c>
      <c r="J15" s="41"/>
      <c r="L15" s="41">
        <f>'Raw Data'!C87</f>
        <v>29.932720199567758</v>
      </c>
      <c r="M15" s="41">
        <f t="shared" si="6"/>
        <v>1.5337559674293004</v>
      </c>
      <c r="N15" s="41">
        <f t="shared" si="7"/>
        <v>-6.3940429948288902</v>
      </c>
      <c r="O15" s="41">
        <f t="shared" si="8"/>
        <v>0.92338799655106185</v>
      </c>
      <c r="P15" s="87"/>
    </row>
    <row r="16" spans="1:16">
      <c r="A16" s="38">
        <v>3.3</v>
      </c>
      <c r="B16" s="38" t="s">
        <v>43</v>
      </c>
      <c r="C16" s="38" t="s">
        <v>85</v>
      </c>
      <c r="D16" s="38">
        <v>1</v>
      </c>
      <c r="E16" s="39">
        <f>AVERAGE('Raw Data'!C53,'Raw Data'!C65)</f>
        <v>23.643660302871204</v>
      </c>
      <c r="F16" s="38" t="str">
        <f>'Raw Data'!D53</f>
        <v>CAsE-PE 0AZA #1 miRNA</v>
      </c>
      <c r="G16" s="42">
        <f>STDEV('Raw Data'!C53,'Raw Data'!C65)</f>
        <v>9.3895123999870808E-2</v>
      </c>
      <c r="H16" s="47">
        <f t="shared" si="4"/>
        <v>3.9712600670577438E-3</v>
      </c>
      <c r="I16" s="42">
        <f t="shared" si="5"/>
        <v>1.3168533975622232</v>
      </c>
      <c r="J16" s="42"/>
      <c r="L16" s="42">
        <f>'Raw Data'!C89</f>
        <v>30.588083870123796</v>
      </c>
      <c r="M16" s="42">
        <f t="shared" si="6"/>
        <v>0.97380531942241266</v>
      </c>
      <c r="N16" s="42">
        <f t="shared" si="7"/>
        <v>-6.944423567252592</v>
      </c>
      <c r="O16" s="42">
        <f t="shared" si="8"/>
        <v>1.3522758310082739</v>
      </c>
      <c r="P16" s="87">
        <f>TTEST($L$4:$L$6,L14:L16,2,2)</f>
        <v>0.196157582803616</v>
      </c>
    </row>
    <row r="17" spans="1:16">
      <c r="A17" s="38">
        <v>3.3</v>
      </c>
      <c r="B17" s="38" t="s">
        <v>43</v>
      </c>
      <c r="C17" s="38" t="s">
        <v>85</v>
      </c>
      <c r="D17" s="38">
        <v>2</v>
      </c>
      <c r="E17" s="39">
        <f>AVERAGE('Raw Data'!C26,'Raw Data'!C38)</f>
        <v>21.248653840938669</v>
      </c>
      <c r="F17" s="38" t="str">
        <f>'Raw Data'!D26</f>
        <v>CAsE-PE 0AZA #2 miRNA</v>
      </c>
      <c r="G17" s="42">
        <f>STDEV('Raw Data'!C26,'Raw Data'!C38)</f>
        <v>9.9847002859418346E-2</v>
      </c>
      <c r="H17" s="47">
        <f t="shared" si="4"/>
        <v>4.6989801616066779E-3</v>
      </c>
      <c r="I17" s="42">
        <f t="shared" si="5"/>
        <v>6.9263783891699546</v>
      </c>
      <c r="J17" s="42"/>
      <c r="L17" s="42">
        <f>'Raw Data'!C86</f>
        <v>30.935279034700226</v>
      </c>
      <c r="M17" s="42">
        <f t="shared" si="6"/>
        <v>0.76551901659332389</v>
      </c>
      <c r="N17" s="42">
        <f t="shared" si="7"/>
        <v>-9.6866251937615573</v>
      </c>
      <c r="O17" s="42">
        <f t="shared" si="8"/>
        <v>9.0479507876804686</v>
      </c>
      <c r="P17" s="87"/>
    </row>
    <row r="18" spans="1:16">
      <c r="A18" s="38">
        <v>3.3</v>
      </c>
      <c r="B18" s="38" t="s">
        <v>43</v>
      </c>
      <c r="C18" s="38" t="s">
        <v>85</v>
      </c>
      <c r="D18" s="38">
        <v>3</v>
      </c>
      <c r="E18" s="39">
        <f>AVERAGE('Raw Data'!C58,'Raw Data'!C70)</f>
        <v>22.949397058639839</v>
      </c>
      <c r="F18" s="38" t="str">
        <f>'Raw Data'!D58</f>
        <v>CAsE-PE 0AZA #3 miRNA</v>
      </c>
      <c r="G18" s="42">
        <f>STDEV('Raw Data'!C58,'Raw Data'!C70)</f>
        <v>0.1330330537974142</v>
      </c>
      <c r="H18" s="47">
        <f t="shared" si="4"/>
        <v>5.7967995175424785E-3</v>
      </c>
      <c r="I18" s="42">
        <f t="shared" si="5"/>
        <v>2.1307450588129258</v>
      </c>
      <c r="J18" s="42"/>
      <c r="L18" s="42">
        <f>'Raw Data'!C94</f>
        <v>30.194400332348192</v>
      </c>
      <c r="M18" s="42">
        <f t="shared" si="6"/>
        <v>1.2793303302517409</v>
      </c>
      <c r="N18" s="42">
        <f t="shared" si="7"/>
        <v>-7.2450032737083525</v>
      </c>
      <c r="O18" s="42">
        <f t="shared" si="8"/>
        <v>1.6655159409795617</v>
      </c>
      <c r="P18" s="87"/>
    </row>
    <row r="19" spans="1:16">
      <c r="A19" s="38">
        <v>3.6</v>
      </c>
      <c r="B19" s="38" t="s">
        <v>43</v>
      </c>
      <c r="C19" s="38" t="s">
        <v>86</v>
      </c>
      <c r="D19" s="38">
        <v>1</v>
      </c>
      <c r="E19" s="39">
        <f>AVERAGE('Raw Data'!C62,'Raw Data'!C74)</f>
        <v>24.355942562088366</v>
      </c>
      <c r="F19" s="38" t="str">
        <f>'Raw Data'!D62</f>
        <v>CAsE-PE 0.5AZA #1 miRNA</v>
      </c>
      <c r="G19" s="42">
        <f>STDEV('Raw Data'!C62,'Raw Data'!C74)</f>
        <v>4.9948758269015077E-2</v>
      </c>
      <c r="H19" s="47">
        <f t="shared" si="4"/>
        <v>2.0507832181688433E-3</v>
      </c>
      <c r="I19" s="42">
        <f t="shared" si="5"/>
        <v>0.80374651560154908</v>
      </c>
      <c r="J19" s="42"/>
      <c r="L19" s="42">
        <f>'Raw Data'!C98</f>
        <v>30.011641570232914</v>
      </c>
      <c r="M19" s="42">
        <f t="shared" si="6"/>
        <v>1.4521068214922195</v>
      </c>
      <c r="N19" s="42">
        <f t="shared" si="7"/>
        <v>-5.6556990081445484</v>
      </c>
      <c r="O19" s="42">
        <f t="shared" si="8"/>
        <v>0.55350371178313085</v>
      </c>
      <c r="P19" s="87">
        <f>TTEST($L$4:$L$6,L17:L19,2,2)</f>
        <v>0.60247046092992407</v>
      </c>
    </row>
    <row r="20" spans="1:16">
      <c r="A20" s="38">
        <v>3.6</v>
      </c>
      <c r="B20" s="38" t="s">
        <v>43</v>
      </c>
      <c r="C20" s="38" t="s">
        <v>86</v>
      </c>
      <c r="D20" s="38">
        <v>2</v>
      </c>
      <c r="E20" s="39">
        <f>AVERAGE('Raw Data'!C15,'Raw Data'!C27)</f>
        <v>22.371046762728362</v>
      </c>
      <c r="F20" s="38" t="str">
        <f>'Raw Data'!D15</f>
        <v>CAsE-PE 0.5Aza #2 miRNA</v>
      </c>
      <c r="G20" s="42">
        <f>STDEV('Raw Data'!C15,'Raw Data'!C27)</f>
        <v>0.2807831694502308</v>
      </c>
      <c r="H20" s="47">
        <f t="shared" si="4"/>
        <v>1.2551186023089186E-2</v>
      </c>
      <c r="I20" s="42">
        <f t="shared" si="5"/>
        <v>3.1815025602314835</v>
      </c>
      <c r="J20" s="42"/>
      <c r="L20" s="42">
        <f>'Raw Data'!C75</f>
        <v>28.824422771114008</v>
      </c>
      <c r="M20" s="42">
        <f t="shared" si="6"/>
        <v>3.306640917441928</v>
      </c>
      <c r="N20" s="42">
        <f t="shared" si="7"/>
        <v>-6.4533760083856464</v>
      </c>
      <c r="O20" s="42">
        <f t="shared" si="8"/>
        <v>0.96215544404886288</v>
      </c>
      <c r="P20" s="87"/>
    </row>
    <row r="21" spans="1:16">
      <c r="A21" s="38">
        <v>3.6</v>
      </c>
      <c r="B21" s="38" t="s">
        <v>43</v>
      </c>
      <c r="C21" s="38" t="s">
        <v>86</v>
      </c>
      <c r="D21" s="38">
        <v>3</v>
      </c>
      <c r="E21" s="39">
        <f>AVERAGE('Raw Data'!C18,'Raw Data'!C30)</f>
        <v>24.604691681452248</v>
      </c>
      <c r="F21" s="38" t="str">
        <f>'Raw Data'!D18</f>
        <v>CAsE-PE 0.5Aza #3 miRNA</v>
      </c>
      <c r="G21" s="42">
        <f>STDEV('Raw Data'!C18,'Raw Data'!C30)</f>
        <v>0.1502135108919741</v>
      </c>
      <c r="H21" s="47">
        <f t="shared" si="4"/>
        <v>6.105075927661777E-3</v>
      </c>
      <c r="I21" s="42">
        <f t="shared" si="5"/>
        <v>0.67645382503948015</v>
      </c>
      <c r="J21" s="42"/>
      <c r="L21" s="42">
        <f>'Raw Data'!C78</f>
        <v>31.146981043283706</v>
      </c>
      <c r="M21" s="42">
        <f t="shared" si="6"/>
        <v>0.66103937471133767</v>
      </c>
      <c r="N21" s="42">
        <f t="shared" si="7"/>
        <v>-6.5422893618314575</v>
      </c>
      <c r="O21" s="42">
        <f t="shared" si="8"/>
        <v>1.0233185055502514</v>
      </c>
      <c r="P21" s="87"/>
    </row>
    <row r="22" spans="1:16">
      <c r="A22" s="48">
        <v>4.3</v>
      </c>
      <c r="B22" s="48" t="s">
        <v>44</v>
      </c>
      <c r="C22" s="48" t="s">
        <v>85</v>
      </c>
      <c r="D22" s="48">
        <v>1</v>
      </c>
      <c r="E22" s="49">
        <f>AVERAGE('Raw Data'!C57,'Raw Data'!C69)</f>
        <v>23.775147558587321</v>
      </c>
      <c r="F22" s="48" t="str">
        <f>'Raw Data'!D57</f>
        <v>B26 0AZA #1 miRNA</v>
      </c>
      <c r="G22" s="50">
        <f>STDEV('Raw Data'!C57,'Raw Data'!C69)</f>
        <v>0.11092313672432828</v>
      </c>
      <c r="H22" s="51">
        <f t="shared" si="4"/>
        <v>4.6655078144515688E-3</v>
      </c>
      <c r="I22" s="50">
        <f t="shared" si="5"/>
        <v>1.2021421382087134</v>
      </c>
      <c r="J22" s="50"/>
      <c r="L22" s="50">
        <f>'Raw Data'!C93</f>
        <v>31.303520853247299</v>
      </c>
      <c r="M22" s="50">
        <f t="shared" si="6"/>
        <v>0.5930675344223697</v>
      </c>
      <c r="N22" s="50">
        <f t="shared" si="7"/>
        <v>-7.5283732946599784</v>
      </c>
      <c r="O22" s="50">
        <f t="shared" si="8"/>
        <v>2.0269902977905585</v>
      </c>
      <c r="P22" s="87">
        <f>TTEST($L$4:$L$6,L20:L22,2,2)</f>
        <v>0.88470220213667217</v>
      </c>
    </row>
    <row r="23" spans="1:16">
      <c r="A23" s="48">
        <v>4.3</v>
      </c>
      <c r="B23" s="48" t="s">
        <v>44</v>
      </c>
      <c r="C23" s="48" t="s">
        <v>85</v>
      </c>
      <c r="D23" s="48">
        <v>2</v>
      </c>
      <c r="E23" s="49">
        <f>AVERAGE('Raw Data'!C54,'Raw Data'!C66)</f>
        <v>22.985648686973779</v>
      </c>
      <c r="F23" s="48" t="str">
        <f>'Raw Data'!D54</f>
        <v>B26 0AZA #2 miRNA</v>
      </c>
      <c r="G23" s="50">
        <f>STDEV('Raw Data'!C54,'Raw Data'!C66)</f>
        <v>3.6491492186199015E-2</v>
      </c>
      <c r="H23" s="51">
        <f t="shared" si="4"/>
        <v>1.5875772175565855E-3</v>
      </c>
      <c r="I23" s="50">
        <f t="shared" si="5"/>
        <v>2.0778713857143818</v>
      </c>
      <c r="J23" s="50"/>
      <c r="L23" s="50">
        <f>'Raw Data'!C90</f>
        <v>30.61218526657569</v>
      </c>
      <c r="M23" s="50">
        <f t="shared" si="6"/>
        <v>0.95767224122732719</v>
      </c>
      <c r="N23" s="50">
        <f t="shared" si="7"/>
        <v>-7.6265365796019111</v>
      </c>
      <c r="O23" s="50">
        <f t="shared" si="8"/>
        <v>2.1697103625468288</v>
      </c>
      <c r="P23" s="87"/>
    </row>
    <row r="24" spans="1:16">
      <c r="A24" s="48">
        <v>4.3</v>
      </c>
      <c r="B24" s="48" t="s">
        <v>44</v>
      </c>
      <c r="C24" s="48" t="s">
        <v>85</v>
      </c>
      <c r="D24" s="48">
        <v>3</v>
      </c>
      <c r="E24" s="49">
        <f>AVERAGE('Raw Data'!C17,'Raw Data'!C29)</f>
        <v>24.109241139666047</v>
      </c>
      <c r="F24" s="48" t="str">
        <f>'Raw Data'!D17</f>
        <v>B26 0AZA #3 miRNA</v>
      </c>
      <c r="G24" s="50">
        <f>STDEV('Raw Data'!C17,'Raw Data'!C29)</f>
        <v>0.21496646549507356</v>
      </c>
      <c r="H24" s="51">
        <f t="shared" si="4"/>
        <v>8.9163513795296172E-3</v>
      </c>
      <c r="I24" s="50">
        <f t="shared" si="5"/>
        <v>0.9536381823806579</v>
      </c>
      <c r="J24" s="50"/>
      <c r="L24" s="50">
        <f>'Raw Data'!C77</f>
        <v>30.702797326316688</v>
      </c>
      <c r="M24" s="50">
        <f t="shared" si="6"/>
        <v>0.89937321914990631</v>
      </c>
      <c r="N24" s="50">
        <f t="shared" si="7"/>
        <v>-6.5935561866506411</v>
      </c>
      <c r="O24" s="50">
        <f t="shared" si="8"/>
        <v>1.0603364232726893</v>
      </c>
      <c r="P24" s="87"/>
    </row>
    <row r="25" spans="1:16">
      <c r="A25" s="48">
        <v>4.5999999999999996</v>
      </c>
      <c r="B25" s="48" t="s">
        <v>44</v>
      </c>
      <c r="C25" s="48" t="s">
        <v>86</v>
      </c>
      <c r="D25" s="48">
        <v>1</v>
      </c>
      <c r="E25" s="49">
        <f>AVERAGE('Raw Data'!C55,'Raw Data'!C67)</f>
        <v>23.561773176429767</v>
      </c>
      <c r="F25" s="48" t="str">
        <f>'Raw Data'!D55</f>
        <v>B26 0.5Aza #1 miRNA</v>
      </c>
      <c r="G25" s="50">
        <f>STDEV('Raw Data'!C55,'Raw Data'!C67)</f>
        <v>0.168501997084745</v>
      </c>
      <c r="H25" s="51">
        <f t="shared" si="4"/>
        <v>7.1514989904625471E-3</v>
      </c>
      <c r="I25" s="50">
        <f t="shared" si="5"/>
        <v>1.39375972243441</v>
      </c>
      <c r="J25" s="50"/>
      <c r="L25" s="50">
        <f>'Raw Data'!C91</f>
        <v>30.771204667189746</v>
      </c>
      <c r="M25" s="50">
        <f t="shared" si="6"/>
        <v>0.85772346192400017</v>
      </c>
      <c r="N25" s="50">
        <f t="shared" si="7"/>
        <v>-7.2094314907599788</v>
      </c>
      <c r="O25" s="50">
        <f t="shared" si="8"/>
        <v>1.6249523119118123</v>
      </c>
      <c r="P25" s="87">
        <f>TTEST($L$4:$L$6,L23:L25,2,2)</f>
        <v>0.25989686051447958</v>
      </c>
    </row>
    <row r="26" spans="1:16">
      <c r="A26" s="48">
        <v>4.5999999999999996</v>
      </c>
      <c r="B26" s="48" t="s">
        <v>44</v>
      </c>
      <c r="C26" s="48" t="s">
        <v>86</v>
      </c>
      <c r="D26" s="48">
        <v>2</v>
      </c>
      <c r="E26" s="49">
        <f>AVERAGE('Raw Data'!C21,'Raw Data'!C33)</f>
        <v>22.856440568315904</v>
      </c>
      <c r="F26" s="48" t="str">
        <f>'Raw Data'!D21</f>
        <v>B26 0.5Aza #2 miRNA</v>
      </c>
      <c r="G26" s="50">
        <f>STDEV('Raw Data'!C21,'Raw Data'!C33)</f>
        <v>3.046566563165512E-2</v>
      </c>
      <c r="H26" s="51">
        <f t="shared" si="4"/>
        <v>1.3329138253437103E-3</v>
      </c>
      <c r="I26" s="50">
        <f t="shared" si="5"/>
        <v>2.2725538442104258</v>
      </c>
      <c r="J26" s="50"/>
      <c r="L26" s="50">
        <f>'Raw Data'!C81</f>
        <v>29.811450559272483</v>
      </c>
      <c r="M26" s="50">
        <f t="shared" si="6"/>
        <v>1.668253577126334</v>
      </c>
      <c r="N26" s="50">
        <f t="shared" si="7"/>
        <v>-6.9550099909565795</v>
      </c>
      <c r="O26" s="50">
        <f t="shared" si="8"/>
        <v>1.3622352592973488</v>
      </c>
    </row>
    <row r="27" spans="1:16">
      <c r="A27" s="48">
        <v>4.5999999999999996</v>
      </c>
      <c r="B27" s="48" t="s">
        <v>44</v>
      </c>
      <c r="C27" s="48" t="s">
        <v>86</v>
      </c>
      <c r="D27" s="48">
        <v>3</v>
      </c>
      <c r="E27" s="49">
        <f>AVERAGE('Raw Data'!C19,'Raw Data'!C31)</f>
        <v>23.818986586180586</v>
      </c>
      <c r="F27" s="48" t="str">
        <f>'Raw Data'!D19</f>
        <v>B26 0.5Aza #3 miRNA</v>
      </c>
      <c r="G27" s="50">
        <f>STDEV('Raw Data'!C19,'Raw Data'!C31)</f>
        <v>0.1815255032299356</v>
      </c>
      <c r="H27" s="51">
        <f t="shared" si="4"/>
        <v>7.6210422543860007E-3</v>
      </c>
      <c r="I27" s="50">
        <f t="shared" si="5"/>
        <v>1.16616219516421</v>
      </c>
      <c r="J27" s="50"/>
      <c r="L27" s="50">
        <f>'Raw Data'!C79</f>
        <v>29.540855253974254</v>
      </c>
      <c r="M27" s="50">
        <f t="shared" si="6"/>
        <v>2.0124234452873342</v>
      </c>
      <c r="N27" s="50">
        <f t="shared" si="7"/>
        <v>-5.7218686677936681</v>
      </c>
      <c r="O27" s="50">
        <f t="shared" si="8"/>
        <v>0.5794815191082725</v>
      </c>
    </row>
    <row r="28" spans="1:16">
      <c r="C28" s="1" t="s">
        <v>106</v>
      </c>
      <c r="E28" s="10">
        <f>AVERAGE(E4:E27)</f>
        <v>23.453814766558921</v>
      </c>
      <c r="H28" s="12">
        <f>AVERAGE(H4:H27)</f>
        <v>4.2709209808334068E-3</v>
      </c>
      <c r="I28" s="10"/>
      <c r="J28" s="10"/>
      <c r="L28" s="11">
        <f>AVERAGE(L4:L27)</f>
        <v>30.335761774222714</v>
      </c>
      <c r="M28" s="11">
        <f>AVERAGE(M4:M27)</f>
        <v>1.2638638703831919</v>
      </c>
      <c r="N28" s="11">
        <f>AVERAGE(N4:N27)</f>
        <v>-6.8819470076637925</v>
      </c>
      <c r="O28" s="11">
        <f>AVERAGE(O4:O27)</f>
        <v>1.7062369524602528</v>
      </c>
    </row>
    <row r="29" spans="1:16">
      <c r="C29" s="1" t="s">
        <v>107</v>
      </c>
      <c r="E29" s="11">
        <f>MIN(E4:E27)</f>
        <v>21.136978231344592</v>
      </c>
      <c r="H29" s="56">
        <f>MIN(H4:H27)</f>
        <v>7.7304727357438769E-5</v>
      </c>
      <c r="I29" s="11">
        <f>MIN(I4:I27)</f>
        <v>0.67645382503948015</v>
      </c>
      <c r="J29" s="11"/>
      <c r="L29" s="11">
        <f>MIN(L4:L27)</f>
        <v>28.824422771114008</v>
      </c>
      <c r="M29" s="11">
        <f>MIN(M4:M27)</f>
        <v>0.5930675344223697</v>
      </c>
      <c r="N29" s="11">
        <f>MIN(N4:N27)</f>
        <v>-9.6866251937615573</v>
      </c>
      <c r="O29" s="11">
        <f>MIN(O4:O27)</f>
        <v>0.52963606080370651</v>
      </c>
    </row>
    <row r="30" spans="1:16">
      <c r="C30" s="1" t="s">
        <v>108</v>
      </c>
      <c r="E30" s="11">
        <f>MAX(E4:E27)</f>
        <v>24.604691681452248</v>
      </c>
      <c r="H30" s="56">
        <f>MAX(H4:H27)</f>
        <v>1.2551186023089186E-2</v>
      </c>
      <c r="I30" s="11">
        <f>MAX(I4:I27)</f>
        <v>7.4838301386993322</v>
      </c>
      <c r="J30" s="11"/>
      <c r="L30" s="11">
        <f>MAX(L4:L27)</f>
        <v>31.303520853247299</v>
      </c>
      <c r="M30" s="11">
        <f>MAX(M4:M27)</f>
        <v>3.306640917441928</v>
      </c>
      <c r="N30" s="11">
        <f>MAX(N4:N27)</f>
        <v>-5.5921073692572065</v>
      </c>
      <c r="O30" s="11">
        <f>MAX(O4:O27)</f>
        <v>9.0479507876804686</v>
      </c>
    </row>
    <row r="31" spans="1:16">
      <c r="I31"/>
      <c r="N31" s="1"/>
      <c r="O31" s="1"/>
    </row>
    <row r="32" spans="1:16">
      <c r="A32" t="s">
        <v>105</v>
      </c>
      <c r="I32"/>
      <c r="N32" s="1"/>
      <c r="O32" s="1"/>
    </row>
    <row r="33" spans="1:18" s="77" customFormat="1" ht="39">
      <c r="B33" s="6" t="s">
        <v>87</v>
      </c>
      <c r="C33" s="6" t="s">
        <v>88</v>
      </c>
      <c r="D33" s="6" t="s">
        <v>89</v>
      </c>
      <c r="E33" s="78" t="s">
        <v>90</v>
      </c>
      <c r="F33" s="6" t="s">
        <v>91</v>
      </c>
      <c r="G33" s="79" t="s">
        <v>93</v>
      </c>
      <c r="H33" s="79" t="s">
        <v>92</v>
      </c>
      <c r="I33" s="79" t="s">
        <v>95</v>
      </c>
      <c r="J33" s="79" t="s">
        <v>96</v>
      </c>
      <c r="K33" s="77" t="s">
        <v>110</v>
      </c>
      <c r="L33" s="79" t="s">
        <v>160</v>
      </c>
      <c r="M33" s="79" t="s">
        <v>163</v>
      </c>
      <c r="N33" s="79" t="s">
        <v>161</v>
      </c>
      <c r="O33" s="79" t="s">
        <v>95</v>
      </c>
      <c r="P33" s="79" t="s">
        <v>96</v>
      </c>
      <c r="Q33" s="77" t="s">
        <v>110</v>
      </c>
    </row>
    <row r="34" spans="1:18">
      <c r="A34" s="34">
        <f>A4</f>
        <v>1.3</v>
      </c>
      <c r="B34" s="34" t="str">
        <f>B4</f>
        <v>RWPE1</v>
      </c>
      <c r="C34" s="34" t="str">
        <f>C4</f>
        <v>0 Aza</v>
      </c>
      <c r="D34" s="34"/>
      <c r="E34" s="35">
        <f>AVERAGE(E4:E6)</f>
        <v>24.040755045289785</v>
      </c>
      <c r="F34" s="34" t="s">
        <v>97</v>
      </c>
      <c r="G34" s="40">
        <f>STDEV(E4:E6)</f>
        <v>0.19110551754808913</v>
      </c>
      <c r="H34" s="45">
        <f>G34/E34</f>
        <v>7.9492310947834269E-3</v>
      </c>
      <c r="I34" s="40">
        <f>GEOMEAN(I4:I6)</f>
        <v>1.0000000000000009</v>
      </c>
      <c r="J34" s="52"/>
      <c r="L34" s="40">
        <f>AVERAGE(L4:L6)</f>
        <v>30.549789156602742</v>
      </c>
      <c r="M34" s="40">
        <f>GEOMEAN(M4:M6)</f>
        <v>0.99999999999999922</v>
      </c>
      <c r="N34" s="40">
        <f>AVERAGE(N4:N6)</f>
        <v>-6.5090341113129595</v>
      </c>
      <c r="O34" s="40">
        <f>GEOMEAN(O4:O6)</f>
        <v>0.99999999999999978</v>
      </c>
      <c r="P34" s="82"/>
      <c r="Q34" s="83"/>
    </row>
    <row r="35" spans="1:18">
      <c r="A35" s="34">
        <f>A7</f>
        <v>1.6</v>
      </c>
      <c r="B35" s="34" t="str">
        <f>B7</f>
        <v>RWPE1</v>
      </c>
      <c r="C35" s="34" t="str">
        <f>C7</f>
        <v>0.5 Aza</v>
      </c>
      <c r="D35" s="34"/>
      <c r="E35" s="35">
        <f>AVERAGE(E7:E9)</f>
        <v>24.0256571416718</v>
      </c>
      <c r="F35" s="34" t="s">
        <v>98</v>
      </c>
      <c r="G35" s="40">
        <f>STDEV(E7:E9)</f>
        <v>3.4367440417190323E-2</v>
      </c>
      <c r="H35" s="45">
        <f t="shared" ref="H35:H41" si="9">G35/E35</f>
        <v>1.4304474676607702E-3</v>
      </c>
      <c r="I35" s="40">
        <f>GEOMEAN(I7:I9)</f>
        <v>1.0105200196823105</v>
      </c>
      <c r="J35" s="52">
        <f>TTEST(E7:E9,$E$4:$E$6,2,2)</f>
        <v>0.89937232592927041</v>
      </c>
      <c r="K35" s="57">
        <f>TTEST(E4:E6,E7:E9,2,2)</f>
        <v>0.89937232592927041</v>
      </c>
      <c r="L35" s="40">
        <f>AVERAGE(L7:L9)</f>
        <v>29.840399808238217</v>
      </c>
      <c r="M35" s="40">
        <f>GEOMEAN(M7:M9)</f>
        <v>1.6351118744331841</v>
      </c>
      <c r="N35" s="40">
        <f>AVERAGE(N7:N9)</f>
        <v>-5.8147426665664161</v>
      </c>
      <c r="O35" s="40">
        <f>GEOMEAN(O7:O9)</f>
        <v>0.61801277055284554</v>
      </c>
      <c r="P35" s="82">
        <f>TTEST(N7:N9,$N$4:$N$6,2,2)</f>
        <v>7.1299235910908212E-2</v>
      </c>
      <c r="Q35" s="84">
        <f>TTEST(N4:N6,N7:N9,2,2)</f>
        <v>7.1299235910908212E-2</v>
      </c>
    </row>
    <row r="36" spans="1:18">
      <c r="A36" s="36">
        <f>A10</f>
        <v>2.2999999999999998</v>
      </c>
      <c r="B36" s="36" t="str">
        <f>B10</f>
        <v>CTPE</v>
      </c>
      <c r="C36" s="36" t="str">
        <f>C10</f>
        <v>0 Aza</v>
      </c>
      <c r="D36" s="36"/>
      <c r="E36" s="37">
        <f>AVERAGE(E10:E12)</f>
        <v>22.68595634676063</v>
      </c>
      <c r="F36" s="36" t="s">
        <v>99</v>
      </c>
      <c r="G36" s="41">
        <f>STDEV(E10:E12)</f>
        <v>1.3415071846527162</v>
      </c>
      <c r="H36" s="46">
        <f t="shared" si="9"/>
        <v>5.913381671671393E-2</v>
      </c>
      <c r="I36" s="41">
        <f>GEOMEAN(I10:I12)</f>
        <v>2.5576142697809541</v>
      </c>
      <c r="J36" s="53">
        <f>TTEST(E10:E12,$E$4:$E$6,2,2)</f>
        <v>0.15836210548980717</v>
      </c>
      <c r="K36" s="57"/>
      <c r="L36" s="41">
        <f>AVERAGE(L10:L12)</f>
        <v>30.522932689685049</v>
      </c>
      <c r="M36" s="41">
        <f>GEOMEAN(M10:M12)</f>
        <v>1.0187898326311431</v>
      </c>
      <c r="N36" s="41">
        <f>AVERAGE(N10:N12)</f>
        <v>-7.8369763429244195</v>
      </c>
      <c r="O36" s="41">
        <f>GEOMEAN(O10:O12)</f>
        <v>2.5104434573867054</v>
      </c>
      <c r="P36" s="80">
        <f>TTEST(N10:N12,$N$4:$N$6,2,2)</f>
        <v>7.1263279511586994E-2</v>
      </c>
      <c r="Q36" s="84"/>
      <c r="R36" s="10"/>
    </row>
    <row r="37" spans="1:18">
      <c r="A37" s="36">
        <f>A13</f>
        <v>2.6</v>
      </c>
      <c r="B37" s="36" t="str">
        <f>B13</f>
        <v>CTPE</v>
      </c>
      <c r="C37" s="36" t="str">
        <f>C13</f>
        <v>0.5 Aza</v>
      </c>
      <c r="D37" s="36"/>
      <c r="E37" s="37">
        <f>AVERAGE(E13:E15)</f>
        <v>23.451272957125138</v>
      </c>
      <c r="F37" s="36" t="s">
        <v>100</v>
      </c>
      <c r="G37" s="41">
        <f>STDEV(E13:E15)</f>
        <v>0.11590839515935572</v>
      </c>
      <c r="H37" s="46">
        <f t="shared" si="9"/>
        <v>4.9425204069419E-3</v>
      </c>
      <c r="I37" s="41">
        <f>GEOMEAN(I13:I15)</f>
        <v>1.5047064771744849</v>
      </c>
      <c r="J37" s="53">
        <f>TTEST(E13:E15,$E$4:$E$6,2,2)</f>
        <v>1.0275443019860419E-2</v>
      </c>
      <c r="K37" s="57">
        <f>TTEST(E10:E12,E13:E15,2,2)</f>
        <v>0.38062891841426061</v>
      </c>
      <c r="L37" s="41">
        <f>AVERAGE(L13:L15)</f>
        <v>30.292031689796037</v>
      </c>
      <c r="M37" s="41">
        <f>GEOMEAN(M13:M15)</f>
        <v>1.1956187829729603</v>
      </c>
      <c r="N37" s="41">
        <f>AVERAGE(N13:N15)</f>
        <v>-6.8407587326709036</v>
      </c>
      <c r="O37" s="41">
        <f>GEOMEAN(O13:O15)</f>
        <v>1.2585169274716153</v>
      </c>
      <c r="P37" s="80">
        <f>TTEST(N13:N15,$N$4:$N$6,2,2)</f>
        <v>0.4590813506967466</v>
      </c>
      <c r="Q37" s="84">
        <f>TTEST(N10:N12,N13:N15,2,2)</f>
        <v>0.17755376481481891</v>
      </c>
    </row>
    <row r="38" spans="1:18">
      <c r="A38" s="38">
        <f>A16</f>
        <v>3.3</v>
      </c>
      <c r="B38" s="38" t="str">
        <f>B16</f>
        <v>CAsE-PE</v>
      </c>
      <c r="C38" s="38" t="str">
        <f>C16</f>
        <v>0 Aza</v>
      </c>
      <c r="D38" s="38"/>
      <c r="E38" s="39">
        <f>AVERAGE(E16:E18)</f>
        <v>22.613903734149904</v>
      </c>
      <c r="F38" s="38" t="s">
        <v>101</v>
      </c>
      <c r="G38" s="42">
        <f>STDEV(E16:E18)</f>
        <v>1.2322462482221772</v>
      </c>
      <c r="H38" s="47">
        <f t="shared" si="9"/>
        <v>5.4490647112878918E-2</v>
      </c>
      <c r="I38" s="42">
        <f>GEOMEAN(I16:I18)</f>
        <v>2.6885928788674698</v>
      </c>
      <c r="J38" s="54">
        <f>TTEST(E16:E18,$E$4:$E$6,2,2)</f>
        <v>0.11854417953345396</v>
      </c>
      <c r="K38" s="57"/>
      <c r="L38" s="42">
        <f>AVERAGE(L16:L18)</f>
        <v>30.572587745724075</v>
      </c>
      <c r="M38" s="42">
        <f>GEOMEAN(M16:M18)</f>
        <v>0.98432143098062486</v>
      </c>
      <c r="N38" s="42">
        <f>AVERAGE(N16:N18)</f>
        <v>-7.9586840115741673</v>
      </c>
      <c r="O38" s="42">
        <f>GEOMEAN(O16:O18)</f>
        <v>2.7314175982016042</v>
      </c>
      <c r="P38" s="85">
        <f>TTEST(N16:N18,$N$4:$N$6,2,2)</f>
        <v>0.18006302661345269</v>
      </c>
      <c r="Q38" s="84"/>
      <c r="R38" s="10"/>
    </row>
    <row r="39" spans="1:18">
      <c r="A39" s="38">
        <f>A19</f>
        <v>3.6</v>
      </c>
      <c r="B39" s="38" t="str">
        <f>B19</f>
        <v>CAsE-PE</v>
      </c>
      <c r="C39" s="38" t="str">
        <f>C19</f>
        <v>0.5 Aza</v>
      </c>
      <c r="D39" s="38"/>
      <c r="E39" s="39">
        <f>AVERAGE(E19:E21)</f>
        <v>23.77722700208966</v>
      </c>
      <c r="F39" s="38" t="s">
        <v>102</v>
      </c>
      <c r="G39" s="42">
        <f>STDEV(E19:E21)</f>
        <v>1.2241226165191632</v>
      </c>
      <c r="H39" s="47">
        <f t="shared" si="9"/>
        <v>5.1482984807756649E-2</v>
      </c>
      <c r="I39" s="42">
        <f>GEOMEAN(I19:I21)</f>
        <v>1.2004106662718979</v>
      </c>
      <c r="J39" s="54">
        <f>TTEST(E19:E21,$E$4:$E$6,2,2)</f>
        <v>0.73123554301685212</v>
      </c>
      <c r="K39" s="57">
        <f>TTEST(E16:E18,E19:E21,2,2)</f>
        <v>0.31054793063250735</v>
      </c>
      <c r="L39" s="42">
        <f>AVERAGE(L19:L21)</f>
        <v>29.994348461543542</v>
      </c>
      <c r="M39" s="42">
        <f>GEOMEAN(M19:M21)</f>
        <v>1.4696174836850171</v>
      </c>
      <c r="N39" s="42">
        <f>AVERAGE(N19:N21)</f>
        <v>-6.2171214594538844</v>
      </c>
      <c r="O39" s="42">
        <f>GEOMEAN(O19:O21)</f>
        <v>0.81681844398169889</v>
      </c>
      <c r="P39" s="85">
        <f>TTEST(N19:N21,$N$4:$N$6,2,2)</f>
        <v>0.45368936947815919</v>
      </c>
      <c r="Q39" s="84">
        <f>TTEST(N16:N18,N19:N21,2,2)</f>
        <v>0.12909158540845311</v>
      </c>
    </row>
    <row r="40" spans="1:18">
      <c r="A40" s="48">
        <f>A22</f>
        <v>4.3</v>
      </c>
      <c r="B40" s="48" t="str">
        <f>B22</f>
        <v>B26</v>
      </c>
      <c r="C40" s="48" t="str">
        <f>C22</f>
        <v>0 Aza</v>
      </c>
      <c r="D40" s="48"/>
      <c r="E40" s="49">
        <f>AVERAGE(E22:E24)</f>
        <v>23.623345795075711</v>
      </c>
      <c r="F40" s="48" t="s">
        <v>104</v>
      </c>
      <c r="G40" s="50">
        <f>STDEV(E22:E24)</f>
        <v>0.57697299026096682</v>
      </c>
      <c r="H40" s="51">
        <f t="shared" si="9"/>
        <v>2.4423847293520842E-2</v>
      </c>
      <c r="I40" s="50">
        <f>GEOMEAN(I22:I24)</f>
        <v>1.3355270993830752</v>
      </c>
      <c r="J40" s="55">
        <f>TTEST(E22:E24,$E$4:$E$6,2,2)</f>
        <v>0.30002491360983496</v>
      </c>
      <c r="K40" s="57"/>
      <c r="L40" s="50">
        <f>AVERAGE(L22:L24)</f>
        <v>30.872834482046557</v>
      </c>
      <c r="M40" s="50">
        <f>GEOMEAN(M22:M24)</f>
        <v>0.79938071565126856</v>
      </c>
      <c r="N40" s="50">
        <f>AVERAGE(N22:N24)</f>
        <v>-7.2494886869708433</v>
      </c>
      <c r="O40" s="50">
        <f>GEOMEAN(O22:O24)</f>
        <v>1.6707021738634227</v>
      </c>
      <c r="P40" s="86">
        <f>TTEST(N22:N24,$N$4:$N$6,2,2)</f>
        <v>0.13119022305837641</v>
      </c>
      <c r="Q40" s="84"/>
      <c r="R40" s="10"/>
    </row>
    <row r="41" spans="1:18">
      <c r="A41" s="48">
        <f>A25</f>
        <v>4.5999999999999996</v>
      </c>
      <c r="B41" s="48" t="str">
        <f>B25</f>
        <v>B26</v>
      </c>
      <c r="C41" s="48" t="str">
        <f>C25</f>
        <v>0.5 Aza</v>
      </c>
      <c r="D41" s="48"/>
      <c r="E41" s="49">
        <f>AVERAGE(E25:E27)</f>
        <v>23.412400110308752</v>
      </c>
      <c r="F41" s="48" t="s">
        <v>103</v>
      </c>
      <c r="G41" s="50">
        <f>STDEV(E25:E27)</f>
        <v>0.49835523854835112</v>
      </c>
      <c r="H41" s="51">
        <f t="shared" si="9"/>
        <v>2.1285952580697591E-2</v>
      </c>
      <c r="I41" s="50">
        <f>GEOMEAN(I25:I27)</f>
        <v>1.5458013539396025</v>
      </c>
      <c r="J41" s="55">
        <f>TTEST(E25:E27,$E$4:$E$6,2,2)</f>
        <v>0.1110591351567505</v>
      </c>
      <c r="K41" s="57">
        <f>TTEST(E22:E24,E25:E27,2,2)</f>
        <v>0.65679520389415036</v>
      </c>
      <c r="L41" s="50">
        <f>AVERAGE(L25:L27)</f>
        <v>30.041170160145494</v>
      </c>
      <c r="M41" s="50">
        <f>GEOMEAN(M25:M27)</f>
        <v>1.4226876918467188</v>
      </c>
      <c r="N41" s="50">
        <f>AVERAGE(N25:N27)</f>
        <v>-6.6287700498367421</v>
      </c>
      <c r="O41" s="50">
        <f>GEOMEAN(O25:O27)</f>
        <v>1.0865359718780396</v>
      </c>
      <c r="P41" s="86">
        <f>TTEST(N25:N27,$N$4:$N$6,2,2)</f>
        <v>0.82439870793790992</v>
      </c>
      <c r="Q41" s="84">
        <f>TTEST(N22:N24,N25:N27,2,2)</f>
        <v>0.33372090522936887</v>
      </c>
    </row>
    <row r="42" spans="1:18">
      <c r="C42" s="1" t="s">
        <v>107</v>
      </c>
      <c r="E42" s="11">
        <f>MIN(E34:E41)</f>
        <v>22.613903734149904</v>
      </c>
      <c r="I42" s="11">
        <f>MIN(I34:I41)</f>
        <v>1.0000000000000009</v>
      </c>
      <c r="J42" s="57">
        <f>MIN(J34:J41)</f>
        <v>1.0275443019860419E-2</v>
      </c>
      <c r="L42" s="11">
        <f>MIN(L34:L41)</f>
        <v>29.840399808238217</v>
      </c>
      <c r="M42" s="11">
        <f>MIN(M34:M41)</f>
        <v>0.79938071565126856</v>
      </c>
      <c r="N42" s="1"/>
      <c r="O42" s="11">
        <f>MIN(O34:O41)</f>
        <v>0.61801277055284554</v>
      </c>
      <c r="P42" s="57">
        <f>MIN(P34:P41)</f>
        <v>7.1263279511586994E-2</v>
      </c>
    </row>
    <row r="43" spans="1:18">
      <c r="C43" s="1" t="s">
        <v>108</v>
      </c>
      <c r="E43" s="11">
        <f>MAX(E34:E41)</f>
        <v>24.040755045289785</v>
      </c>
      <c r="I43" s="11">
        <f>MAX(I34:I41)</f>
        <v>2.6885928788674698</v>
      </c>
      <c r="J43" s="57">
        <f>MAX(J34:J41)</f>
        <v>0.89937232592927041</v>
      </c>
      <c r="L43" s="11">
        <f>MAX(L34:L41)</f>
        <v>30.872834482046557</v>
      </c>
      <c r="M43" s="11">
        <f>MAX(M34:M41)</f>
        <v>1.6351118744331841</v>
      </c>
      <c r="O43" s="11">
        <f>MAX(O34:O41)</f>
        <v>2.7314175982016042</v>
      </c>
      <c r="P43" s="57">
        <f>MAX(P34:P41)</f>
        <v>0.82439870793790992</v>
      </c>
    </row>
    <row r="44" spans="1:18">
      <c r="C44" s="1"/>
      <c r="E44"/>
      <c r="I44"/>
    </row>
    <row r="45" spans="1:18">
      <c r="C45" s="1" t="s">
        <v>109</v>
      </c>
      <c r="E45" s="11">
        <f>E43-E42</f>
        <v>1.4268513111398811</v>
      </c>
      <c r="I45" s="11">
        <f>I43-I42</f>
        <v>1.6885928788674689</v>
      </c>
      <c r="J45" s="1"/>
      <c r="K45" s="1"/>
      <c r="L45" s="1"/>
      <c r="M45" s="1"/>
      <c r="N45" s="1"/>
      <c r="O45" s="11">
        <f>O43-O42</f>
        <v>2.1134048276487585</v>
      </c>
    </row>
  </sheetData>
  <phoneticPr fontId="4" type="noConversion"/>
  <conditionalFormatting sqref="J34:J35 P34:P35">
    <cfRule type="cellIs" dxfId="6" priority="8" operator="lessThan">
      <formula>0.05</formula>
    </cfRule>
  </conditionalFormatting>
  <conditionalFormatting sqref="K34:K41 Q34:Q42">
    <cfRule type="cellIs" dxfId="5" priority="7" operator="lessThan">
      <formula>0.05</formula>
    </cfRule>
  </conditionalFormatting>
  <conditionalFormatting sqref="J36:J37 P36:P37">
    <cfRule type="cellIs" dxfId="4" priority="6" operator="lessThan">
      <formula>0.05</formula>
    </cfRule>
  </conditionalFormatting>
  <conditionalFormatting sqref="J38:J39 P38:P39">
    <cfRule type="cellIs" dxfId="3" priority="5" operator="lessThan">
      <formula>0.05</formula>
    </cfRule>
  </conditionalFormatting>
  <conditionalFormatting sqref="P40:P41">
    <cfRule type="cellIs" dxfId="2" priority="3" operator="lessThan">
      <formula>0.05</formula>
    </cfRule>
  </conditionalFormatting>
  <conditionalFormatting sqref="P7:P25">
    <cfRule type="cellIs" dxfId="1" priority="2" operator="lessThan">
      <formula>0.05</formula>
    </cfRule>
  </conditionalFormatting>
  <conditionalFormatting sqref="J40:J41">
    <cfRule type="cellIs" dxfId="0" priority="1" operator="lessThan">
      <formula>0.05</formula>
    </cfRule>
  </conditionalFormatting>
  <pageMargins left="0.75" right="0.75" top="1" bottom="1" header="0.5" footer="0.5"/>
  <pageSetup scale="40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56"/>
  <sheetViews>
    <sheetView topLeftCell="B1" workbookViewId="0">
      <selection activeCell="M2" sqref="M2:M25"/>
    </sheetView>
  </sheetViews>
  <sheetFormatPr baseColWidth="10" defaultRowHeight="13" x14ac:dyDescent="0"/>
  <cols>
    <col min="2" max="2" width="21" bestFit="1" customWidth="1"/>
  </cols>
  <sheetData>
    <row r="1" spans="1:14" s="32" customFormat="1">
      <c r="B1" s="32" t="s">
        <v>91</v>
      </c>
      <c r="C1" s="71">
        <v>40239</v>
      </c>
      <c r="D1" s="70">
        <v>40240</v>
      </c>
      <c r="E1" s="71">
        <v>40243</v>
      </c>
      <c r="F1" s="71">
        <v>40246</v>
      </c>
      <c r="G1" s="71">
        <v>40246</v>
      </c>
      <c r="H1" s="71">
        <v>40281</v>
      </c>
      <c r="I1" s="71">
        <v>40288</v>
      </c>
      <c r="J1" s="71">
        <v>40288</v>
      </c>
      <c r="K1" s="71">
        <v>40309</v>
      </c>
      <c r="L1" s="71">
        <v>40310</v>
      </c>
      <c r="M1" s="71">
        <v>40310</v>
      </c>
      <c r="N1" s="71"/>
    </row>
    <row r="2" spans="1:14">
      <c r="A2" s="34">
        <v>1.3</v>
      </c>
      <c r="B2" s="34" t="s">
        <v>118</v>
      </c>
      <c r="C2" s="58">
        <v>28.481307284653539</v>
      </c>
      <c r="D2" s="58">
        <v>28.418499513194543</v>
      </c>
      <c r="E2" s="40">
        <v>28.640812525813317</v>
      </c>
      <c r="F2" s="40">
        <v>30.048966357889011</v>
      </c>
      <c r="G2" s="40">
        <v>29.872364040955336</v>
      </c>
      <c r="H2" s="40">
        <v>29.264436589409687</v>
      </c>
      <c r="I2" s="40">
        <v>29.738228665446357</v>
      </c>
      <c r="J2" s="40">
        <v>29.764842378606314</v>
      </c>
      <c r="K2" s="40">
        <v>29.917894897056311</v>
      </c>
      <c r="L2" s="40">
        <v>31.186729254055631</v>
      </c>
      <c r="M2" s="40">
        <v>30.355827349059023</v>
      </c>
    </row>
    <row r="3" spans="1:14">
      <c r="A3" s="34">
        <v>1.3</v>
      </c>
      <c r="B3" s="34" t="s">
        <v>126</v>
      </c>
      <c r="C3" s="58">
        <v>28.385919651927573</v>
      </c>
      <c r="D3" s="58">
        <v>28.894636305555675</v>
      </c>
      <c r="E3" s="40">
        <v>28.777143485422208</v>
      </c>
      <c r="F3" s="40">
        <v>30.522149473370074</v>
      </c>
      <c r="G3" s="40">
        <v>29.650879614193805</v>
      </c>
      <c r="H3" s="40">
        <v>29.621849944994782</v>
      </c>
      <c r="I3" s="40">
        <v>29.692548323012666</v>
      </c>
      <c r="J3" s="40">
        <v>29.300587912546394</v>
      </c>
      <c r="K3" s="40">
        <v>29.766174843772696</v>
      </c>
      <c r="L3" s="40">
        <v>30.678512459053366</v>
      </c>
      <c r="M3" s="40">
        <v>30.59779334907395</v>
      </c>
    </row>
    <row r="4" spans="1:14">
      <c r="A4" s="34">
        <v>1.3</v>
      </c>
      <c r="B4" s="34" t="s">
        <v>120</v>
      </c>
      <c r="C4" s="58">
        <v>28.508703929570199</v>
      </c>
      <c r="D4" s="58">
        <v>28.10008322140774</v>
      </c>
      <c r="E4" s="40">
        <v>28.450245555198215</v>
      </c>
      <c r="F4" s="40">
        <v>29.374738113588879</v>
      </c>
      <c r="G4" s="40">
        <v>28.738034002220864</v>
      </c>
      <c r="H4" s="40">
        <v>27.756286519651002</v>
      </c>
      <c r="I4" s="40">
        <v>28.680978209612334</v>
      </c>
      <c r="J4" s="40">
        <v>29.971195646905091</v>
      </c>
      <c r="K4" s="40">
        <v>30.174766735869191</v>
      </c>
      <c r="L4" s="40">
        <v>31.024832423845087</v>
      </c>
      <c r="M4" s="40">
        <v>30.695746771675257</v>
      </c>
    </row>
    <row r="5" spans="1:14">
      <c r="A5" s="34">
        <v>1.6</v>
      </c>
      <c r="B5" s="34" t="s">
        <v>135</v>
      </c>
      <c r="C5" s="58">
        <v>28.384318106885679</v>
      </c>
      <c r="D5" s="58">
        <v>29.031382081696965</v>
      </c>
      <c r="E5" s="40">
        <v>28.435347032006028</v>
      </c>
      <c r="F5" s="40">
        <v>29.781953300545009</v>
      </c>
      <c r="G5" s="40">
        <v>28.858960610601954</v>
      </c>
      <c r="H5" s="40">
        <v>28.728843002279827</v>
      </c>
      <c r="I5" s="40">
        <v>28.540864803988313</v>
      </c>
      <c r="J5" s="40">
        <v>29.092738823252777</v>
      </c>
      <c r="K5" s="40">
        <v>28.466070564613698</v>
      </c>
      <c r="L5" s="40">
        <v>29.874386067463718</v>
      </c>
      <c r="M5" s="40">
        <v>29.657157236470407</v>
      </c>
    </row>
    <row r="6" spans="1:14">
      <c r="A6" s="34">
        <v>1.6</v>
      </c>
      <c r="B6" s="34" t="s">
        <v>134</v>
      </c>
      <c r="C6" s="58">
        <v>28.635986974736284</v>
      </c>
      <c r="D6" s="58">
        <v>28.581439318389734</v>
      </c>
      <c r="E6" s="40">
        <v>28.726989900538747</v>
      </c>
      <c r="F6" s="40">
        <v>29.998330394738588</v>
      </c>
      <c r="G6" s="40">
        <v>28.803856688548848</v>
      </c>
      <c r="H6" s="40">
        <v>31.646935318200139</v>
      </c>
      <c r="I6" s="40">
        <v>28.673069190601488</v>
      </c>
      <c r="J6" s="40">
        <v>29.869821169111837</v>
      </c>
      <c r="K6" s="40">
        <v>29.569482552972371</v>
      </c>
      <c r="L6" s="40">
        <v>30.096091004949908</v>
      </c>
      <c r="M6" s="40">
        <v>30.207198116331018</v>
      </c>
    </row>
    <row r="7" spans="1:14">
      <c r="A7" s="75">
        <v>1.6</v>
      </c>
      <c r="B7" s="75" t="s">
        <v>123</v>
      </c>
      <c r="C7" s="76">
        <v>29.956580520026776</v>
      </c>
      <c r="D7" s="76">
        <v>30.510538502939141</v>
      </c>
      <c r="E7" s="40">
        <v>28.614346840007176</v>
      </c>
      <c r="F7" s="40">
        <v>30.075135894422569</v>
      </c>
      <c r="G7" s="40">
        <v>28.855064103655117</v>
      </c>
      <c r="H7" s="40">
        <v>29.297409916625686</v>
      </c>
      <c r="I7" s="40">
        <v>29.554471698368236</v>
      </c>
      <c r="J7" s="40">
        <v>32.006994193907332</v>
      </c>
      <c r="K7" s="40">
        <v>29.59920372730874</v>
      </c>
      <c r="L7" s="40">
        <v>30.087028988373781</v>
      </c>
      <c r="M7" s="40">
        <v>29.656844071913223</v>
      </c>
    </row>
    <row r="8" spans="1:14">
      <c r="A8" s="36">
        <v>2.2999999999999998</v>
      </c>
      <c r="B8" s="36" t="s">
        <v>121</v>
      </c>
      <c r="C8" s="59">
        <v>28.898221304784538</v>
      </c>
      <c r="D8" s="59">
        <v>28.799256700504049</v>
      </c>
      <c r="E8" s="41">
        <v>28.843249678380769</v>
      </c>
      <c r="F8" s="41">
        <v>30.887317566231097</v>
      </c>
      <c r="G8" s="41">
        <v>29.918039038316962</v>
      </c>
      <c r="H8" s="41">
        <v>29.508290306440326</v>
      </c>
      <c r="I8" s="41">
        <v>29.970069671692684</v>
      </c>
      <c r="J8" s="41">
        <v>31.697083386083133</v>
      </c>
      <c r="K8" s="41">
        <v>30.128586713723454</v>
      </c>
      <c r="L8" s="41">
        <v>31.856046395173344</v>
      </c>
      <c r="M8" s="41">
        <v>30.973038055289976</v>
      </c>
    </row>
    <row r="9" spans="1:14">
      <c r="A9" s="36">
        <v>2.2999999999999998</v>
      </c>
      <c r="B9" s="36" t="s">
        <v>133</v>
      </c>
      <c r="C9" s="59">
        <v>27.915281434709872</v>
      </c>
      <c r="D9" s="59">
        <v>28.303742089680036</v>
      </c>
      <c r="E9" s="41">
        <v>28.280438641491525</v>
      </c>
      <c r="F9" s="41">
        <v>28.904373502499801</v>
      </c>
      <c r="G9" s="41">
        <v>27.025503771567241</v>
      </c>
      <c r="H9" s="41">
        <v>27.964092032056335</v>
      </c>
      <c r="I9" s="41">
        <v>28.207289870800398</v>
      </c>
      <c r="J9" s="41">
        <v>28.474077533563783</v>
      </c>
      <c r="K9" s="41">
        <v>29.486726454226357</v>
      </c>
      <c r="L9" s="41">
        <v>30.491538138219106</v>
      </c>
      <c r="M9" s="41">
        <v>29.95620988031207</v>
      </c>
    </row>
    <row r="10" spans="1:14">
      <c r="A10" s="73">
        <v>2.2999999999999998</v>
      </c>
      <c r="B10" s="73" t="s">
        <v>122</v>
      </c>
      <c r="C10" s="74">
        <v>28.850211286185349</v>
      </c>
      <c r="D10" s="74">
        <v>28.989138540663518</v>
      </c>
      <c r="E10" s="41">
        <v>29.185485332324525</v>
      </c>
      <c r="F10" s="41">
        <v>31.302242788989297</v>
      </c>
      <c r="G10" s="41">
        <v>30.176640786202796</v>
      </c>
      <c r="H10" s="41">
        <v>29.677479197814172</v>
      </c>
      <c r="I10" s="41">
        <v>30.664716934333637</v>
      </c>
      <c r="J10" s="41">
        <v>33.156161061997942</v>
      </c>
      <c r="K10" s="41">
        <v>29.969851442367169</v>
      </c>
      <c r="L10" s="41">
        <v>31.0224256067781</v>
      </c>
      <c r="M10" s="41">
        <v>30.639550133453096</v>
      </c>
    </row>
    <row r="11" spans="1:14">
      <c r="A11" s="36">
        <v>2.6</v>
      </c>
      <c r="B11" s="36" t="s">
        <v>130</v>
      </c>
      <c r="C11" s="59">
        <v>28.472649940790134</v>
      </c>
      <c r="D11" s="59">
        <v>28.830028686247253</v>
      </c>
      <c r="E11" s="41">
        <v>28.916185671606119</v>
      </c>
      <c r="F11" s="41">
        <v>30.50532936978335</v>
      </c>
      <c r="G11" s="41">
        <v>30.409819070030217</v>
      </c>
      <c r="H11" s="41">
        <v>29.900192678826137</v>
      </c>
      <c r="I11" s="41">
        <v>30.144922035062965</v>
      </c>
      <c r="J11" s="41">
        <v>30.061120438233537</v>
      </c>
      <c r="K11" s="41">
        <v>29.800550633413085</v>
      </c>
      <c r="L11" s="41">
        <v>31.109287916721872</v>
      </c>
      <c r="M11" s="41">
        <v>30.841779836163155</v>
      </c>
    </row>
    <row r="12" spans="1:14">
      <c r="A12" s="36">
        <v>2.6</v>
      </c>
      <c r="B12" s="36" t="s">
        <v>114</v>
      </c>
      <c r="C12" s="59">
        <v>28.661643817891665</v>
      </c>
      <c r="D12" s="59">
        <v>29.116916289838507</v>
      </c>
      <c r="E12" s="41">
        <v>29.621597766270003</v>
      </c>
      <c r="F12" s="41">
        <v>30.798035872582474</v>
      </c>
      <c r="G12" s="41">
        <v>30.029366788527803</v>
      </c>
      <c r="H12" s="41">
        <v>29.523823787445195</v>
      </c>
      <c r="I12" s="41">
        <v>29.999125708753638</v>
      </c>
      <c r="J12" s="41">
        <v>29.36826621287095</v>
      </c>
      <c r="K12" s="41">
        <v>29.69359610637126</v>
      </c>
      <c r="L12" s="41">
        <v>30.521660821360058</v>
      </c>
      <c r="M12" s="41">
        <v>30.101595033657198</v>
      </c>
    </row>
    <row r="13" spans="1:14">
      <c r="A13" s="36">
        <v>2.6</v>
      </c>
      <c r="B13" s="36" t="s">
        <v>125</v>
      </c>
      <c r="C13" s="59">
        <v>28.080561300954813</v>
      </c>
      <c r="D13" s="59">
        <v>28.735153308860493</v>
      </c>
      <c r="E13" s="41">
        <v>28.225846757706261</v>
      </c>
      <c r="F13" s="41">
        <v>29.741769944527825</v>
      </c>
      <c r="G13" s="41">
        <v>29.483878370576196</v>
      </c>
      <c r="H13" s="41">
        <v>30.258537024593657</v>
      </c>
      <c r="I13" s="41">
        <v>29.40482173214685</v>
      </c>
      <c r="J13" s="41">
        <v>28.581245080116243</v>
      </c>
      <c r="K13" s="41">
        <v>28.92416548330808</v>
      </c>
      <c r="L13" s="41">
        <v>30.110473543310061</v>
      </c>
      <c r="M13" s="41">
        <v>29.932720199567758</v>
      </c>
    </row>
    <row r="14" spans="1:14">
      <c r="A14" s="38">
        <v>3.3</v>
      </c>
      <c r="B14" s="38" t="s">
        <v>127</v>
      </c>
      <c r="C14" s="60">
        <v>28.038295994643015</v>
      </c>
      <c r="D14" s="60">
        <v>28.134378812130347</v>
      </c>
      <c r="E14" s="42">
        <v>28.318524410669365</v>
      </c>
      <c r="F14" s="42">
        <v>30.00053927970373</v>
      </c>
      <c r="G14" s="42"/>
      <c r="H14" s="42">
        <v>28.904814179561779</v>
      </c>
      <c r="I14" s="42">
        <v>29.168531263454984</v>
      </c>
      <c r="J14" s="42">
        <v>28.98529233931561</v>
      </c>
      <c r="K14" s="42">
        <v>29.753815822632429</v>
      </c>
      <c r="L14" s="42">
        <v>31.070624491355197</v>
      </c>
      <c r="M14" s="42">
        <v>30.588083870123796</v>
      </c>
    </row>
    <row r="15" spans="1:14">
      <c r="A15" s="38">
        <v>3.3</v>
      </c>
      <c r="B15" s="38" t="s">
        <v>124</v>
      </c>
      <c r="C15" s="60">
        <v>28.115335622261092</v>
      </c>
      <c r="D15" s="60">
        <v>28.892285708647321</v>
      </c>
      <c r="E15" s="42">
        <v>28.37894336126627</v>
      </c>
      <c r="F15" s="42">
        <v>29.892864621390299</v>
      </c>
      <c r="G15" s="42">
        <v>29.721191632133113</v>
      </c>
      <c r="H15" s="42">
        <v>29.757188262227025</v>
      </c>
      <c r="I15" s="42">
        <v>29.95495819611903</v>
      </c>
      <c r="J15" s="42">
        <v>32.077871254333651</v>
      </c>
      <c r="K15" s="42">
        <v>29.912549625670575</v>
      </c>
      <c r="L15" s="42">
        <v>31.141847774256135</v>
      </c>
      <c r="M15" s="42">
        <v>30.935279034700226</v>
      </c>
    </row>
    <row r="16" spans="1:14">
      <c r="A16" s="38">
        <v>3.3</v>
      </c>
      <c r="B16" s="38" t="s">
        <v>132</v>
      </c>
      <c r="C16" s="60">
        <v>28.739546479577577</v>
      </c>
      <c r="D16" s="60">
        <v>28.590089063168328</v>
      </c>
      <c r="E16" s="42">
        <v>29.116494974827766</v>
      </c>
      <c r="F16" s="42">
        <v>30.568490303608982</v>
      </c>
      <c r="G16" s="42">
        <v>30.006435233175829</v>
      </c>
      <c r="H16" s="42">
        <v>29.479846492686988</v>
      </c>
      <c r="I16" s="42">
        <v>29.961035804092099</v>
      </c>
      <c r="J16" s="42">
        <v>29.955096021672865</v>
      </c>
      <c r="K16" s="42">
        <v>29.703245788847266</v>
      </c>
      <c r="L16" s="42">
        <v>30.470215290562866</v>
      </c>
      <c r="M16" s="42">
        <v>30.194400332348192</v>
      </c>
    </row>
    <row r="17" spans="1:15">
      <c r="A17" s="38">
        <v>3.6</v>
      </c>
      <c r="B17" s="38" t="s">
        <v>136</v>
      </c>
      <c r="C17" s="60">
        <v>28.078348660386798</v>
      </c>
      <c r="D17" s="60">
        <v>29.043518218733698</v>
      </c>
      <c r="E17" s="42">
        <v>28.640894733079346</v>
      </c>
      <c r="F17" s="42">
        <v>29.827667828843239</v>
      </c>
      <c r="G17" s="42">
        <v>30.157610779888234</v>
      </c>
      <c r="H17" s="42">
        <v>29.529553735554831</v>
      </c>
      <c r="I17" s="42">
        <v>30.058771717149646</v>
      </c>
      <c r="J17" s="42">
        <v>28.614789296801188</v>
      </c>
      <c r="K17" s="42">
        <v>29.741556385646707</v>
      </c>
      <c r="L17" s="42">
        <v>30.468268023555897</v>
      </c>
      <c r="M17" s="42">
        <v>30.011641570232914</v>
      </c>
    </row>
    <row r="18" spans="1:15">
      <c r="A18" s="38">
        <v>3.6</v>
      </c>
      <c r="B18" s="38" t="s">
        <v>113</v>
      </c>
      <c r="C18" s="60">
        <v>27.22909184537999</v>
      </c>
      <c r="D18" s="60">
        <v>27.290022232292955</v>
      </c>
      <c r="E18" s="42">
        <v>27.857662322452924</v>
      </c>
      <c r="F18" s="42">
        <v>27.973038391635431</v>
      </c>
      <c r="G18" s="42">
        <v>26.267004511571422</v>
      </c>
      <c r="H18" s="42">
        <v>27.110324831412509</v>
      </c>
      <c r="I18" s="42">
        <v>26.988990755469835</v>
      </c>
      <c r="J18" s="42">
        <v>28.198979654909866</v>
      </c>
      <c r="K18" s="42">
        <v>27.947444535807747</v>
      </c>
      <c r="L18" s="42">
        <v>29.275488315572129</v>
      </c>
      <c r="M18" s="42">
        <v>28.824422771114008</v>
      </c>
    </row>
    <row r="19" spans="1:15">
      <c r="A19" s="38">
        <v>3.6</v>
      </c>
      <c r="B19" s="38" t="s">
        <v>116</v>
      </c>
      <c r="C19" s="60">
        <v>28.477520834997804</v>
      </c>
      <c r="D19" s="60">
        <v>28.378659306127961</v>
      </c>
      <c r="E19" s="42">
        <v>28.517848380913538</v>
      </c>
      <c r="F19" s="42">
        <v>30.304420599970356</v>
      </c>
      <c r="G19" s="42">
        <v>29.761862414967045</v>
      </c>
      <c r="H19" s="42">
        <v>28.524459941813852</v>
      </c>
      <c r="I19" s="42">
        <v>29.044005230823704</v>
      </c>
      <c r="J19" s="42">
        <v>28.831575859411604</v>
      </c>
      <c r="K19" s="42">
        <v>29.953370591705998</v>
      </c>
      <c r="L19" s="42">
        <v>32.374860116336023</v>
      </c>
      <c r="M19" s="42">
        <v>31.146981043283706</v>
      </c>
    </row>
    <row r="20" spans="1:15">
      <c r="A20" s="48">
        <v>4.3</v>
      </c>
      <c r="B20" s="48" t="s">
        <v>131</v>
      </c>
      <c r="C20" s="61">
        <v>28.769418284635137</v>
      </c>
      <c r="D20" s="61">
        <v>28.558573521641431</v>
      </c>
      <c r="E20" s="50">
        <v>28.958440792632146</v>
      </c>
      <c r="F20" s="50">
        <v>29.230158993780076</v>
      </c>
      <c r="G20" s="50">
        <v>30.095801668021725</v>
      </c>
      <c r="H20" s="50">
        <v>29.573857892697905</v>
      </c>
      <c r="I20" s="50">
        <v>29.913477534593842</v>
      </c>
      <c r="J20" s="50">
        <v>29.756029907236659</v>
      </c>
      <c r="K20" s="50">
        <v>29.84195883259267</v>
      </c>
      <c r="L20" s="50">
        <v>31.661172229271902</v>
      </c>
      <c r="M20" s="50">
        <v>31.303520853247299</v>
      </c>
    </row>
    <row r="21" spans="1:15">
      <c r="A21" s="48">
        <v>4.3</v>
      </c>
      <c r="B21" s="48" t="s">
        <v>128</v>
      </c>
      <c r="C21" s="61">
        <v>28.241490485776424</v>
      </c>
      <c r="D21" s="61">
        <v>29.182207670444441</v>
      </c>
      <c r="E21" s="50">
        <v>28.647558851234464</v>
      </c>
      <c r="F21" s="50">
        <v>29.882947676098301</v>
      </c>
      <c r="G21" s="50">
        <v>29.601834808940595</v>
      </c>
      <c r="H21" s="50">
        <v>29.17398081919125</v>
      </c>
      <c r="I21" s="50">
        <v>29.443650732241075</v>
      </c>
      <c r="J21" s="50">
        <v>29.240762718612139</v>
      </c>
      <c r="K21" s="50">
        <v>29.890527305005861</v>
      </c>
      <c r="L21" s="50">
        <v>31.011070583911014</v>
      </c>
      <c r="M21" s="50">
        <v>30.61218526657569</v>
      </c>
    </row>
    <row r="22" spans="1:15">
      <c r="A22" s="48">
        <v>4.3</v>
      </c>
      <c r="B22" s="48" t="s">
        <v>115</v>
      </c>
      <c r="C22" s="61">
        <v>28.3877837703224</v>
      </c>
      <c r="D22" s="61">
        <v>28.944654293444351</v>
      </c>
      <c r="E22" s="50">
        <v>29.205060929240908</v>
      </c>
      <c r="F22" s="50">
        <v>30.516490314881811</v>
      </c>
      <c r="G22" s="50">
        <v>30.171549526446068</v>
      </c>
      <c r="H22" s="50">
        <v>29.557064893583874</v>
      </c>
      <c r="I22" s="50">
        <v>30.573865253347158</v>
      </c>
      <c r="J22" s="50">
        <v>29.38794036981416</v>
      </c>
      <c r="K22" s="50">
        <v>29.870556268522492</v>
      </c>
      <c r="L22" s="50">
        <v>31.672451405947729</v>
      </c>
      <c r="M22" s="50">
        <v>30.702797326316688</v>
      </c>
    </row>
    <row r="23" spans="1:15">
      <c r="A23" s="48">
        <v>4.5999999999999996</v>
      </c>
      <c r="B23" s="48" t="s">
        <v>129</v>
      </c>
      <c r="C23" s="61">
        <v>28.112707672846959</v>
      </c>
      <c r="D23" s="61">
        <v>28.591740298279475</v>
      </c>
      <c r="E23" s="50">
        <v>27.5729728045591</v>
      </c>
      <c r="F23" s="50">
        <v>29.729605852194485</v>
      </c>
      <c r="G23" s="50">
        <v>29.041009592955692</v>
      </c>
      <c r="H23" s="50">
        <v>29.349779588766651</v>
      </c>
      <c r="I23" s="50">
        <v>28.944420485627013</v>
      </c>
      <c r="J23" s="50">
        <v>29.630051720596025</v>
      </c>
      <c r="K23" s="50">
        <v>29.580569296995332</v>
      </c>
      <c r="L23" s="50">
        <v>31.574659215459139</v>
      </c>
      <c r="M23" s="50">
        <v>30.771204667189746</v>
      </c>
    </row>
    <row r="24" spans="1:15">
      <c r="A24" s="48">
        <v>4.5999999999999996</v>
      </c>
      <c r="B24" s="48" t="s">
        <v>119</v>
      </c>
      <c r="C24" s="61">
        <v>28.637304188254316</v>
      </c>
      <c r="D24" s="61">
        <v>28.34668016256926</v>
      </c>
      <c r="E24" s="50">
        <v>28.812297069528856</v>
      </c>
      <c r="F24" s="50">
        <v>30.055066186085853</v>
      </c>
      <c r="G24" s="50">
        <v>29.171960461223328</v>
      </c>
      <c r="H24" s="50">
        <v>29.282758854846335</v>
      </c>
      <c r="I24" s="50">
        <v>29.348852684476451</v>
      </c>
      <c r="J24" s="50">
        <v>30.000371674570982</v>
      </c>
      <c r="K24" s="50">
        <v>28.663909439038164</v>
      </c>
      <c r="L24" s="50">
        <v>30.112200054655105</v>
      </c>
      <c r="M24" s="50">
        <v>29.811450559272483</v>
      </c>
    </row>
    <row r="25" spans="1:15">
      <c r="A25" s="48">
        <v>4.5999999999999996</v>
      </c>
      <c r="B25" s="48" t="s">
        <v>117</v>
      </c>
      <c r="C25" s="61">
        <v>28.08040815616576</v>
      </c>
      <c r="D25" s="61">
        <v>28.572137026520679</v>
      </c>
      <c r="E25" s="50">
        <v>28.535476324310629</v>
      </c>
      <c r="F25" s="50">
        <v>30.435336556424993</v>
      </c>
      <c r="G25" s="50">
        <v>29.73645724640669</v>
      </c>
      <c r="H25" s="50">
        <v>28.573813666483112</v>
      </c>
      <c r="I25" s="50">
        <v>29.357240744548726</v>
      </c>
      <c r="J25" s="50">
        <v>29.282508020746835</v>
      </c>
      <c r="K25" s="50">
        <v>29.461099462918039</v>
      </c>
      <c r="L25" s="50">
        <v>30.179210020345714</v>
      </c>
      <c r="M25" s="50">
        <v>29.540855253974254</v>
      </c>
    </row>
    <row r="27" spans="1:15">
      <c r="B27" s="81" t="s">
        <v>164</v>
      </c>
      <c r="C27" s="10">
        <f>MIN(C2:C25)</f>
        <v>27.22909184537999</v>
      </c>
      <c r="D27" s="10">
        <f t="shared" ref="D27:H27" si="0">MIN(D2:D25)</f>
        <v>27.290022232292955</v>
      </c>
      <c r="E27" s="10">
        <f t="shared" si="0"/>
        <v>27.5729728045591</v>
      </c>
      <c r="F27" s="10">
        <f t="shared" si="0"/>
        <v>27.973038391635431</v>
      </c>
      <c r="G27" s="10">
        <f t="shared" si="0"/>
        <v>26.267004511571422</v>
      </c>
      <c r="H27" s="10">
        <f t="shared" si="0"/>
        <v>27.110324831412509</v>
      </c>
      <c r="I27" s="10">
        <f t="shared" ref="I27:J27" si="1">MIN(I2:I25)</f>
        <v>26.988990755469835</v>
      </c>
      <c r="J27" s="10">
        <f t="shared" si="1"/>
        <v>28.198979654909866</v>
      </c>
      <c r="K27" s="10">
        <f t="shared" ref="K27:L27" si="2">MIN(K2:K25)</f>
        <v>27.947444535807747</v>
      </c>
      <c r="L27" s="10">
        <f t="shared" si="2"/>
        <v>29.275488315572129</v>
      </c>
      <c r="M27" s="10"/>
    </row>
    <row r="28" spans="1:15">
      <c r="B28" s="81" t="s">
        <v>165</v>
      </c>
      <c r="C28" s="10">
        <f>MAX(C2:C25)</f>
        <v>29.956580520026776</v>
      </c>
      <c r="D28" s="10">
        <f t="shared" ref="D28:H28" si="3">MAX(D2:D25)</f>
        <v>30.510538502939141</v>
      </c>
      <c r="E28" s="10">
        <f t="shared" si="3"/>
        <v>29.621597766270003</v>
      </c>
      <c r="F28" s="10">
        <f t="shared" si="3"/>
        <v>31.302242788989297</v>
      </c>
      <c r="G28" s="10">
        <f t="shared" si="3"/>
        <v>30.409819070030217</v>
      </c>
      <c r="H28" s="10">
        <f t="shared" si="3"/>
        <v>31.646935318200139</v>
      </c>
      <c r="I28" s="10">
        <f t="shared" ref="I28:J28" si="4">MAX(I2:I25)</f>
        <v>30.664716934333637</v>
      </c>
      <c r="J28" s="10">
        <f t="shared" si="4"/>
        <v>33.156161061997942</v>
      </c>
      <c r="K28" s="10">
        <f t="shared" ref="K28:L28" si="5">MAX(K2:K25)</f>
        <v>30.174766735869191</v>
      </c>
      <c r="L28" s="10">
        <f t="shared" si="5"/>
        <v>32.374860116336023</v>
      </c>
      <c r="M28" s="10"/>
      <c r="N28" s="32"/>
      <c r="O28" s="32"/>
    </row>
    <row r="29" spans="1:15">
      <c r="B29" s="81"/>
    </row>
    <row r="30" spans="1:15">
      <c r="B30" s="32" t="s">
        <v>159</v>
      </c>
      <c r="C30" s="71">
        <v>40239</v>
      </c>
      <c r="D30" s="71">
        <v>40240</v>
      </c>
      <c r="E30" s="71">
        <v>40243</v>
      </c>
      <c r="F30" s="71">
        <v>40246</v>
      </c>
      <c r="G30" s="71">
        <v>40246</v>
      </c>
      <c r="H30" s="71">
        <v>40281</v>
      </c>
      <c r="I30" s="71">
        <v>40288</v>
      </c>
      <c r="J30" s="71">
        <v>40288</v>
      </c>
      <c r="K30" s="71">
        <v>40309</v>
      </c>
      <c r="L30" s="71">
        <v>40310</v>
      </c>
      <c r="M30" s="71">
        <v>40310</v>
      </c>
    </row>
    <row r="31" spans="1:15">
      <c r="B31" s="71">
        <v>40239</v>
      </c>
      <c r="C31" s="72">
        <f>CORREL(C2:C25,C2:C25)</f>
        <v>1</v>
      </c>
      <c r="D31">
        <f>CORREL(C2:C25,D2:D25)</f>
        <v>0.72791713755155441</v>
      </c>
      <c r="E31">
        <f>CORREL(C2:C25,E2:E25)</f>
        <v>0.53379814703364414</v>
      </c>
      <c r="F31">
        <f>CORREL(C2:C25,F2:F25)</f>
        <v>0.54632067612932078</v>
      </c>
      <c r="G31">
        <f>CORREL(C2:C25,G2:G25)</f>
        <v>0.43136598047975055</v>
      </c>
      <c r="H31">
        <f>CORREL(C2:C25,H2:H25)</f>
        <v>0.39532354012016768</v>
      </c>
      <c r="I31">
        <f>CORREL(C2:C25,I2:I25)</f>
        <v>0.50753355645604015</v>
      </c>
      <c r="J31">
        <f>CORREL(C2:C25,J2:J25)</f>
        <v>0.64652900379527733</v>
      </c>
      <c r="K31">
        <f>CORREL(C2:C25,K2:K25)</f>
        <v>0.4108755593440187</v>
      </c>
      <c r="L31">
        <f>CORREL($C$2:$C$25,L2:L25)</f>
        <v>0.18678066359163628</v>
      </c>
      <c r="M31">
        <f>CORREL($C$2:$C$25,M2:M25)</f>
        <v>0.24671075194720365</v>
      </c>
    </row>
    <row r="32" spans="1:15">
      <c r="B32" s="71">
        <v>40240</v>
      </c>
      <c r="C32" s="72">
        <f>CORREL(D2:D25,C2:C25)</f>
        <v>0.72791713755155441</v>
      </c>
      <c r="D32" s="72">
        <f>CORREL(D2:D25,D2:D25)</f>
        <v>1</v>
      </c>
      <c r="E32">
        <f>CORREL(D2:D25,E2:E25)</f>
        <v>0.37790115962143539</v>
      </c>
      <c r="F32">
        <f>CORREL(D2:D25,F2:F25)</f>
        <v>0.50578443645526527</v>
      </c>
      <c r="G32">
        <f>CORREL(D2:D25,G2:G25)</f>
        <v>0.45595715854748964</v>
      </c>
      <c r="H32">
        <f>CORREL(D2:D25,H2:H25)</f>
        <v>0.44673144934414205</v>
      </c>
      <c r="I32">
        <f>CORREL(D2:D25,I2:I25)</f>
        <v>0.56202965783006997</v>
      </c>
      <c r="J32">
        <f>CORREL(D2:D25,J2:J25)</f>
        <v>0.4785501609849816</v>
      </c>
      <c r="K32">
        <f>CORREL(D2:D25,K2:K25)</f>
        <v>0.31408943968282882</v>
      </c>
      <c r="L32">
        <f>CORREL($D$2:$D$25,L2:L25)</f>
        <v>3.3790760043334589E-2</v>
      </c>
      <c r="M32">
        <f>CORREL($D$2:$D$25,M2:M25)</f>
        <v>9.3753154591347324E-2</v>
      </c>
    </row>
    <row r="33" spans="2:13">
      <c r="B33" s="71">
        <v>40243</v>
      </c>
      <c r="E33" s="72">
        <f>CORREL(E2:E25,E2:E25)</f>
        <v>1.0000000000000002</v>
      </c>
      <c r="F33">
        <f>CORREL(E2:E25,F2:F25)</f>
        <v>0.67212532402177805</v>
      </c>
      <c r="G33">
        <f>CORREL(E2:E25,G2:G25)</f>
        <v>0.62342834823857851</v>
      </c>
      <c r="H33">
        <f>CORREL(E2:E25,H2:H25)</f>
        <v>0.39452490760768116</v>
      </c>
      <c r="I33">
        <f>CORREL(E2:E25,I2:I25)</f>
        <v>0.70305283835895926</v>
      </c>
      <c r="J33">
        <f>CORREL(E2:E25,J2:J25)</f>
        <v>0.31673280872313581</v>
      </c>
      <c r="K33">
        <f>CORREL(E2:E25,K2:K25)</f>
        <v>0.40081600343703278</v>
      </c>
      <c r="L33">
        <f>CORREL($E$2:$E$25,L2:L25)</f>
        <v>0.16181289434199048</v>
      </c>
      <c r="M33">
        <f>CORREL($E$2:$E$25,M2:M25)</f>
        <v>0.24350386265722759</v>
      </c>
    </row>
    <row r="34" spans="2:13">
      <c r="B34" s="71">
        <v>40246</v>
      </c>
      <c r="F34" s="72">
        <f>CORREL(F2:F25,F2:F25)</f>
        <v>1</v>
      </c>
      <c r="G34">
        <f>CORREL(F2:F25,G2:G25)</f>
        <v>0.79703820322706087</v>
      </c>
      <c r="H34">
        <f>CORREL(F2:F25,H2:H25)</f>
        <v>0.52783121864209237</v>
      </c>
      <c r="I34">
        <f>CORREL(F2:F25,I2:I25)</f>
        <v>0.79970956031453722</v>
      </c>
      <c r="J34">
        <f>CORREL(F2:F25,J2:J25)</f>
        <v>0.51761182388248073</v>
      </c>
      <c r="K34">
        <f>CORREL(F2:F25,K2:K25)</f>
        <v>0.54191126098171982</v>
      </c>
      <c r="L34">
        <f>CORREL($F$2:$F$25,L2:L25)</f>
        <v>0.36937940938696451</v>
      </c>
      <c r="M34">
        <f>CORREL($F$2:$F$25,M2:M25)</f>
        <v>0.39377026706371293</v>
      </c>
    </row>
    <row r="35" spans="2:13">
      <c r="B35" s="71">
        <v>40246</v>
      </c>
      <c r="G35" s="72">
        <f>CORREL(G2:G25,G2:G25)</f>
        <v>0.99999999999999989</v>
      </c>
      <c r="H35">
        <f>CORREL(G2:G25,H2:H25)</f>
        <v>0.57797325632298036</v>
      </c>
      <c r="I35">
        <f>CORREL(G2:G25,I2:I25)</f>
        <v>0.91401974228243899</v>
      </c>
      <c r="J35">
        <f>CORREL(G2:G25,J2:J25)</f>
        <v>0.34317279153785368</v>
      </c>
      <c r="K35">
        <f>CORREL(G2:G25,K2:K25)</f>
        <v>0.6271610462498135</v>
      </c>
      <c r="L35">
        <f>CORREL($G$2:$G$25,L2:L25)</f>
        <v>0.54033652077233574</v>
      </c>
      <c r="M35">
        <f>CORREL($G$2:$G$25,M2:M25)</f>
        <v>0.60912082846558913</v>
      </c>
    </row>
    <row r="36" spans="2:13">
      <c r="B36" s="71">
        <v>40281</v>
      </c>
      <c r="H36" s="72">
        <f>CORREL(H2:H25,H2:H25)</f>
        <v>1</v>
      </c>
      <c r="I36">
        <f>CORREL(H2:H25,I2:I25)</f>
        <v>0.5658214675888279</v>
      </c>
      <c r="J36">
        <f>CORREL(H2:H25,J2:J25)</f>
        <v>0.32149437526863167</v>
      </c>
      <c r="K36">
        <f>CORREL(H2:H25,K2:K25)</f>
        <v>0.29677767933847327</v>
      </c>
      <c r="L36">
        <f>CORREL($H$2:$H$25,L2:L25)</f>
        <v>0.10874708147084451</v>
      </c>
      <c r="M36">
        <f>CORREL($H$2:$H$25,M2:M25)</f>
        <v>0.32628971982701638</v>
      </c>
    </row>
    <row r="37" spans="2:13">
      <c r="B37" s="71">
        <v>40288</v>
      </c>
      <c r="I37" s="72">
        <f>CORREL(I2:I25,I2:I25)</f>
        <v>1</v>
      </c>
      <c r="J37">
        <f>CORREL(I2:I25,J2:J25)</f>
        <v>0.51520534128624462</v>
      </c>
      <c r="K37">
        <f>CORREL(I2:I25,K2:K25)</f>
        <v>0.64274334935607214</v>
      </c>
      <c r="L37">
        <f>CORREL($I$2:$I$25,L2:L25)</f>
        <v>0.47538879684410762</v>
      </c>
      <c r="M37">
        <f>CORREL($I$2:$I$25,M2:M25)</f>
        <v>0.54242814912075576</v>
      </c>
    </row>
    <row r="38" spans="2:13">
      <c r="B38" s="71">
        <v>40288</v>
      </c>
      <c r="J38" s="72">
        <f>CORREL(J2:J25,J2:J25)</f>
        <v>1.0000000000000002</v>
      </c>
      <c r="K38" s="81">
        <f>CORREL(J2:J25,K2:K25)</f>
        <v>0.4101097463411944</v>
      </c>
      <c r="L38" s="81">
        <f>CORREL($J$2:$J$25,L2:L25)</f>
        <v>0.22402796774819733</v>
      </c>
      <c r="M38" s="81">
        <f>CORREL($J$2:$J$25,M2:M25)</f>
        <v>0.32010613197663051</v>
      </c>
    </row>
    <row r="39" spans="2:13">
      <c r="B39" s="71">
        <v>40309</v>
      </c>
      <c r="K39" s="72">
        <f>CORREL(K2:K25,K2:K25)</f>
        <v>1.0000000000000002</v>
      </c>
      <c r="L39" s="81">
        <f>CORREL($K$2:$K$25,L2:L25)</f>
        <v>0.75186796981776605</v>
      </c>
      <c r="M39" s="81">
        <f>CORREL($K$2:$K$25,M2:M25)</f>
        <v>0.79208036018668038</v>
      </c>
    </row>
    <row r="40" spans="2:13">
      <c r="B40" s="71">
        <v>40310</v>
      </c>
      <c r="L40" s="72">
        <f>CORREL($L$2:$L$25,L2:L25)</f>
        <v>1</v>
      </c>
      <c r="M40" s="81">
        <f>CORREL($L$2:$L$25,M2:M25)</f>
        <v>0.91461397341234707</v>
      </c>
    </row>
    <row r="41" spans="2:13">
      <c r="B41" s="71">
        <v>40310</v>
      </c>
      <c r="M41" s="72"/>
    </row>
    <row r="42" spans="2:13">
      <c r="B42" s="32"/>
    </row>
    <row r="43" spans="2:13">
      <c r="B43" s="32"/>
    </row>
    <row r="44" spans="2:13">
      <c r="B44" s="32"/>
    </row>
    <row r="45" spans="2:13">
      <c r="B45" s="32"/>
    </row>
    <row r="46" spans="2:13">
      <c r="B46" s="32"/>
    </row>
    <row r="47" spans="2:13">
      <c r="B47" s="32"/>
    </row>
    <row r="48" spans="2:13">
      <c r="B48" s="32"/>
    </row>
    <row r="49" spans="2:2">
      <c r="B49" s="32"/>
    </row>
    <row r="50" spans="2:2">
      <c r="B50" s="32"/>
    </row>
    <row r="51" spans="2:2">
      <c r="B51" s="32"/>
    </row>
    <row r="52" spans="2:2">
      <c r="B52" s="32"/>
    </row>
    <row r="53" spans="2:2">
      <c r="B53" s="32"/>
    </row>
    <row r="54" spans="2:2">
      <c r="B54" s="32"/>
    </row>
    <row r="55" spans="2:2">
      <c r="B55" s="32"/>
    </row>
    <row r="56" spans="2:2">
      <c r="B56" s="32"/>
    </row>
  </sheetData>
  <phoneticPr fontId="4" type="noConversion"/>
  <pageMargins left="0.75" right="0.75" top="1" bottom="1" header="0.5" footer="0.5"/>
  <pageSetup scale="7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HKG Data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2014-05-13T18:40:36Z</cp:lastPrinted>
  <dcterms:created xsi:type="dcterms:W3CDTF">2012-09-19T20:03:48Z</dcterms:created>
  <dcterms:modified xsi:type="dcterms:W3CDTF">2014-05-14T18:56:23Z</dcterms:modified>
</cp:coreProperties>
</file>