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3.xml" ContentType="application/vnd.openxmlformats-officedocument.drawing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3613"/>
  <workbookPr date1904="1" showInkAnnotation="0" autoCompressPictures="0"/>
  <bookViews>
    <workbookView xWindow="0" yWindow="0" windowWidth="25600" windowHeight="16020" tabRatio="500" activeTab="2"/>
  </bookViews>
  <sheets>
    <sheet name="Raw Data" sheetId="22" r:id="rId1"/>
    <sheet name="Analysis" sheetId="23" r:id="rId2"/>
    <sheet name="HKG Data" sheetId="24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4" i="23" l="1"/>
  <c r="E24" i="23"/>
  <c r="O35" i="23"/>
  <c r="J35" i="23"/>
  <c r="K35" i="23"/>
  <c r="K37" i="23"/>
  <c r="K39" i="23"/>
  <c r="K41" i="23"/>
  <c r="E40" i="23"/>
  <c r="E43" i="23"/>
  <c r="E42" i="23"/>
  <c r="E45" i="23"/>
  <c r="E41" i="23"/>
  <c r="E39" i="23"/>
  <c r="E38" i="23"/>
  <c r="E37" i="23"/>
  <c r="E36" i="23"/>
  <c r="E35" i="23"/>
  <c r="E34" i="23"/>
  <c r="G41" i="23"/>
  <c r="G40" i="23"/>
  <c r="G39" i="23"/>
  <c r="G38" i="23"/>
  <c r="G37" i="23"/>
  <c r="G36" i="23"/>
  <c r="G35" i="23"/>
  <c r="G34" i="23"/>
  <c r="E4" i="23"/>
  <c r="G27" i="23"/>
  <c r="F27" i="23"/>
  <c r="E27" i="23"/>
  <c r="G26" i="23"/>
  <c r="F26" i="23"/>
  <c r="E26" i="23"/>
  <c r="G25" i="23"/>
  <c r="F25" i="23"/>
  <c r="E25" i="23"/>
  <c r="F24" i="23"/>
  <c r="G23" i="23"/>
  <c r="F23" i="23"/>
  <c r="E23" i="23"/>
  <c r="G22" i="23"/>
  <c r="E22" i="23"/>
  <c r="H22" i="23"/>
  <c r="F22" i="23"/>
  <c r="G21" i="23"/>
  <c r="F21" i="23"/>
  <c r="E21" i="23"/>
  <c r="G20" i="23"/>
  <c r="F20" i="23"/>
  <c r="E20" i="23"/>
  <c r="G19" i="23"/>
  <c r="F19" i="23"/>
  <c r="E19" i="23"/>
  <c r="G18" i="23"/>
  <c r="F18" i="23"/>
  <c r="E18" i="23"/>
  <c r="G17" i="23"/>
  <c r="F17" i="23"/>
  <c r="E17" i="23"/>
  <c r="G16" i="23"/>
  <c r="F16" i="23"/>
  <c r="E16" i="23"/>
  <c r="F14" i="23"/>
  <c r="G15" i="23"/>
  <c r="F15" i="23"/>
  <c r="E15" i="23"/>
  <c r="G14" i="23"/>
  <c r="E14" i="23"/>
  <c r="G13" i="23"/>
  <c r="F13" i="23"/>
  <c r="E13" i="23"/>
  <c r="F11" i="23"/>
  <c r="G12" i="23"/>
  <c r="F12" i="23"/>
  <c r="E12" i="23"/>
  <c r="G11" i="23"/>
  <c r="E11" i="23"/>
  <c r="G10" i="23"/>
  <c r="F10" i="23"/>
  <c r="E10" i="23"/>
  <c r="G9" i="23"/>
  <c r="F9" i="23"/>
  <c r="E9" i="23"/>
  <c r="G8" i="23"/>
  <c r="F8" i="23"/>
  <c r="E8" i="23"/>
  <c r="G7" i="23"/>
  <c r="F7" i="23"/>
  <c r="E7" i="23"/>
  <c r="E5" i="23"/>
  <c r="L5" i="23"/>
  <c r="E6" i="23"/>
  <c r="L6" i="23"/>
  <c r="L7" i="23"/>
  <c r="L8" i="23"/>
  <c r="L9" i="23"/>
  <c r="L10" i="23"/>
  <c r="L11" i="23"/>
  <c r="L12" i="23"/>
  <c r="L13" i="23"/>
  <c r="L14" i="23"/>
  <c r="L15" i="23"/>
  <c r="L16" i="23"/>
  <c r="L17" i="23"/>
  <c r="L18" i="23"/>
  <c r="L19" i="23"/>
  <c r="L20" i="23"/>
  <c r="L21" i="23"/>
  <c r="L22" i="23"/>
  <c r="L23" i="23"/>
  <c r="L24" i="23"/>
  <c r="L25" i="23"/>
  <c r="L26" i="23"/>
  <c r="L27" i="23"/>
  <c r="L4" i="23"/>
  <c r="J1" i="23"/>
  <c r="G6" i="23"/>
  <c r="G5" i="23"/>
  <c r="G4" i="23"/>
  <c r="F6" i="23"/>
  <c r="F5" i="23"/>
  <c r="F4" i="23"/>
  <c r="M4" i="23"/>
  <c r="M5" i="23"/>
  <c r="M6" i="23"/>
  <c r="N2" i="23"/>
  <c r="M16" i="23"/>
  <c r="N16" i="23"/>
  <c r="M17" i="23"/>
  <c r="N17" i="23"/>
  <c r="M18" i="23"/>
  <c r="N18" i="23"/>
  <c r="N38" i="23"/>
  <c r="M22" i="23"/>
  <c r="N22" i="23"/>
  <c r="M23" i="23"/>
  <c r="N23" i="23"/>
  <c r="M24" i="23"/>
  <c r="N24" i="23"/>
  <c r="N40" i="23"/>
  <c r="M10" i="23"/>
  <c r="N10" i="23"/>
  <c r="M11" i="23"/>
  <c r="N11" i="23"/>
  <c r="M12" i="23"/>
  <c r="N12" i="23"/>
  <c r="N36" i="23"/>
  <c r="M26" i="23"/>
  <c r="N26" i="23"/>
  <c r="M27" i="23"/>
  <c r="N27" i="23"/>
  <c r="M9" i="23"/>
  <c r="N9" i="23"/>
  <c r="N6" i="23"/>
  <c r="M25" i="23"/>
  <c r="N25" i="23"/>
  <c r="M19" i="23"/>
  <c r="N19" i="23"/>
  <c r="M20" i="23"/>
  <c r="N20" i="23"/>
  <c r="M21" i="23"/>
  <c r="N21" i="23"/>
  <c r="M13" i="23"/>
  <c r="N13" i="23"/>
  <c r="M14" i="23"/>
  <c r="N14" i="23"/>
  <c r="M15" i="23"/>
  <c r="N15" i="23"/>
  <c r="M7" i="23"/>
  <c r="N7" i="23"/>
  <c r="M8" i="23"/>
  <c r="N8" i="23"/>
  <c r="N4" i="23"/>
  <c r="N5" i="23"/>
  <c r="H4" i="23"/>
  <c r="I4" i="23"/>
  <c r="H5" i="23"/>
  <c r="I5" i="23"/>
  <c r="H6" i="23"/>
  <c r="I6" i="23"/>
  <c r="H7" i="23"/>
  <c r="I7" i="23"/>
  <c r="H8" i="23"/>
  <c r="I8" i="23"/>
  <c r="H9" i="23"/>
  <c r="I9" i="23"/>
  <c r="H10" i="23"/>
  <c r="I10" i="23"/>
  <c r="H11" i="23"/>
  <c r="I11" i="23"/>
  <c r="H12" i="23"/>
  <c r="I12" i="23"/>
  <c r="H13" i="23"/>
  <c r="I13" i="23"/>
  <c r="H14" i="23"/>
  <c r="I14" i="23"/>
  <c r="H15" i="23"/>
  <c r="I15" i="23"/>
  <c r="H16" i="23"/>
  <c r="I16" i="23"/>
  <c r="H17" i="23"/>
  <c r="I17" i="23"/>
  <c r="H18" i="23"/>
  <c r="I18" i="23"/>
  <c r="H19" i="23"/>
  <c r="I19" i="23"/>
  <c r="H20" i="23"/>
  <c r="I20" i="23"/>
  <c r="H21" i="23"/>
  <c r="I21" i="23"/>
  <c r="I22" i="23"/>
  <c r="H23" i="23"/>
  <c r="I23" i="23"/>
  <c r="H24" i="23"/>
  <c r="I24" i="23"/>
  <c r="H25" i="23"/>
  <c r="I25" i="23"/>
  <c r="H26" i="23"/>
  <c r="I26" i="23"/>
  <c r="H27" i="23"/>
  <c r="I27" i="23"/>
  <c r="E28" i="23"/>
  <c r="H28" i="23"/>
  <c r="E29" i="23"/>
  <c r="H29" i="23"/>
  <c r="I29" i="23"/>
  <c r="E30" i="23"/>
  <c r="H30" i="23"/>
  <c r="I30" i="23"/>
  <c r="B34" i="23"/>
  <c r="C34" i="23"/>
  <c r="H34" i="23"/>
  <c r="I34" i="23"/>
  <c r="M34" i="23"/>
  <c r="N34" i="23"/>
  <c r="B35" i="23"/>
  <c r="C35" i="23"/>
  <c r="H35" i="23"/>
  <c r="I35" i="23"/>
  <c r="M35" i="23"/>
  <c r="N35" i="23"/>
  <c r="P35" i="23"/>
  <c r="B36" i="23"/>
  <c r="C36" i="23"/>
  <c r="H36" i="23"/>
  <c r="I36" i="23"/>
  <c r="J36" i="23"/>
  <c r="M36" i="23"/>
  <c r="O36" i="23"/>
  <c r="B37" i="23"/>
  <c r="C37" i="23"/>
  <c r="H37" i="23"/>
  <c r="I37" i="23"/>
  <c r="J37" i="23"/>
  <c r="M37" i="23"/>
  <c r="N37" i="23"/>
  <c r="O37" i="23"/>
  <c r="P37" i="23"/>
  <c r="B38" i="23"/>
  <c r="C38" i="23"/>
  <c r="H38" i="23"/>
  <c r="I38" i="23"/>
  <c r="J38" i="23"/>
  <c r="M38" i="23"/>
  <c r="O38" i="23"/>
  <c r="B39" i="23"/>
  <c r="C39" i="23"/>
  <c r="H39" i="23"/>
  <c r="I39" i="23"/>
  <c r="J39" i="23"/>
  <c r="M39" i="23"/>
  <c r="N39" i="23"/>
  <c r="O39" i="23"/>
  <c r="P39" i="23"/>
  <c r="B40" i="23"/>
  <c r="C40" i="23"/>
  <c r="H40" i="23"/>
  <c r="I40" i="23"/>
  <c r="J40" i="23"/>
  <c r="M40" i="23"/>
  <c r="O40" i="23"/>
  <c r="B41" i="23"/>
  <c r="C41" i="23"/>
  <c r="H41" i="23"/>
  <c r="I41" i="23"/>
  <c r="J41" i="23"/>
  <c r="M41" i="23"/>
  <c r="N41" i="23"/>
  <c r="O41" i="23"/>
  <c r="P41" i="23"/>
  <c r="I42" i="23"/>
  <c r="J42" i="23"/>
  <c r="N42" i="23"/>
  <c r="O42" i="23"/>
  <c r="I43" i="23"/>
  <c r="J43" i="23"/>
  <c r="N43" i="23"/>
  <c r="O43" i="23"/>
  <c r="I45" i="23"/>
  <c r="N45" i="23"/>
  <c r="A1" i="23"/>
  <c r="H3" i="24"/>
  <c r="H4" i="24"/>
  <c r="H5" i="24"/>
  <c r="H6" i="24"/>
  <c r="H7" i="24"/>
  <c r="H8" i="24"/>
  <c r="H9" i="24"/>
  <c r="H10" i="24"/>
  <c r="H11" i="24"/>
  <c r="H12" i="24"/>
  <c r="H13" i="24"/>
  <c r="H14" i="24"/>
  <c r="H15" i="24"/>
  <c r="H16" i="24"/>
  <c r="H17" i="24"/>
  <c r="H18" i="24"/>
  <c r="H19" i="24"/>
  <c r="H20" i="24"/>
  <c r="H21" i="24"/>
  <c r="H22" i="24"/>
  <c r="H23" i="24"/>
  <c r="H24" i="24"/>
  <c r="H25" i="24"/>
  <c r="H26" i="24"/>
  <c r="H27" i="24"/>
  <c r="H28" i="24"/>
  <c r="H29" i="24"/>
  <c r="H30" i="24"/>
  <c r="H31" i="24"/>
  <c r="H32" i="24"/>
  <c r="H33" i="24"/>
  <c r="H34" i="24"/>
  <c r="H35" i="24"/>
  <c r="H36" i="24"/>
  <c r="H37" i="24"/>
  <c r="H2" i="24"/>
  <c r="A41" i="23"/>
  <c r="A40" i="23"/>
  <c r="A39" i="23"/>
  <c r="A38" i="23"/>
  <c r="A37" i="23"/>
  <c r="A36" i="23"/>
  <c r="A35" i="23"/>
  <c r="A34" i="23"/>
</calcChain>
</file>

<file path=xl/sharedStrings.xml><?xml version="1.0" encoding="utf-8"?>
<sst xmlns="http://schemas.openxmlformats.org/spreadsheetml/2006/main" count="417" uniqueCount="143">
  <si>
    <t>HKG Corr Fold Change</t>
    <phoneticPr fontId="4" type="noConversion"/>
  </si>
  <si>
    <t>avg RWPE1 ∆CT</t>
    <phoneticPr fontId="4" type="noConversion"/>
  </si>
  <si>
    <t>A05</t>
  </si>
  <si>
    <t>A06</t>
  </si>
  <si>
    <t>B01</t>
  </si>
  <si>
    <t>B02</t>
  </si>
  <si>
    <t>B03</t>
  </si>
  <si>
    <t>B04</t>
  </si>
  <si>
    <t>B05</t>
  </si>
  <si>
    <t>B06</t>
  </si>
  <si>
    <t>B07</t>
  </si>
  <si>
    <t>B08</t>
  </si>
  <si>
    <t>B09</t>
  </si>
  <si>
    <t>B10</t>
  </si>
  <si>
    <t>B11</t>
  </si>
  <si>
    <t>B12</t>
  </si>
  <si>
    <t>C01</t>
  </si>
  <si>
    <t>C02</t>
  </si>
  <si>
    <t>C03</t>
  </si>
  <si>
    <t>C04</t>
  </si>
  <si>
    <t>C05</t>
  </si>
  <si>
    <t>C06</t>
  </si>
  <si>
    <t>C07</t>
  </si>
  <si>
    <t>C08</t>
  </si>
  <si>
    <t>C09</t>
  </si>
  <si>
    <t>C10</t>
  </si>
  <si>
    <t>C11</t>
  </si>
  <si>
    <t>C12</t>
  </si>
  <si>
    <t>D01</t>
  </si>
  <si>
    <t>D02</t>
  </si>
  <si>
    <t>D03</t>
  </si>
  <si>
    <t>D04</t>
  </si>
  <si>
    <t>D05</t>
  </si>
  <si>
    <t>D06</t>
  </si>
  <si>
    <t>D07</t>
  </si>
  <si>
    <t>D08</t>
  </si>
  <si>
    <t>D09</t>
  </si>
  <si>
    <t>D10</t>
  </si>
  <si>
    <t>D11</t>
  </si>
  <si>
    <t>D12</t>
  </si>
  <si>
    <t>N/A</t>
  </si>
  <si>
    <t>Well</t>
    <phoneticPr fontId="4" type="noConversion"/>
  </si>
  <si>
    <t>RWPE1</t>
  </si>
  <si>
    <t>CTPE</t>
  </si>
  <si>
    <t>CAsE-PE</t>
  </si>
  <si>
    <t>B26</t>
  </si>
  <si>
    <t>∆CT          (GOI-HKG)</t>
    <phoneticPr fontId="4" type="noConversion"/>
  </si>
  <si>
    <t>A01</t>
  </si>
  <si>
    <t>A02</t>
  </si>
  <si>
    <t>A03</t>
  </si>
  <si>
    <t>A04</t>
  </si>
  <si>
    <t>A07</t>
  </si>
  <si>
    <t>A08</t>
  </si>
  <si>
    <t>A09</t>
  </si>
  <si>
    <t>A10</t>
  </si>
  <si>
    <t>A11</t>
  </si>
  <si>
    <t>A12</t>
  </si>
  <si>
    <t>E01</t>
  </si>
  <si>
    <t>E02</t>
  </si>
  <si>
    <t>E03</t>
  </si>
  <si>
    <t>E04</t>
  </si>
  <si>
    <t>E05</t>
  </si>
  <si>
    <t>E06</t>
  </si>
  <si>
    <t>E07</t>
  </si>
  <si>
    <t>E08</t>
  </si>
  <si>
    <t>E09</t>
  </si>
  <si>
    <t>E10</t>
  </si>
  <si>
    <t>E11</t>
  </si>
  <si>
    <t>E12</t>
  </si>
  <si>
    <t>F01</t>
  </si>
  <si>
    <t>F02</t>
  </si>
  <si>
    <t>F03</t>
  </si>
  <si>
    <t>F04</t>
  </si>
  <si>
    <t>F05</t>
  </si>
  <si>
    <t>F06</t>
  </si>
  <si>
    <t>F07</t>
  </si>
  <si>
    <t>F08</t>
  </si>
  <si>
    <t>F09</t>
  </si>
  <si>
    <t>F10</t>
  </si>
  <si>
    <t>F11</t>
  </si>
  <si>
    <t>F12</t>
  </si>
  <si>
    <t>G05</t>
  </si>
  <si>
    <t>sample name</t>
  </si>
  <si>
    <t>cDNA</t>
  </si>
  <si>
    <t>sample type</t>
  </si>
  <si>
    <t>noRT</t>
  </si>
  <si>
    <t>H2O</t>
  </si>
  <si>
    <t>0 Aza</t>
  </si>
  <si>
    <t>0.5 Aza</t>
  </si>
  <si>
    <t>1.0 Aza</t>
  </si>
  <si>
    <t>Cell Type</t>
  </si>
  <si>
    <t>Aza Trmt</t>
  </si>
  <si>
    <t>#</t>
  </si>
  <si>
    <t>CT</t>
  </si>
  <si>
    <t>Name</t>
  </si>
  <si>
    <t>CT CV</t>
  </si>
  <si>
    <t>CT STDEV</t>
  </si>
  <si>
    <t>avg RWPE1 0 Aza</t>
  </si>
  <si>
    <t>Fold Change</t>
  </si>
  <si>
    <t>Pval (R-0aza)</t>
  </si>
  <si>
    <t>RWPE1 0AZA</t>
  </si>
  <si>
    <t>RWPE1 0.5AZA</t>
  </si>
  <si>
    <t>CTPE 0AZA</t>
  </si>
  <si>
    <t>CTPE 0.5AZA</t>
  </si>
  <si>
    <t>CAsE-PE 0AZA</t>
  </si>
  <si>
    <t>CAsE-PE 0.5 AZA</t>
  </si>
  <si>
    <t>B26 0.5AZA</t>
  </si>
  <si>
    <t>B26 0AZA</t>
  </si>
  <si>
    <t>Avg</t>
  </si>
  <si>
    <t>avg</t>
  </si>
  <si>
    <t>min</t>
  </si>
  <si>
    <t>max</t>
  </si>
  <si>
    <t>diff</t>
  </si>
  <si>
    <t>pval relative to cell type 0aza</t>
  </si>
  <si>
    <t>3/3/14 - mirNA qPCR #1: gene1 = RNU6B</t>
  </si>
  <si>
    <t>G11</t>
  </si>
  <si>
    <t>H11</t>
  </si>
  <si>
    <t>CAsE-PE 0.5Aza #2 miRNA</t>
  </si>
  <si>
    <t>CTPE 0.5AZA #2 miRNA</t>
  </si>
  <si>
    <t>B26 0AZA #3 miRNA</t>
  </si>
  <si>
    <t>CAsE-PE 0.5Aza #3 miRNA</t>
  </si>
  <si>
    <t>B26 0.5Aza #3 miRNA</t>
  </si>
  <si>
    <t>RWPE1 0AZA #1 miRNA</t>
  </si>
  <si>
    <t>B26 0.5Aza #2 miRNA</t>
  </si>
  <si>
    <t>RWPE1 0AZA #3 miRNA</t>
  </si>
  <si>
    <t>CTPE 0AZA #1 miRNA</t>
  </si>
  <si>
    <t>CTPE 0AZA #3 miRNA</t>
  </si>
  <si>
    <t>RWPE1 0.5AZA #3 miRNA</t>
  </si>
  <si>
    <t>CAsE-PE 0AZA #2 miRNA</t>
  </si>
  <si>
    <t>CTPE 0.5AZA #3 miRNA</t>
  </si>
  <si>
    <t>RWPE1 0AZA #2 miRNA</t>
  </si>
  <si>
    <t>CAsE-PE 0AZA #1 miRNA</t>
  </si>
  <si>
    <t>B26 0AZA #2 miRNA</t>
  </si>
  <si>
    <t>B26 0.5Aza #1 miRNA</t>
  </si>
  <si>
    <t>CTPE 0.5AZA #1 miRNA</t>
  </si>
  <si>
    <t>B26 0AZA #1 miRNA</t>
  </si>
  <si>
    <t>CAsE-PE 0AZA #3 miRNA</t>
  </si>
  <si>
    <t>CTPE 0AZA #2 miRNA</t>
  </si>
  <si>
    <t>RWPE1 0.5AZA #2 miRNA</t>
  </si>
  <si>
    <t>RWPE1 0.5AZA #1 miRNA</t>
  </si>
  <si>
    <t>CAsE-PE 0.5AZA #1 miRNA</t>
  </si>
  <si>
    <t>UPDATE WITH MIRNA INFO</t>
  </si>
  <si>
    <t>Avg RNU6B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</si>
</sst>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.00"/>
    <numFmt numFmtId="165" formatCode="###0.00;\-###0.00"/>
    <numFmt numFmtId="166" formatCode="0.000"/>
    <numFmt numFmtId="167" formatCode="0.0%"/>
  </numFmts>
  <fonts count="8" x14ac:knownFonts="1">
    <font>
      <sz val="10"/>
      <name val="Verdana"/>
    </font>
    <font>
      <b/>
      <sz val="10"/>
      <name val="Verdana"/>
    </font>
    <font>
      <b/>
      <sz val="10"/>
      <name val="Verdana"/>
    </font>
    <font>
      <b/>
      <sz val="10"/>
      <name val="Verdana"/>
    </font>
    <font>
      <sz val="8"/>
      <name val="Verdana"/>
    </font>
    <font>
      <b/>
      <sz val="14"/>
      <name val="Verdana"/>
    </font>
    <font>
      <u/>
      <sz val="10"/>
      <color theme="10"/>
      <name val="Verdana"/>
    </font>
    <font>
      <u/>
      <sz val="10"/>
      <color theme="11"/>
      <name val="Verdana"/>
    </font>
  </fonts>
  <fills count="9">
    <fill>
      <patternFill patternType="none"/>
    </fill>
    <fill>
      <patternFill patternType="gray125"/>
    </fill>
    <fill>
      <patternFill patternType="solid">
        <fgColor rgb="FFFF6FCF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6FCF"/>
        <bgColor rgb="FF000000"/>
      </patternFill>
    </fill>
    <fill>
      <patternFill patternType="solid">
        <fgColor rgb="FFFFCC66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07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77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/>
    <xf numFmtId="0" fontId="5" fillId="0" borderId="0" xfId="0" applyFont="1"/>
    <xf numFmtId="0" fontId="0" fillId="0" borderId="2" xfId="0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1" fillId="0" borderId="0" xfId="0" applyFont="1" applyAlignment="1">
      <alignment wrapText="1"/>
    </xf>
    <xf numFmtId="0" fontId="0" fillId="0" borderId="2" xfId="0" applyBorder="1" applyAlignment="1">
      <alignment horizontal="right"/>
    </xf>
    <xf numFmtId="2" fontId="0" fillId="0" borderId="3" xfId="0" applyNumberFormat="1" applyBorder="1" applyAlignment="1">
      <alignment horizontal="center"/>
    </xf>
    <xf numFmtId="164" fontId="0" fillId="0" borderId="0" xfId="0" applyNumberFormat="1"/>
    <xf numFmtId="2" fontId="0" fillId="0" borderId="0" xfId="0" applyNumberFormat="1"/>
    <xf numFmtId="14" fontId="0" fillId="0" borderId="0" xfId="0" applyNumberFormat="1"/>
    <xf numFmtId="2" fontId="0" fillId="0" borderId="0" xfId="0" applyNumberFormat="1" applyAlignment="1">
      <alignment horizontal="center"/>
    </xf>
    <xf numFmtId="10" fontId="0" fillId="0" borderId="0" xfId="0" applyNumberFormat="1"/>
    <xf numFmtId="49" fontId="0" fillId="2" borderId="0" xfId="0" applyNumberFormat="1" applyFill="1" applyBorder="1" applyAlignment="1" applyProtection="1">
      <alignment vertical="top"/>
    </xf>
    <xf numFmtId="165" fontId="0" fillId="2" borderId="0" xfId="0" applyNumberFormat="1" applyFill="1" applyBorder="1" applyAlignment="1" applyProtection="1">
      <alignment vertical="top"/>
    </xf>
    <xf numFmtId="0" fontId="0" fillId="2" borderId="0" xfId="0" applyFill="1" applyBorder="1"/>
    <xf numFmtId="49" fontId="0" fillId="3" borderId="0" xfId="0" applyNumberFormat="1" applyFill="1" applyAlignment="1" applyProtection="1">
      <alignment vertical="top"/>
    </xf>
    <xf numFmtId="165" fontId="0" fillId="3" borderId="0" xfId="0" applyNumberFormat="1" applyFill="1" applyAlignment="1" applyProtection="1">
      <alignment vertical="top"/>
    </xf>
    <xf numFmtId="0" fontId="0" fillId="3" borderId="0" xfId="0" applyFill="1"/>
    <xf numFmtId="49" fontId="0" fillId="3" borderId="0" xfId="0" applyNumberFormat="1" applyFill="1" applyBorder="1" applyAlignment="1" applyProtection="1">
      <alignment vertical="top"/>
    </xf>
    <xf numFmtId="165" fontId="0" fillId="3" borderId="0" xfId="0" applyNumberFormat="1" applyFill="1" applyBorder="1" applyAlignment="1" applyProtection="1">
      <alignment vertical="top"/>
    </xf>
    <xf numFmtId="0" fontId="0" fillId="3" borderId="0" xfId="0" applyFill="1" applyBorder="1"/>
    <xf numFmtId="0" fontId="0" fillId="0" borderId="0" xfId="0" applyBorder="1"/>
    <xf numFmtId="0" fontId="0" fillId="0" borderId="1" xfId="0" applyBorder="1"/>
    <xf numFmtId="49" fontId="0" fillId="3" borderId="1" xfId="0" applyNumberFormat="1" applyFill="1" applyBorder="1" applyAlignment="1" applyProtection="1">
      <alignment vertical="top"/>
    </xf>
    <xf numFmtId="165" fontId="0" fillId="3" borderId="1" xfId="0" applyNumberFormat="1" applyFill="1" applyBorder="1" applyAlignment="1" applyProtection="1">
      <alignment vertical="top"/>
    </xf>
    <xf numFmtId="0" fontId="0" fillId="3" borderId="1" xfId="0" applyFill="1" applyBorder="1"/>
    <xf numFmtId="49" fontId="0" fillId="2" borderId="1" xfId="0" applyNumberFormat="1" applyFill="1" applyBorder="1" applyAlignment="1" applyProtection="1">
      <alignment vertical="top"/>
    </xf>
    <xf numFmtId="165" fontId="0" fillId="2" borderId="1" xfId="0" applyNumberFormat="1" applyFill="1" applyBorder="1" applyAlignment="1" applyProtection="1">
      <alignment vertical="top"/>
    </xf>
    <xf numFmtId="0" fontId="0" fillId="2" borderId="1" xfId="0" applyFill="1" applyBorder="1"/>
    <xf numFmtId="0" fontId="0" fillId="0" borderId="1" xfId="0" applyFill="1" applyBorder="1"/>
    <xf numFmtId="0" fontId="1" fillId="0" borderId="1" xfId="0" applyFont="1" applyBorder="1"/>
    <xf numFmtId="0" fontId="1" fillId="0" borderId="1" xfId="0" applyFont="1" applyFill="1" applyBorder="1"/>
    <xf numFmtId="0" fontId="0" fillId="0" borderId="4" xfId="0" applyFill="1" applyBorder="1"/>
    <xf numFmtId="0" fontId="0" fillId="4" borderId="0" xfId="0" applyFill="1"/>
    <xf numFmtId="0" fontId="1" fillId="0" borderId="0" xfId="0" applyFont="1"/>
    <xf numFmtId="2" fontId="0" fillId="0" borderId="0" xfId="0" applyNumberFormat="1" applyAlignment="1">
      <alignment horizontal="right"/>
    </xf>
    <xf numFmtId="0" fontId="0" fillId="2" borderId="0" xfId="0" applyFill="1"/>
    <xf numFmtId="2" fontId="0" fillId="2" borderId="0" xfId="0" applyNumberFormat="1" applyFill="1" applyAlignment="1">
      <alignment horizontal="right"/>
    </xf>
    <xf numFmtId="0" fontId="0" fillId="5" borderId="0" xfId="0" applyFill="1"/>
    <xf numFmtId="2" fontId="0" fillId="5" borderId="0" xfId="0" applyNumberFormat="1" applyFill="1" applyAlignment="1">
      <alignment horizontal="right"/>
    </xf>
    <xf numFmtId="0" fontId="0" fillId="6" borderId="0" xfId="0" applyFill="1"/>
    <xf numFmtId="2" fontId="0" fillId="6" borderId="0" xfId="0" applyNumberFormat="1" applyFill="1" applyAlignment="1">
      <alignment horizontal="right"/>
    </xf>
    <xf numFmtId="2" fontId="0" fillId="2" borderId="0" xfId="0" applyNumberFormat="1" applyFill="1" applyAlignment="1">
      <alignment horizontal="center"/>
    </xf>
    <xf numFmtId="2" fontId="0" fillId="5" borderId="0" xfId="0" applyNumberFormat="1" applyFill="1" applyAlignment="1">
      <alignment horizontal="center"/>
    </xf>
    <xf numFmtId="2" fontId="0" fillId="6" borderId="0" xfId="0" applyNumberFormat="1" applyFill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2" fontId="1" fillId="0" borderId="3" xfId="0" applyNumberFormat="1" applyFont="1" applyBorder="1"/>
    <xf numFmtId="0" fontId="1" fillId="0" borderId="4" xfId="0" applyFont="1" applyBorder="1" applyAlignment="1">
      <alignment horizontal="center"/>
    </xf>
    <xf numFmtId="167" fontId="0" fillId="2" borderId="0" xfId="0" applyNumberFormat="1" applyFill="1" applyAlignment="1">
      <alignment horizontal="center"/>
    </xf>
    <xf numFmtId="167" fontId="0" fillId="5" borderId="0" xfId="0" applyNumberFormat="1" applyFill="1" applyAlignment="1">
      <alignment horizontal="center"/>
    </xf>
    <xf numFmtId="167" fontId="0" fillId="6" borderId="0" xfId="0" applyNumberFormat="1" applyFill="1" applyAlignment="1">
      <alignment horizontal="center"/>
    </xf>
    <xf numFmtId="0" fontId="0" fillId="7" borderId="0" xfId="0" applyFill="1"/>
    <xf numFmtId="2" fontId="0" fillId="7" borderId="0" xfId="0" applyNumberFormat="1" applyFill="1" applyAlignment="1">
      <alignment horizontal="right"/>
    </xf>
    <xf numFmtId="2" fontId="0" fillId="7" borderId="0" xfId="0" applyNumberFormat="1" applyFill="1" applyAlignment="1">
      <alignment horizontal="center"/>
    </xf>
    <xf numFmtId="167" fontId="0" fillId="7" borderId="0" xfId="0" applyNumberFormat="1" applyFill="1" applyAlignment="1">
      <alignment horizontal="center"/>
    </xf>
    <xf numFmtId="166" fontId="0" fillId="2" borderId="0" xfId="0" applyNumberFormat="1" applyFill="1" applyAlignment="1">
      <alignment horizontal="center"/>
    </xf>
    <xf numFmtId="166" fontId="0" fillId="5" borderId="0" xfId="0" applyNumberFormat="1" applyFill="1" applyAlignment="1">
      <alignment horizontal="center"/>
    </xf>
    <xf numFmtId="166" fontId="0" fillId="6" borderId="0" xfId="0" applyNumberFormat="1" applyFill="1" applyAlignment="1">
      <alignment horizontal="center"/>
    </xf>
    <xf numFmtId="166" fontId="0" fillId="7" borderId="0" xfId="0" applyNumberFormat="1" applyFill="1" applyAlignment="1">
      <alignment horizontal="center"/>
    </xf>
    <xf numFmtId="0" fontId="0" fillId="7" borderId="1" xfId="0" applyFill="1" applyBorder="1"/>
    <xf numFmtId="2" fontId="0" fillId="7" borderId="1" xfId="0" applyNumberFormat="1" applyFill="1" applyBorder="1" applyAlignment="1">
      <alignment horizontal="right"/>
    </xf>
    <xf numFmtId="167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2" fontId="0" fillId="2" borderId="0" xfId="0" applyNumberFormat="1" applyFill="1"/>
    <xf numFmtId="2" fontId="0" fillId="5" borderId="0" xfId="0" applyNumberFormat="1" applyFill="1"/>
    <xf numFmtId="2" fontId="0" fillId="6" borderId="0" xfId="0" applyNumberFormat="1" applyFill="1"/>
    <xf numFmtId="2" fontId="0" fillId="7" borderId="0" xfId="0" applyNumberFormat="1" applyFill="1"/>
    <xf numFmtId="2" fontId="0" fillId="7" borderId="1" xfId="0" applyNumberFormat="1" applyFill="1" applyBorder="1"/>
    <xf numFmtId="0" fontId="0" fillId="8" borderId="0" xfId="0" applyFill="1"/>
    <xf numFmtId="2" fontId="0" fillId="8" borderId="0" xfId="0" applyNumberFormat="1" applyFill="1"/>
    <xf numFmtId="2" fontId="0" fillId="8" borderId="0" xfId="0" applyNumberFormat="1" applyFill="1" applyAlignment="1">
      <alignment horizontal="right"/>
    </xf>
    <xf numFmtId="0" fontId="1" fillId="0" borderId="4" xfId="0" applyFont="1" applyBorder="1" applyAlignment="1">
      <alignment horizontal="right"/>
    </xf>
    <xf numFmtId="14" fontId="5" fillId="0" borderId="0" xfId="0" applyNumberFormat="1" applyFont="1"/>
    <xf numFmtId="0" fontId="1" fillId="0" borderId="0" xfId="0" applyFont="1" applyFill="1" applyBorder="1" applyAlignment="1">
      <alignment horizontal="center" wrapText="1"/>
    </xf>
  </cellXfs>
  <cellStyles count="10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Normal" xfId="0" builtinId="0"/>
  </cellStyles>
  <dxfs count="0"/>
  <tableStyles count="0" defaultTableStyle="TableStyleMedium9" defaultPivotStyle="PivotStyleMedium4"/>
  <colors>
    <mruColors>
      <color rgb="FF66CCFF"/>
      <color rgb="FF66FF66"/>
      <color rgb="FFFFCC66"/>
      <color rgb="FFFF6FCF"/>
      <color rgb="FFB3A1C5"/>
      <color rgb="FFA8C476"/>
      <color rgb="FF6096C5"/>
      <color rgb="FFCF6461"/>
      <color rgb="FFFF66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Data Point by Plate Position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row B</c:v>
          </c:tx>
          <c:spPr>
            <a:ln w="28575">
              <a:noFill/>
            </a:ln>
          </c:spPr>
          <c:yVal>
            <c:numRef>
              <c:f>'Raw Data'!$C$15:$C$26</c:f>
              <c:numCache>
                <c:formatCode>###0.00;\-###0.00</c:formatCode>
                <c:ptCount val="12"/>
                <c:pt idx="0">
                  <c:v>27.08439242317404</c:v>
                </c:pt>
                <c:pt idx="1">
                  <c:v>28.62077584819778</c:v>
                </c:pt>
                <c:pt idx="2">
                  <c:v>28.20734004258431</c:v>
                </c:pt>
                <c:pt idx="3">
                  <c:v>28.44358905573374</c:v>
                </c:pt>
                <c:pt idx="4">
                  <c:v>28.16969342269001</c:v>
                </c:pt>
                <c:pt idx="5">
                  <c:v>28.58694126366789</c:v>
                </c:pt>
                <c:pt idx="6">
                  <c:v>28.63016465878796</c:v>
                </c:pt>
                <c:pt idx="7">
                  <c:v>28.3983547494811</c:v>
                </c:pt>
                <c:pt idx="8">
                  <c:v>28.89355087852113</c:v>
                </c:pt>
                <c:pt idx="9">
                  <c:v>28.74680759349665</c:v>
                </c:pt>
                <c:pt idx="10">
                  <c:v>30.06839373461764</c:v>
                </c:pt>
                <c:pt idx="11">
                  <c:v>27.88621669645243</c:v>
                </c:pt>
              </c:numCache>
            </c:numRef>
          </c:yVal>
          <c:smooth val="0"/>
        </c:ser>
        <c:ser>
          <c:idx val="1"/>
          <c:order val="1"/>
          <c:tx>
            <c:v>row C</c:v>
          </c:tx>
          <c:spPr>
            <a:ln w="28575">
              <a:noFill/>
            </a:ln>
          </c:spPr>
          <c:marker>
            <c:symbol val="plus"/>
            <c:size val="7"/>
          </c:marker>
          <c:yVal>
            <c:numRef>
              <c:f>'Raw Data'!$C$27:$C$38</c:f>
              <c:numCache>
                <c:formatCode>###0.00;\-###0.00</c:formatCode>
                <c:ptCount val="12"/>
                <c:pt idx="0">
                  <c:v>27.37379126758594</c:v>
                </c:pt>
                <c:pt idx="1">
                  <c:v>28.70251178758556</c:v>
                </c:pt>
                <c:pt idx="2">
                  <c:v>28.56822749806049</c:v>
                </c:pt>
                <c:pt idx="3">
                  <c:v>28.51145261426187</c:v>
                </c:pt>
                <c:pt idx="4">
                  <c:v>27.99112288964151</c:v>
                </c:pt>
                <c:pt idx="5">
                  <c:v>28.37567330563919</c:v>
                </c:pt>
                <c:pt idx="6">
                  <c:v>28.64444371772067</c:v>
                </c:pt>
                <c:pt idx="7">
                  <c:v>28.6190531096593</c:v>
                </c:pt>
                <c:pt idx="8">
                  <c:v>28.90289173104794</c:v>
                </c:pt>
                <c:pt idx="9">
                  <c:v>28.95361497887405</c:v>
                </c:pt>
                <c:pt idx="10">
                  <c:v>29.84476730543591</c:v>
                </c:pt>
                <c:pt idx="11">
                  <c:v>28.34445454806976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0626104"/>
        <c:axId val="796605176"/>
      </c:scatterChart>
      <c:valAx>
        <c:axId val="800626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Well Position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796605176"/>
        <c:crosses val="autoZero"/>
        <c:crossBetween val="midCat"/>
      </c:valAx>
      <c:valAx>
        <c:axId val="796605176"/>
        <c:scaling>
          <c:orientation val="minMax"/>
          <c:max val="40.0"/>
          <c:min val="20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8006261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RNU6B- HKG Corrected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Analysis!$A$4:$A$9</c:f>
              <c:numCache>
                <c:formatCode>General</c:formatCode>
                <c:ptCount val="6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</c:numCache>
            </c:numRef>
          </c:xVal>
          <c:yVal>
            <c:numRef>
              <c:f>Analysis!$M$4:$M$9</c:f>
              <c:numCache>
                <c:formatCode>0.00</c:formatCode>
                <c:ptCount val="6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Analysis!$B$10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Analysis!$A$10:$A$15</c:f>
              <c:numCache>
                <c:formatCode>General</c:formatCode>
                <c:ptCount val="6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</c:numCache>
            </c:numRef>
          </c:xVal>
          <c:yVal>
            <c:numRef>
              <c:f>Analysis!$M$10:$M$15</c:f>
              <c:numCache>
                <c:formatCode>0.00</c:formatCode>
                <c:ptCount val="6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Analysis!$B$16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Analysis!$A$16:$A$21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xVal>
          <c:yVal>
            <c:numRef>
              <c:f>Analysis!$M$16:$M$21</c:f>
              <c:numCache>
                <c:formatCode>0.00</c:formatCode>
                <c:ptCount val="6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Analysis!$B$22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Analysis!$A$22:$A$27</c:f>
              <c:numCache>
                <c:formatCode>General</c:formatCode>
                <c:ptCount val="6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</c:numCache>
            </c:numRef>
          </c:xVal>
          <c:yVal>
            <c:numRef>
              <c:f>Analysis!$M$22:$M$27</c:f>
              <c:numCache>
                <c:formatCode>0.00</c:formatCode>
                <c:ptCount val="6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Analysis!$A$32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Analysis!$A$34:$A$41</c:f>
              <c:numCache>
                <c:formatCode>General</c:formatCode>
                <c:ptCount val="8"/>
                <c:pt idx="0">
                  <c:v>1.3</c:v>
                </c:pt>
                <c:pt idx="1">
                  <c:v>1.6</c:v>
                </c:pt>
                <c:pt idx="2">
                  <c:v>2.3</c:v>
                </c:pt>
                <c:pt idx="3">
                  <c:v>2.6</c:v>
                </c:pt>
                <c:pt idx="4">
                  <c:v>3.3</c:v>
                </c:pt>
                <c:pt idx="5">
                  <c:v>3.6</c:v>
                </c:pt>
                <c:pt idx="6">
                  <c:v>4.3</c:v>
                </c:pt>
                <c:pt idx="7">
                  <c:v>4.6</c:v>
                </c:pt>
              </c:numCache>
            </c:numRef>
          </c:xVal>
          <c:yVal>
            <c:numRef>
              <c:f>Analysis!$M$34:$M$41</c:f>
              <c:numCache>
                <c:formatCode>0.00</c:formatCode>
                <c:ptCount val="8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64536"/>
        <c:axId val="4288424"/>
      </c:scatterChart>
      <c:valAx>
        <c:axId val="42645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288424"/>
        <c:crosses val="autoZero"/>
        <c:crossBetween val="midCat"/>
      </c:valAx>
      <c:valAx>
        <c:axId val="4288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42645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aseline="0"/>
              <a:t>RNU6B - HKG Corrected</a:t>
            </a:r>
            <a:endParaRPr 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Analysis!$A$4:$A$9</c:f>
              <c:numCache>
                <c:formatCode>General</c:formatCode>
                <c:ptCount val="6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</c:numCache>
            </c:numRef>
          </c:xVal>
          <c:yVal>
            <c:numRef>
              <c:f>Analysis!$N$4:$N$9</c:f>
              <c:numCache>
                <c:formatCode>0.00</c:formatCode>
                <c:ptCount val="6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Analysis!$B$10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Analysis!$A$10:$A$15</c:f>
              <c:numCache>
                <c:formatCode>General</c:formatCode>
                <c:ptCount val="6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</c:numCache>
            </c:numRef>
          </c:xVal>
          <c:yVal>
            <c:numRef>
              <c:f>Analysis!$N$10:$N$15</c:f>
              <c:numCache>
                <c:formatCode>0.00</c:formatCode>
                <c:ptCount val="6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Analysis!$B$16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Analysis!$A$16:$A$21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xVal>
          <c:yVal>
            <c:numRef>
              <c:f>Analysis!$N$16:$N$21</c:f>
              <c:numCache>
                <c:formatCode>0.00</c:formatCode>
                <c:ptCount val="6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Analysis!$B$22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Analysis!$A$22:$A$27</c:f>
              <c:numCache>
                <c:formatCode>General</c:formatCode>
                <c:ptCount val="6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</c:numCache>
            </c:numRef>
          </c:xVal>
          <c:yVal>
            <c:numRef>
              <c:f>Analysis!$N$22:$N$27</c:f>
              <c:numCache>
                <c:formatCode>0.00</c:formatCode>
                <c:ptCount val="6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Analysis!$A$32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Analysis!$A$34:$A$41</c:f>
              <c:numCache>
                <c:formatCode>General</c:formatCode>
                <c:ptCount val="8"/>
                <c:pt idx="0">
                  <c:v>1.3</c:v>
                </c:pt>
                <c:pt idx="1">
                  <c:v>1.6</c:v>
                </c:pt>
                <c:pt idx="2">
                  <c:v>2.3</c:v>
                </c:pt>
                <c:pt idx="3">
                  <c:v>2.6</c:v>
                </c:pt>
                <c:pt idx="4">
                  <c:v>3.3</c:v>
                </c:pt>
                <c:pt idx="5">
                  <c:v>3.6</c:v>
                </c:pt>
                <c:pt idx="6">
                  <c:v>4.3</c:v>
                </c:pt>
                <c:pt idx="7">
                  <c:v>4.6</c:v>
                </c:pt>
              </c:numCache>
            </c:numRef>
          </c:xVal>
          <c:yVal>
            <c:numRef>
              <c:f>Analysis!$N$34:$N$41</c:f>
              <c:numCache>
                <c:formatCode>0.00</c:formatCode>
                <c:ptCount val="8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  <c:pt idx="6">
                  <c:v>1.0</c:v>
                </c:pt>
                <c:pt idx="7">
                  <c:v>1.0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0069480"/>
        <c:axId val="783927592"/>
      </c:scatterChart>
      <c:valAx>
        <c:axId val="8000694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83927592"/>
        <c:crosses val="autoZero"/>
        <c:crossBetween val="midCat"/>
      </c:valAx>
      <c:valAx>
        <c:axId val="783927592"/>
        <c:scaling>
          <c:logBase val="10.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 (Relative to RWPE1 0AZA)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80006948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dPt>
            <c:idx val="3"/>
            <c:marker>
              <c:spPr>
                <a:solidFill>
                  <a:srgbClr val="FF0000"/>
                </a:solidFill>
              </c:spPr>
            </c:marker>
            <c:bubble3D val="0"/>
          </c:dPt>
          <c:dPt>
            <c:idx val="14"/>
            <c:marker>
              <c:spPr>
                <a:solidFill>
                  <a:srgbClr val="FF0000"/>
                </a:solidFill>
              </c:spPr>
            </c:marker>
            <c:bubble3D val="0"/>
          </c:dPt>
          <c:dPt>
            <c:idx val="28"/>
            <c:marker>
              <c:spPr>
                <a:solidFill>
                  <a:srgbClr val="FF0000"/>
                </a:solidFill>
              </c:spPr>
            </c:marker>
            <c:bubble3D val="0"/>
          </c:dPt>
          <c:dPt>
            <c:idx val="33"/>
            <c:marker>
              <c:spPr>
                <a:solidFill>
                  <a:srgbClr val="FF0000"/>
                </a:solidFill>
              </c:spPr>
            </c:marker>
            <c:bubble3D val="0"/>
          </c:dPt>
          <c:dPt>
            <c:idx val="34"/>
            <c:marker>
              <c:spPr>
                <a:solidFill>
                  <a:srgbClr val="FF0000"/>
                </a:solidFill>
              </c:spPr>
            </c:marker>
            <c:bubble3D val="0"/>
          </c:dPt>
          <c:trendline>
            <c:trendlineType val="linear"/>
            <c:dispRSqr val="1"/>
            <c:dispEq val="1"/>
            <c:trendlineLbl>
              <c:layout>
                <c:manualLayout>
                  <c:x val="-0.273321741032371"/>
                  <c:y val="-0.0208293234179061"/>
                </c:manualLayout>
              </c:layout>
              <c:numFmt formatCode="General" sourceLinked="0"/>
            </c:trendlineLbl>
          </c:trendline>
          <c:xVal>
            <c:numRef>
              <c:f>'HKG Data'!$E$2:$E$37</c:f>
              <c:numCache>
                <c:formatCode>0.00</c:formatCode>
                <c:ptCount val="36"/>
                <c:pt idx="0">
                  <c:v>19.85014670611115</c:v>
                </c:pt>
                <c:pt idx="1">
                  <c:v>19.33219144088921</c:v>
                </c:pt>
                <c:pt idx="2">
                  <c:v>19.51780627551397</c:v>
                </c:pt>
                <c:pt idx="3">
                  <c:v>19.54065365206502</c:v>
                </c:pt>
                <c:pt idx="4">
                  <c:v>19.76386717219855</c:v>
                </c:pt>
                <c:pt idx="5">
                  <c:v>19.84627812292891</c:v>
                </c:pt>
                <c:pt idx="6">
                  <c:v>19.11059612611174</c:v>
                </c:pt>
                <c:pt idx="7">
                  <c:v>19.41727735605523</c:v>
                </c:pt>
                <c:pt idx="8">
                  <c:v>20.19330289361746</c:v>
                </c:pt>
                <c:pt idx="9">
                  <c:v>19.84601282159774</c:v>
                </c:pt>
                <c:pt idx="10">
                  <c:v>19.66199213610349</c:v>
                </c:pt>
                <c:pt idx="11">
                  <c:v>19.30703169677879</c:v>
                </c:pt>
                <c:pt idx="12">
                  <c:v>19.90811162798625</c:v>
                </c:pt>
                <c:pt idx="13">
                  <c:v>19.80553954168775</c:v>
                </c:pt>
                <c:pt idx="14">
                  <c:v>18.96653981172054</c:v>
                </c:pt>
                <c:pt idx="15">
                  <c:v>20.02611695887578</c:v>
                </c:pt>
                <c:pt idx="16">
                  <c:v>19.65502287631561</c:v>
                </c:pt>
                <c:pt idx="17">
                  <c:v>19.32772068982235</c:v>
                </c:pt>
                <c:pt idx="18">
                  <c:v>19.90299165207776</c:v>
                </c:pt>
                <c:pt idx="19">
                  <c:v>19.93147610953116</c:v>
                </c:pt>
                <c:pt idx="20">
                  <c:v>19.64120271831796</c:v>
                </c:pt>
                <c:pt idx="21">
                  <c:v>19.82019291533774</c:v>
                </c:pt>
                <c:pt idx="22">
                  <c:v>20.4939539450445</c:v>
                </c:pt>
                <c:pt idx="23">
                  <c:v>19.46916397582473</c:v>
                </c:pt>
                <c:pt idx="24">
                  <c:v>19.90316453559818</c:v>
                </c:pt>
                <c:pt idx="25">
                  <c:v>19.46622719994025</c:v>
                </c:pt>
                <c:pt idx="26">
                  <c:v>20.24347037228246</c:v>
                </c:pt>
                <c:pt idx="27">
                  <c:v>19.35056027748191</c:v>
                </c:pt>
                <c:pt idx="28">
                  <c:v>20.05613838802582</c:v>
                </c:pt>
                <c:pt idx="29">
                  <c:v>19.67506271840064</c:v>
                </c:pt>
                <c:pt idx="30">
                  <c:v>19.23984428746081</c:v>
                </c:pt>
                <c:pt idx="31">
                  <c:v>19.56502570174627</c:v>
                </c:pt>
                <c:pt idx="32">
                  <c:v>19.49280218868561</c:v>
                </c:pt>
                <c:pt idx="33">
                  <c:v>18.48027125637044</c:v>
                </c:pt>
                <c:pt idx="34">
                  <c:v>19.38079623901459</c:v>
                </c:pt>
                <c:pt idx="35">
                  <c:v>20.01767629485368</c:v>
                </c:pt>
              </c:numCache>
            </c:numRef>
          </c:xVal>
          <c:yVal>
            <c:numRef>
              <c:f>'HKG Data'!$F$2:$F$37</c:f>
              <c:numCache>
                <c:formatCode>0.00</c:formatCode>
                <c:ptCount val="36"/>
                <c:pt idx="0">
                  <c:v>19.76203356113238</c:v>
                </c:pt>
                <c:pt idx="1">
                  <c:v>19.41141187646926</c:v>
                </c:pt>
                <c:pt idx="2">
                  <c:v>19.4511935929816</c:v>
                </c:pt>
                <c:pt idx="3">
                  <c:v>19.67446478803395</c:v>
                </c:pt>
                <c:pt idx="4">
                  <c:v>19.82063090301271</c:v>
                </c:pt>
                <c:pt idx="5">
                  <c:v>19.7731608870866</c:v>
                </c:pt>
                <c:pt idx="6">
                  <c:v>19.39772995723702</c:v>
                </c:pt>
                <c:pt idx="7">
                  <c:v>19.55640109627929</c:v>
                </c:pt>
                <c:pt idx="8">
                  <c:v>20.08877553685877</c:v>
                </c:pt>
                <c:pt idx="9">
                  <c:v>19.84814052530741</c:v>
                </c:pt>
                <c:pt idx="10">
                  <c:v>19.67675134241541</c:v>
                </c:pt>
                <c:pt idx="11">
                  <c:v>19.44968088609429</c:v>
                </c:pt>
                <c:pt idx="12">
                  <c:v>19.74334176139702</c:v>
                </c:pt>
                <c:pt idx="13">
                  <c:v>19.70310815839838</c:v>
                </c:pt>
                <c:pt idx="14">
                  <c:v>19.1536200097017</c:v>
                </c:pt>
                <c:pt idx="15">
                  <c:v>19.81708859663607</c:v>
                </c:pt>
                <c:pt idx="16">
                  <c:v>19.79314475606759</c:v>
                </c:pt>
                <c:pt idx="17">
                  <c:v>19.61950610834553</c:v>
                </c:pt>
                <c:pt idx="18">
                  <c:v>19.65912615346203</c:v>
                </c:pt>
                <c:pt idx="19">
                  <c:v>19.6459597040861</c:v>
                </c:pt>
                <c:pt idx="20">
                  <c:v>19.7747746173546</c:v>
                </c:pt>
                <c:pt idx="21">
                  <c:v>19.82367842097054</c:v>
                </c:pt>
                <c:pt idx="22">
                  <c:v>20.38599335627917</c:v>
                </c:pt>
                <c:pt idx="23">
                  <c:v>19.76723206002379</c:v>
                </c:pt>
                <c:pt idx="24">
                  <c:v>19.90007667473546</c:v>
                </c:pt>
                <c:pt idx="25">
                  <c:v>19.71258001629985</c:v>
                </c:pt>
                <c:pt idx="26">
                  <c:v>20.13148961422006</c:v>
                </c:pt>
                <c:pt idx="27">
                  <c:v>19.55605039272307</c:v>
                </c:pt>
                <c:pt idx="28">
                  <c:v>20.59744091481732</c:v>
                </c:pt>
                <c:pt idx="29">
                  <c:v>19.66765242760334</c:v>
                </c:pt>
                <c:pt idx="30">
                  <c:v>19.50397139352916</c:v>
                </c:pt>
                <c:pt idx="31">
                  <c:v>19.38939239367715</c:v>
                </c:pt>
                <c:pt idx="32">
                  <c:v>19.55179363103363</c:v>
                </c:pt>
                <c:pt idx="33">
                  <c:v>18.77228004936765</c:v>
                </c:pt>
                <c:pt idx="34">
                  <c:v>19.64485552688121</c:v>
                </c:pt>
                <c:pt idx="35">
                  <c:v>19.97815039326666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5960040"/>
        <c:axId val="796298440"/>
      </c:scatterChart>
      <c:valAx>
        <c:axId val="795960040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796298440"/>
        <c:crosses val="autoZero"/>
        <c:crossBetween val="midCat"/>
      </c:valAx>
      <c:valAx>
        <c:axId val="796298440"/>
        <c:scaling>
          <c:orientation val="minMax"/>
        </c:scaling>
        <c:delete val="0"/>
        <c:axPos val="l"/>
        <c:numFmt formatCode="0.00" sourceLinked="1"/>
        <c:majorTickMark val="out"/>
        <c:minorTickMark val="none"/>
        <c:tickLblPos val="nextTo"/>
        <c:crossAx val="7959600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Plate1: B vs C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08333333333333"/>
                  <c:y val="-0.106575532225139"/>
                </c:manualLayout>
              </c:layout>
              <c:numFmt formatCode="General" sourceLinked="0"/>
            </c:trendlineLbl>
          </c:trendline>
          <c:xVal>
            <c:numRef>
              <c:f>'Raw Data'!$C$15:$C$26</c:f>
              <c:numCache>
                <c:formatCode>###0.00;\-###0.00</c:formatCode>
                <c:ptCount val="12"/>
                <c:pt idx="0">
                  <c:v>27.08439242317404</c:v>
                </c:pt>
                <c:pt idx="1">
                  <c:v>28.62077584819778</c:v>
                </c:pt>
                <c:pt idx="2">
                  <c:v>28.20734004258431</c:v>
                </c:pt>
                <c:pt idx="3">
                  <c:v>28.44358905573374</c:v>
                </c:pt>
                <c:pt idx="4">
                  <c:v>28.16969342269001</c:v>
                </c:pt>
                <c:pt idx="5">
                  <c:v>28.58694126366789</c:v>
                </c:pt>
                <c:pt idx="6">
                  <c:v>28.63016465878796</c:v>
                </c:pt>
                <c:pt idx="7">
                  <c:v>28.3983547494811</c:v>
                </c:pt>
                <c:pt idx="8">
                  <c:v>28.89355087852113</c:v>
                </c:pt>
                <c:pt idx="9">
                  <c:v>28.74680759349665</c:v>
                </c:pt>
                <c:pt idx="10">
                  <c:v>30.06839373461764</c:v>
                </c:pt>
                <c:pt idx="11">
                  <c:v>27.88621669645243</c:v>
                </c:pt>
              </c:numCache>
            </c:numRef>
          </c:xVal>
          <c:yVal>
            <c:numRef>
              <c:f>'Raw Data'!$C$27:$C$38</c:f>
              <c:numCache>
                <c:formatCode>###0.00;\-###0.00</c:formatCode>
                <c:ptCount val="12"/>
                <c:pt idx="0">
                  <c:v>27.37379126758594</c:v>
                </c:pt>
                <c:pt idx="1">
                  <c:v>28.70251178758556</c:v>
                </c:pt>
                <c:pt idx="2">
                  <c:v>28.56822749806049</c:v>
                </c:pt>
                <c:pt idx="3">
                  <c:v>28.51145261426187</c:v>
                </c:pt>
                <c:pt idx="4">
                  <c:v>27.99112288964151</c:v>
                </c:pt>
                <c:pt idx="5">
                  <c:v>28.37567330563919</c:v>
                </c:pt>
                <c:pt idx="6">
                  <c:v>28.64444371772067</c:v>
                </c:pt>
                <c:pt idx="7">
                  <c:v>28.6190531096593</c:v>
                </c:pt>
                <c:pt idx="8">
                  <c:v>28.90289173104794</c:v>
                </c:pt>
                <c:pt idx="9">
                  <c:v>28.95361497887405</c:v>
                </c:pt>
                <c:pt idx="10">
                  <c:v>29.84476730543591</c:v>
                </c:pt>
                <c:pt idx="11">
                  <c:v>28.34445454806976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1774152"/>
        <c:axId val="674735304"/>
      </c:scatterChart>
      <c:valAx>
        <c:axId val="821774152"/>
        <c:scaling>
          <c:orientation val="minMax"/>
          <c:max val="40.0"/>
          <c:min val="2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B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674735304"/>
        <c:crosses val="autoZero"/>
        <c:crossBetween val="midCat"/>
      </c:valAx>
      <c:valAx>
        <c:axId val="674735304"/>
        <c:scaling>
          <c:orientation val="minMax"/>
          <c:max val="40.0"/>
          <c:min val="20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C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8217741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Data Point by Plate Position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row E</c:v>
          </c:tx>
          <c:spPr>
            <a:ln w="28575">
              <a:noFill/>
            </a:ln>
          </c:spPr>
          <c:yVal>
            <c:numRef>
              <c:f>'Raw Data'!$C$51:$C$62</c:f>
              <c:numCache>
                <c:formatCode>General</c:formatCode>
                <c:ptCount val="12"/>
                <c:pt idx="0">
                  <c:v>28.1791577975115</c:v>
                </c:pt>
                <c:pt idx="1">
                  <c:v>28.44223697203798</c:v>
                </c:pt>
                <c:pt idx="2">
                  <c:v>28.07683384639732</c:v>
                </c:pt>
                <c:pt idx="3">
                  <c:v>28.38217550485126</c:v>
                </c:pt>
                <c:pt idx="4">
                  <c:v>28.29656224822853</c:v>
                </c:pt>
                <c:pt idx="5">
                  <c:v>28.55705185710211</c:v>
                </c:pt>
                <c:pt idx="6">
                  <c:v>28.62135560099733</c:v>
                </c:pt>
                <c:pt idx="7">
                  <c:v>28.99013268967011</c:v>
                </c:pt>
                <c:pt idx="8">
                  <c:v>28.09623625277797</c:v>
                </c:pt>
                <c:pt idx="9">
                  <c:v>28.76900818289359</c:v>
                </c:pt>
                <c:pt idx="10">
                  <c:v>28.54289140268545</c:v>
                </c:pt>
                <c:pt idx="11">
                  <c:v>28.16798336755511</c:v>
                </c:pt>
              </c:numCache>
            </c:numRef>
          </c:yVal>
          <c:smooth val="0"/>
        </c:ser>
        <c:ser>
          <c:idx val="1"/>
          <c:order val="1"/>
          <c:tx>
            <c:v>row F</c:v>
          </c:tx>
          <c:spPr>
            <a:ln w="28575">
              <a:noFill/>
            </a:ln>
          </c:spPr>
          <c:marker>
            <c:symbol val="plus"/>
            <c:size val="7"/>
          </c:marker>
          <c:yVal>
            <c:numRef>
              <c:f>'Raw Data'!$C$63:$C$74</c:f>
              <c:numCache>
                <c:formatCode>General</c:formatCode>
                <c:ptCount val="12"/>
                <c:pt idx="0">
                  <c:v>27.98196480439814</c:v>
                </c:pt>
                <c:pt idx="1">
                  <c:v>28.32960233181716</c:v>
                </c:pt>
                <c:pt idx="2">
                  <c:v>27.9997581428887</c:v>
                </c:pt>
                <c:pt idx="3">
                  <c:v>28.10080546670158</c:v>
                </c:pt>
                <c:pt idx="4">
                  <c:v>27.92885309746539</c:v>
                </c:pt>
                <c:pt idx="5">
                  <c:v>28.38824802447816</c:v>
                </c:pt>
                <c:pt idx="6">
                  <c:v>28.91748096827295</c:v>
                </c:pt>
                <c:pt idx="7">
                  <c:v>28.48896026948504</c:v>
                </c:pt>
                <c:pt idx="8">
                  <c:v>27.73432661664177</c:v>
                </c:pt>
                <c:pt idx="9">
                  <c:v>28.50296576657898</c:v>
                </c:pt>
                <c:pt idx="10">
                  <c:v>28.2257448110859</c:v>
                </c:pt>
                <c:pt idx="11">
                  <c:v>27.98871395321848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0967576"/>
        <c:axId val="793040728"/>
      </c:scatterChart>
      <c:valAx>
        <c:axId val="770967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Well Position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793040728"/>
        <c:crosses val="autoZero"/>
        <c:crossBetween val="midCat"/>
      </c:valAx>
      <c:valAx>
        <c:axId val="793040728"/>
        <c:scaling>
          <c:orientation val="minMax"/>
          <c:max val="40.0"/>
          <c:min val="20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7709675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Data Point by Plate Position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row B</c:v>
          </c:tx>
          <c:spPr>
            <a:ln w="28575">
              <a:noFill/>
            </a:ln>
          </c:spPr>
          <c:yVal>
            <c:numRef>
              <c:f>'Raw Data'!#REF!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  <c:smooth val="0"/>
        </c:ser>
        <c:ser>
          <c:idx val="1"/>
          <c:order val="1"/>
          <c:tx>
            <c:v>row C</c:v>
          </c:tx>
          <c:spPr>
            <a:ln w="28575">
              <a:noFill/>
            </a:ln>
          </c:spPr>
          <c:marker>
            <c:symbol val="plus"/>
            <c:size val="7"/>
          </c:marker>
          <c:yVal>
            <c:numRef>
              <c:f>'Raw Data'!#REF!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307432"/>
        <c:axId val="783878232"/>
      </c:scatterChart>
      <c:valAx>
        <c:axId val="783307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Well Position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783878232"/>
        <c:crosses val="autoZero"/>
        <c:crossBetween val="midCat"/>
      </c:valAx>
      <c:valAx>
        <c:axId val="783878232"/>
        <c:scaling>
          <c:orientation val="minMax"/>
          <c:min val="20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7833074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Plate 1: E vs F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08333333333333"/>
                  <c:y val="-0.106575532225139"/>
                </c:manualLayout>
              </c:layout>
              <c:numFmt formatCode="General" sourceLinked="0"/>
            </c:trendlineLbl>
          </c:trendline>
          <c:xVal>
            <c:numRef>
              <c:f>'Raw Data'!$C$51:$C$62</c:f>
              <c:numCache>
                <c:formatCode>General</c:formatCode>
                <c:ptCount val="12"/>
                <c:pt idx="0">
                  <c:v>28.1791577975115</c:v>
                </c:pt>
                <c:pt idx="1">
                  <c:v>28.44223697203798</c:v>
                </c:pt>
                <c:pt idx="2">
                  <c:v>28.07683384639732</c:v>
                </c:pt>
                <c:pt idx="3">
                  <c:v>28.38217550485126</c:v>
                </c:pt>
                <c:pt idx="4">
                  <c:v>28.29656224822853</c:v>
                </c:pt>
                <c:pt idx="5">
                  <c:v>28.55705185710211</c:v>
                </c:pt>
                <c:pt idx="6">
                  <c:v>28.62135560099733</c:v>
                </c:pt>
                <c:pt idx="7">
                  <c:v>28.99013268967011</c:v>
                </c:pt>
                <c:pt idx="8">
                  <c:v>28.09623625277797</c:v>
                </c:pt>
                <c:pt idx="9">
                  <c:v>28.76900818289359</c:v>
                </c:pt>
                <c:pt idx="10">
                  <c:v>28.54289140268545</c:v>
                </c:pt>
                <c:pt idx="11">
                  <c:v>28.16798336755511</c:v>
                </c:pt>
              </c:numCache>
            </c:numRef>
          </c:xVal>
          <c:yVal>
            <c:numRef>
              <c:f>'Raw Data'!$C$63:$C$74</c:f>
              <c:numCache>
                <c:formatCode>General</c:formatCode>
                <c:ptCount val="12"/>
                <c:pt idx="0">
                  <c:v>27.98196480439814</c:v>
                </c:pt>
                <c:pt idx="1">
                  <c:v>28.32960233181716</c:v>
                </c:pt>
                <c:pt idx="2">
                  <c:v>27.9997581428887</c:v>
                </c:pt>
                <c:pt idx="3">
                  <c:v>28.10080546670158</c:v>
                </c:pt>
                <c:pt idx="4">
                  <c:v>27.92885309746539</c:v>
                </c:pt>
                <c:pt idx="5">
                  <c:v>28.38824802447816</c:v>
                </c:pt>
                <c:pt idx="6">
                  <c:v>28.91748096827295</c:v>
                </c:pt>
                <c:pt idx="7">
                  <c:v>28.48896026948504</c:v>
                </c:pt>
                <c:pt idx="8">
                  <c:v>27.73432661664177</c:v>
                </c:pt>
                <c:pt idx="9">
                  <c:v>28.50296576657898</c:v>
                </c:pt>
                <c:pt idx="10">
                  <c:v>28.2257448110859</c:v>
                </c:pt>
                <c:pt idx="11">
                  <c:v>27.98871395321848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5980024"/>
        <c:axId val="990458968"/>
      </c:scatterChart>
      <c:valAx>
        <c:axId val="735980024"/>
        <c:scaling>
          <c:orientation val="minMax"/>
          <c:min val="2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E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990458968"/>
        <c:crosses val="autoZero"/>
        <c:crossBetween val="midCat"/>
      </c:valAx>
      <c:valAx>
        <c:axId val="990458968"/>
        <c:scaling>
          <c:orientation val="minMax"/>
          <c:min val="20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F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7359800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Plate 2: B vs C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08333333333333"/>
                  <c:y val="-0.106575532225139"/>
                </c:manualLayout>
              </c:layout>
              <c:numFmt formatCode="General" sourceLinked="0"/>
            </c:trendlineLbl>
          </c:trendline>
          <c:xVal>
            <c:numRef>
              <c:f>'Raw Data'!#REF!</c:f>
            </c:numRef>
          </c:xVal>
          <c:yVal>
            <c:numRef>
              <c:f>'Raw Data'!#REF!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5692936"/>
        <c:axId val="794054664"/>
      </c:scatterChart>
      <c:valAx>
        <c:axId val="735692936"/>
        <c:scaling>
          <c:orientation val="minMax"/>
          <c:min val="2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B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794054664"/>
        <c:crosses val="autoZero"/>
        <c:crossBetween val="midCat"/>
      </c:valAx>
      <c:valAx>
        <c:axId val="794054664"/>
        <c:scaling>
          <c:orientation val="minMax"/>
          <c:min val="20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C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73569293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RNU6B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Analysis!$C$1</c:f>
              <c:strCache>
                <c:ptCount val="1"/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1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3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5"/>
            <c:invertIfNegative val="0"/>
            <c:bubble3D val="0"/>
            <c:spPr>
              <a:solidFill>
                <a:srgbClr val="FF6FCF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7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9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1"/>
            <c:invertIfNegative val="0"/>
            <c:bubble3D val="0"/>
            <c:spPr>
              <a:solidFill>
                <a:srgbClr val="FFCC66"/>
              </a:solidFill>
            </c:spPr>
          </c:dPt>
          <c:dPt>
            <c:idx val="12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3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4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5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6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7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18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19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0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1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2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3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4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5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6"/>
            <c:invertIfNegative val="0"/>
            <c:bubble3D val="0"/>
            <c:spPr>
              <a:solidFill>
                <a:srgbClr val="66FF66"/>
              </a:solidFill>
            </c:spPr>
          </c:dPt>
          <c:dPt>
            <c:idx val="27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8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29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0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1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2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3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4"/>
            <c:invertIfNegative val="0"/>
            <c:bubble3D val="0"/>
            <c:spPr>
              <a:solidFill>
                <a:srgbClr val="66CCFF"/>
              </a:solidFill>
            </c:spPr>
          </c:dPt>
          <c:dPt>
            <c:idx val="35"/>
            <c:invertIfNegative val="0"/>
            <c:bubble3D val="0"/>
            <c:spPr>
              <a:solidFill>
                <a:srgbClr val="66CCFF"/>
              </a:solidFill>
            </c:spPr>
          </c:dPt>
          <c:errBars>
            <c:errBarType val="both"/>
            <c:errValType val="cust"/>
            <c:noEndCap val="1"/>
            <c:plus>
              <c:numRef>
                <c:f>Analysis!$G$4:$G$27</c:f>
                <c:numCache>
                  <c:formatCode>General</c:formatCode>
                  <c:ptCount val="24"/>
                  <c:pt idx="0">
                    <c:v>0.149389005769528</c:v>
                  </c:pt>
                  <c:pt idx="1">
                    <c:v>0.0796447178966453</c:v>
                  </c:pt>
                  <c:pt idx="2">
                    <c:v>0.156057307078749</c:v>
                  </c:pt>
                  <c:pt idx="3">
                    <c:v>0.224256505550242</c:v>
                  </c:pt>
                  <c:pt idx="4">
                    <c:v>0.188120396659319</c:v>
                  </c:pt>
                  <c:pt idx="5">
                    <c:v>0.158127764526933</c:v>
                  </c:pt>
                  <c:pt idx="6">
                    <c:v>0.00660498016377206</c:v>
                  </c:pt>
                  <c:pt idx="7">
                    <c:v>0.255908757888661</c:v>
                  </c:pt>
                  <c:pt idx="8">
                    <c:v>0.146234904599818</c:v>
                  </c:pt>
                  <c:pt idx="9">
                    <c:v>0.119362334738672</c:v>
                  </c:pt>
                  <c:pt idx="10">
                    <c:v>0.0577960370077519</c:v>
                  </c:pt>
                  <c:pt idx="11">
                    <c:v>0.139436502632928</c:v>
                  </c:pt>
                  <c:pt idx="12">
                    <c:v>0.0545007526156709</c:v>
                  </c:pt>
                  <c:pt idx="13">
                    <c:v>0.324023092274964</c:v>
                  </c:pt>
                  <c:pt idx="14">
                    <c:v>0.354382416856535</c:v>
                  </c:pt>
                  <c:pt idx="15">
                    <c:v>0.126762618536772</c:v>
                  </c:pt>
                  <c:pt idx="16">
                    <c:v>0.204635885351207</c:v>
                  </c:pt>
                  <c:pt idx="17">
                    <c:v>0.0479867824306943</c:v>
                  </c:pt>
                  <c:pt idx="18">
                    <c:v>0.209392255281946</c:v>
                  </c:pt>
                  <c:pt idx="19">
                    <c:v>0.198958661998357</c:v>
                  </c:pt>
                  <c:pt idx="20">
                    <c:v>0.255185967012368</c:v>
                  </c:pt>
                  <c:pt idx="21">
                    <c:v>0.260009634008968</c:v>
                  </c:pt>
                  <c:pt idx="22">
                    <c:v>0.01009681940028</c:v>
                  </c:pt>
                  <c:pt idx="23">
                    <c:v>0.126268434838688</c:v>
                  </c:pt>
                </c:numCache>
              </c:numRef>
            </c:plus>
            <c:minus>
              <c:numRef>
                <c:f>Analysis!$G$4:$G$27</c:f>
                <c:numCache>
                  <c:formatCode>General</c:formatCode>
                  <c:ptCount val="24"/>
                  <c:pt idx="0">
                    <c:v>0.149389005769528</c:v>
                  </c:pt>
                  <c:pt idx="1">
                    <c:v>0.0796447178966453</c:v>
                  </c:pt>
                  <c:pt idx="2">
                    <c:v>0.156057307078749</c:v>
                  </c:pt>
                  <c:pt idx="3">
                    <c:v>0.224256505550242</c:v>
                  </c:pt>
                  <c:pt idx="4">
                    <c:v>0.188120396659319</c:v>
                  </c:pt>
                  <c:pt idx="5">
                    <c:v>0.158127764526933</c:v>
                  </c:pt>
                  <c:pt idx="6">
                    <c:v>0.00660498016377206</c:v>
                  </c:pt>
                  <c:pt idx="7">
                    <c:v>0.255908757888661</c:v>
                  </c:pt>
                  <c:pt idx="8">
                    <c:v>0.146234904599818</c:v>
                  </c:pt>
                  <c:pt idx="9">
                    <c:v>0.119362334738672</c:v>
                  </c:pt>
                  <c:pt idx="10">
                    <c:v>0.0577960370077519</c:v>
                  </c:pt>
                  <c:pt idx="11">
                    <c:v>0.139436502632928</c:v>
                  </c:pt>
                  <c:pt idx="12">
                    <c:v>0.0545007526156709</c:v>
                  </c:pt>
                  <c:pt idx="13">
                    <c:v>0.324023092274964</c:v>
                  </c:pt>
                  <c:pt idx="14">
                    <c:v>0.354382416856535</c:v>
                  </c:pt>
                  <c:pt idx="15">
                    <c:v>0.126762618536772</c:v>
                  </c:pt>
                  <c:pt idx="16">
                    <c:v>0.204635885351207</c:v>
                  </c:pt>
                  <c:pt idx="17">
                    <c:v>0.0479867824306943</c:v>
                  </c:pt>
                  <c:pt idx="18">
                    <c:v>0.209392255281946</c:v>
                  </c:pt>
                  <c:pt idx="19">
                    <c:v>0.198958661998357</c:v>
                  </c:pt>
                  <c:pt idx="20">
                    <c:v>0.255185967012368</c:v>
                  </c:pt>
                  <c:pt idx="21">
                    <c:v>0.260009634008968</c:v>
                  </c:pt>
                  <c:pt idx="22">
                    <c:v>0.01009681940028</c:v>
                  </c:pt>
                  <c:pt idx="23">
                    <c:v>0.126268434838688</c:v>
                  </c:pt>
                </c:numCache>
              </c:numRef>
            </c:minus>
          </c:errBars>
          <c:cat>
            <c:strRef>
              <c:f>Analysis!$F$4:$F$27</c:f>
              <c:strCache>
                <c:ptCount val="24"/>
                <c:pt idx="0">
                  <c:v>RWPE1 0AZA #1 miRNA</c:v>
                </c:pt>
                <c:pt idx="1">
                  <c:v>RWPE1 0AZA #2 miRNA</c:v>
                </c:pt>
                <c:pt idx="2">
                  <c:v>RWPE1 0AZA #3 miRNA</c:v>
                </c:pt>
                <c:pt idx="3">
                  <c:v>RWPE1 0.5AZA #1 miRNA</c:v>
                </c:pt>
                <c:pt idx="4">
                  <c:v>RWPE1 0.5AZA #2 miRNA</c:v>
                </c:pt>
                <c:pt idx="5">
                  <c:v>RWPE1 0.5AZA #3 miRNA</c:v>
                </c:pt>
                <c:pt idx="6">
                  <c:v>CTPE 0AZA #1 miRNA</c:v>
                </c:pt>
                <c:pt idx="7">
                  <c:v>CTPE 0AZA #2 miRNA</c:v>
                </c:pt>
                <c:pt idx="8">
                  <c:v>CTPE 0AZA #3 miRNA</c:v>
                </c:pt>
                <c:pt idx="9">
                  <c:v>CTPE 0.5AZA #1 miRNA</c:v>
                </c:pt>
                <c:pt idx="10">
                  <c:v>CTPE 0.5AZA #2 miRNA</c:v>
                </c:pt>
                <c:pt idx="11">
                  <c:v>CTPE 0.5AZA #3 miRNA</c:v>
                </c:pt>
                <c:pt idx="12">
                  <c:v>CAsE-PE 0AZA #1 miRNA</c:v>
                </c:pt>
                <c:pt idx="13">
                  <c:v>CAsE-PE 0AZA #2 miRNA</c:v>
                </c:pt>
                <c:pt idx="14">
                  <c:v>CAsE-PE 0AZA #3 miRNA</c:v>
                </c:pt>
                <c:pt idx="15">
                  <c:v>CAsE-PE 0.5AZA #1 miRNA</c:v>
                </c:pt>
                <c:pt idx="16">
                  <c:v>CAsE-PE 0.5Aza #2 miRNA</c:v>
                </c:pt>
                <c:pt idx="17">
                  <c:v>CAsE-PE 0.5Aza #3 miRNA</c:v>
                </c:pt>
                <c:pt idx="18">
                  <c:v>B26 0AZA #1 miRNA</c:v>
                </c:pt>
                <c:pt idx="19">
                  <c:v>B26 0AZA #2 miRNA</c:v>
                </c:pt>
                <c:pt idx="20">
                  <c:v>B26 0AZA #3 miRNA</c:v>
                </c:pt>
                <c:pt idx="21">
                  <c:v>B26 0.5Aza #1 miRNA</c:v>
                </c:pt>
                <c:pt idx="22">
                  <c:v>B26 0.5Aza #2 miRNA</c:v>
                </c:pt>
                <c:pt idx="23">
                  <c:v>B26 0.5Aza #3 miRNA</c:v>
                </c:pt>
              </c:strCache>
            </c:strRef>
          </c:cat>
          <c:val>
            <c:numRef>
              <c:f>Analysis!$E$4:$E$27</c:f>
              <c:numCache>
                <c:formatCode>0.00</c:formatCode>
                <c:ptCount val="24"/>
                <c:pt idx="0">
                  <c:v>28.48130728465354</c:v>
                </c:pt>
                <c:pt idx="1">
                  <c:v>28.38591965192757</c:v>
                </c:pt>
                <c:pt idx="2">
                  <c:v>28.5087039295702</c:v>
                </c:pt>
                <c:pt idx="3">
                  <c:v>28.38431810688568</c:v>
                </c:pt>
                <c:pt idx="4">
                  <c:v>28.63598697473628</c:v>
                </c:pt>
                <c:pt idx="5">
                  <c:v>29.95658052002678</c:v>
                </c:pt>
                <c:pt idx="6">
                  <c:v>28.89822130478454</c:v>
                </c:pt>
                <c:pt idx="7">
                  <c:v>27.91528143470987</c:v>
                </c:pt>
                <c:pt idx="8">
                  <c:v>28.85021128618535</c:v>
                </c:pt>
                <c:pt idx="9">
                  <c:v>28.47264994079013</c:v>
                </c:pt>
                <c:pt idx="10">
                  <c:v>28.66164381789167</c:v>
                </c:pt>
                <c:pt idx="11">
                  <c:v>28.08056130095481</c:v>
                </c:pt>
                <c:pt idx="12">
                  <c:v>28.03829599464301</c:v>
                </c:pt>
                <c:pt idx="13">
                  <c:v>28.11533562226109</c:v>
                </c:pt>
                <c:pt idx="14">
                  <c:v>28.73954647957758</c:v>
                </c:pt>
                <c:pt idx="15">
                  <c:v>28.0783486603868</c:v>
                </c:pt>
                <c:pt idx="16">
                  <c:v>27.22909184537999</c:v>
                </c:pt>
                <c:pt idx="17">
                  <c:v>28.4775208349978</c:v>
                </c:pt>
                <c:pt idx="18">
                  <c:v>28.76941828463514</c:v>
                </c:pt>
                <c:pt idx="19">
                  <c:v>28.24149048577642</c:v>
                </c:pt>
                <c:pt idx="20">
                  <c:v>28.3877837703224</c:v>
                </c:pt>
                <c:pt idx="21">
                  <c:v>28.11270767284696</c:v>
                </c:pt>
                <c:pt idx="22">
                  <c:v>28.63730418825431</c:v>
                </c:pt>
                <c:pt idx="23">
                  <c:v>28.08040815616576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4409832"/>
        <c:axId val="4203336"/>
      </c:barChart>
      <c:catAx>
        <c:axId val="794409832"/>
        <c:scaling>
          <c:orientation val="minMax"/>
        </c:scaling>
        <c:delete val="0"/>
        <c:axPos val="b"/>
        <c:majorTickMark val="out"/>
        <c:minorTickMark val="none"/>
        <c:tickLblPos val="nextTo"/>
        <c:crossAx val="4203336"/>
        <c:crosses val="autoZero"/>
        <c:auto val="1"/>
        <c:lblAlgn val="ctr"/>
        <c:lblOffset val="100"/>
        <c:noMultiLvlLbl val="0"/>
      </c:catAx>
      <c:valAx>
        <c:axId val="4203336"/>
        <c:scaling>
          <c:orientation val="minMax"/>
          <c:min val="1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7944098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RNU6B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Analysis!$A$4:$A$9</c:f>
              <c:numCache>
                <c:formatCode>General</c:formatCode>
                <c:ptCount val="6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</c:numCache>
            </c:numRef>
          </c:xVal>
          <c:yVal>
            <c:numRef>
              <c:f>Analysis!$E$4:$E$9</c:f>
              <c:numCache>
                <c:formatCode>0.00</c:formatCode>
                <c:ptCount val="6"/>
                <c:pt idx="0">
                  <c:v>28.48130728465354</c:v>
                </c:pt>
                <c:pt idx="1">
                  <c:v>28.38591965192757</c:v>
                </c:pt>
                <c:pt idx="2">
                  <c:v>28.5087039295702</c:v>
                </c:pt>
                <c:pt idx="3">
                  <c:v>28.38431810688568</c:v>
                </c:pt>
                <c:pt idx="4">
                  <c:v>28.63598697473628</c:v>
                </c:pt>
                <c:pt idx="5">
                  <c:v>29.95658052002678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Analysis!$B$10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Analysis!$A$10:$A$15</c:f>
              <c:numCache>
                <c:formatCode>General</c:formatCode>
                <c:ptCount val="6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</c:numCache>
            </c:numRef>
          </c:xVal>
          <c:yVal>
            <c:numRef>
              <c:f>Analysis!$E$10:$E$15</c:f>
              <c:numCache>
                <c:formatCode>0.00</c:formatCode>
                <c:ptCount val="6"/>
                <c:pt idx="0">
                  <c:v>28.89822130478454</c:v>
                </c:pt>
                <c:pt idx="1">
                  <c:v>27.91528143470987</c:v>
                </c:pt>
                <c:pt idx="2">
                  <c:v>28.85021128618535</c:v>
                </c:pt>
                <c:pt idx="3">
                  <c:v>28.47264994079013</c:v>
                </c:pt>
                <c:pt idx="4">
                  <c:v>28.66164381789167</c:v>
                </c:pt>
                <c:pt idx="5">
                  <c:v>28.08056130095481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Analysis!$B$16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Analysis!$A$16:$A$21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xVal>
          <c:yVal>
            <c:numRef>
              <c:f>Analysis!$E$16:$E$21</c:f>
              <c:numCache>
                <c:formatCode>0.00</c:formatCode>
                <c:ptCount val="6"/>
                <c:pt idx="0">
                  <c:v>28.03829599464301</c:v>
                </c:pt>
                <c:pt idx="1">
                  <c:v>28.11533562226109</c:v>
                </c:pt>
                <c:pt idx="2">
                  <c:v>28.73954647957758</c:v>
                </c:pt>
                <c:pt idx="3">
                  <c:v>28.0783486603868</c:v>
                </c:pt>
                <c:pt idx="4">
                  <c:v>27.22909184537999</c:v>
                </c:pt>
                <c:pt idx="5">
                  <c:v>28.4775208349978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Analysis!$B$22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Analysis!$A$22:$A$27</c:f>
              <c:numCache>
                <c:formatCode>General</c:formatCode>
                <c:ptCount val="6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</c:numCache>
            </c:numRef>
          </c:xVal>
          <c:yVal>
            <c:numRef>
              <c:f>Analysis!$E$22:$E$27</c:f>
              <c:numCache>
                <c:formatCode>0.00</c:formatCode>
                <c:ptCount val="6"/>
                <c:pt idx="0">
                  <c:v>28.76941828463514</c:v>
                </c:pt>
                <c:pt idx="1">
                  <c:v>28.24149048577642</c:v>
                </c:pt>
                <c:pt idx="2">
                  <c:v>28.3877837703224</c:v>
                </c:pt>
                <c:pt idx="3">
                  <c:v>28.11270767284696</c:v>
                </c:pt>
                <c:pt idx="4">
                  <c:v>28.63730418825431</c:v>
                </c:pt>
                <c:pt idx="5">
                  <c:v>28.08040815616576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Analysis!$A$32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Analysis!$A$34:$A$41</c:f>
              <c:numCache>
                <c:formatCode>General</c:formatCode>
                <c:ptCount val="8"/>
                <c:pt idx="0">
                  <c:v>1.3</c:v>
                </c:pt>
                <c:pt idx="1">
                  <c:v>1.6</c:v>
                </c:pt>
                <c:pt idx="2">
                  <c:v>2.3</c:v>
                </c:pt>
                <c:pt idx="3">
                  <c:v>2.6</c:v>
                </c:pt>
                <c:pt idx="4">
                  <c:v>3.3</c:v>
                </c:pt>
                <c:pt idx="5">
                  <c:v>3.6</c:v>
                </c:pt>
                <c:pt idx="6">
                  <c:v>4.3</c:v>
                </c:pt>
                <c:pt idx="7">
                  <c:v>4.6</c:v>
                </c:pt>
              </c:numCache>
            </c:numRef>
          </c:xVal>
          <c:yVal>
            <c:numRef>
              <c:f>Analysis!$E$34:$E$41</c:f>
              <c:numCache>
                <c:formatCode>0.00</c:formatCode>
                <c:ptCount val="8"/>
                <c:pt idx="0">
                  <c:v>28.45864362205043</c:v>
                </c:pt>
                <c:pt idx="1">
                  <c:v>28.99229520054958</c:v>
                </c:pt>
                <c:pt idx="2">
                  <c:v>28.55457134189325</c:v>
                </c:pt>
                <c:pt idx="3">
                  <c:v>28.40495168654554</c:v>
                </c:pt>
                <c:pt idx="4">
                  <c:v>28.29772603216056</c:v>
                </c:pt>
                <c:pt idx="5">
                  <c:v>27.92832044692153</c:v>
                </c:pt>
                <c:pt idx="6">
                  <c:v>28.46623084691132</c:v>
                </c:pt>
                <c:pt idx="7">
                  <c:v>28.27680667242234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0260888"/>
        <c:axId val="990347016"/>
      </c:scatterChart>
      <c:valAx>
        <c:axId val="9902608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90347016"/>
        <c:crosses val="autoZero"/>
        <c:crossBetween val="midCat"/>
      </c:valAx>
      <c:valAx>
        <c:axId val="990347016"/>
        <c:scaling>
          <c:orientation val="minMax"/>
          <c:min val="25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9902608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RNU6B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6FCF"/>
              </a:solidFill>
              <a:ln>
                <a:solidFill>
                  <a:srgbClr val="FF6FCF"/>
                </a:solidFill>
              </a:ln>
            </c:spPr>
          </c:marker>
          <c:xVal>
            <c:numRef>
              <c:f>Analysis!$A$4:$A$9</c:f>
              <c:numCache>
                <c:formatCode>General</c:formatCode>
                <c:ptCount val="6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</c:numCache>
            </c:numRef>
          </c:xVal>
          <c:yVal>
            <c:numRef>
              <c:f>Analysis!$I$4:$I$9</c:f>
              <c:numCache>
                <c:formatCode>0.00</c:formatCode>
                <c:ptCount val="6"/>
                <c:pt idx="0">
                  <c:v>0.984413492899764</c:v>
                </c:pt>
                <c:pt idx="1">
                  <c:v>1.051700538792297</c:v>
                </c:pt>
                <c:pt idx="2">
                  <c:v>0.965895951710629</c:v>
                </c:pt>
                <c:pt idx="3">
                  <c:v>1.052868686587417</c:v>
                </c:pt>
                <c:pt idx="4">
                  <c:v>0.884329945111514</c:v>
                </c:pt>
                <c:pt idx="5">
                  <c:v>0.354059345413058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Analysis!$B$10</c:f>
              <c:strCache>
                <c:ptCount val="1"/>
                <c:pt idx="0">
                  <c:v>CTPE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FFCC66"/>
              </a:solidFill>
              <a:ln>
                <a:solidFill>
                  <a:srgbClr val="FFCC66"/>
                </a:solidFill>
              </a:ln>
            </c:spPr>
          </c:marker>
          <c:xVal>
            <c:numRef>
              <c:f>Analysis!$A$10:$A$15</c:f>
              <c:numCache>
                <c:formatCode>General</c:formatCode>
                <c:ptCount val="6"/>
                <c:pt idx="0">
                  <c:v>2.3</c:v>
                </c:pt>
                <c:pt idx="1">
                  <c:v>2.3</c:v>
                </c:pt>
                <c:pt idx="2">
                  <c:v>2.3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</c:numCache>
            </c:numRef>
          </c:xVal>
          <c:yVal>
            <c:numRef>
              <c:f>Analysis!$I$10:$I$15</c:f>
              <c:numCache>
                <c:formatCode>0.00</c:formatCode>
                <c:ptCount val="6"/>
                <c:pt idx="0">
                  <c:v>0.737350420187105</c:v>
                </c:pt>
                <c:pt idx="1">
                  <c:v>1.457364938181728</c:v>
                </c:pt>
                <c:pt idx="2">
                  <c:v>0.762300821450615</c:v>
                </c:pt>
                <c:pt idx="3">
                  <c:v>0.990338534422366</c:v>
                </c:pt>
                <c:pt idx="4">
                  <c:v>0.868742067221662</c:v>
                </c:pt>
                <c:pt idx="5">
                  <c:v>1.299613217095616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Analysis!$B$16</c:f>
              <c:strCache>
                <c:ptCount val="1"/>
                <c:pt idx="0">
                  <c:v>CAsE-PE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rgbClr val="66FF66"/>
              </a:solidFill>
              <a:ln>
                <a:solidFill>
                  <a:srgbClr val="66FF66"/>
                </a:solidFill>
              </a:ln>
            </c:spPr>
          </c:marker>
          <c:xVal>
            <c:numRef>
              <c:f>Analysis!$A$16:$A$21</c:f>
              <c:numCache>
                <c:formatCode>General</c:formatCode>
                <c:ptCount val="6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3.6</c:v>
                </c:pt>
                <c:pt idx="4">
                  <c:v>3.6</c:v>
                </c:pt>
                <c:pt idx="5">
                  <c:v>3.6</c:v>
                </c:pt>
              </c:numCache>
            </c:numRef>
          </c:xVal>
          <c:yVal>
            <c:numRef>
              <c:f>Analysis!$I$16:$I$21</c:f>
              <c:numCache>
                <c:formatCode>0.00</c:formatCode>
                <c:ptCount val="6"/>
                <c:pt idx="0">
                  <c:v>1.33824997658218</c:v>
                </c:pt>
                <c:pt idx="1">
                  <c:v>1.268662216079921</c:v>
                </c:pt>
                <c:pt idx="2">
                  <c:v>0.82307576442207</c:v>
                </c:pt>
                <c:pt idx="3">
                  <c:v>1.301607944386196</c:v>
                </c:pt>
                <c:pt idx="4">
                  <c:v>2.344941247824107</c:v>
                </c:pt>
                <c:pt idx="5">
                  <c:v>0.987000545433482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Analysis!$B$22</c:f>
              <c:strCache>
                <c:ptCount val="1"/>
                <c:pt idx="0">
                  <c:v>B26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66CCFF"/>
              </a:solidFill>
              <a:ln>
                <a:solidFill>
                  <a:srgbClr val="66CCFF"/>
                </a:solidFill>
              </a:ln>
            </c:spPr>
          </c:marker>
          <c:xVal>
            <c:numRef>
              <c:f>Analysis!$A$22:$A$27</c:f>
              <c:numCache>
                <c:formatCode>General</c:formatCode>
                <c:ptCount val="6"/>
                <c:pt idx="0">
                  <c:v>4.3</c:v>
                </c:pt>
                <c:pt idx="1">
                  <c:v>4.3</c:v>
                </c:pt>
                <c:pt idx="2">
                  <c:v>4.3</c:v>
                </c:pt>
                <c:pt idx="3">
                  <c:v>4.6</c:v>
                </c:pt>
                <c:pt idx="4">
                  <c:v>4.6</c:v>
                </c:pt>
                <c:pt idx="5">
                  <c:v>4.6</c:v>
                </c:pt>
              </c:numCache>
            </c:numRef>
          </c:xVal>
          <c:yVal>
            <c:numRef>
              <c:f>Analysis!$I$22:$I$27</c:f>
              <c:numCache>
                <c:formatCode>0.00</c:formatCode>
                <c:ptCount val="6"/>
                <c:pt idx="0">
                  <c:v>0.806208745010905</c:v>
                </c:pt>
                <c:pt idx="1">
                  <c:v>1.162437489032253</c:v>
                </c:pt>
                <c:pt idx="2">
                  <c:v>1.05034250523397</c:v>
                </c:pt>
                <c:pt idx="3">
                  <c:v>1.270975261035901</c:v>
                </c:pt>
                <c:pt idx="4">
                  <c:v>0.883522900158174</c:v>
                </c:pt>
                <c:pt idx="5">
                  <c:v>1.299751180802682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Analysis!$A$32</c:f>
              <c:strCache>
                <c:ptCount val="1"/>
                <c:pt idx="0">
                  <c:v>Avg</c:v>
                </c:pt>
              </c:strCache>
            </c:strRef>
          </c:tx>
          <c:spPr>
            <a:ln w="47625"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Analysis!$A$34:$A$41</c:f>
              <c:numCache>
                <c:formatCode>General</c:formatCode>
                <c:ptCount val="8"/>
                <c:pt idx="0">
                  <c:v>1.3</c:v>
                </c:pt>
                <c:pt idx="1">
                  <c:v>1.6</c:v>
                </c:pt>
                <c:pt idx="2">
                  <c:v>2.3</c:v>
                </c:pt>
                <c:pt idx="3">
                  <c:v>2.6</c:v>
                </c:pt>
                <c:pt idx="4">
                  <c:v>3.3</c:v>
                </c:pt>
                <c:pt idx="5">
                  <c:v>3.6</c:v>
                </c:pt>
                <c:pt idx="6">
                  <c:v>4.3</c:v>
                </c:pt>
                <c:pt idx="7">
                  <c:v>4.6</c:v>
                </c:pt>
              </c:numCache>
            </c:numRef>
          </c:xVal>
          <c:yVal>
            <c:numRef>
              <c:f>Analysis!$I$34:$I$41</c:f>
              <c:numCache>
                <c:formatCode>0.00</c:formatCode>
                <c:ptCount val="8"/>
                <c:pt idx="0">
                  <c:v>0.999999999999998</c:v>
                </c:pt>
                <c:pt idx="1">
                  <c:v>0.690804038201721</c:v>
                </c:pt>
                <c:pt idx="2">
                  <c:v>0.935670374479396</c:v>
                </c:pt>
                <c:pt idx="3">
                  <c:v>1.037917616140691</c:v>
                </c:pt>
                <c:pt idx="4">
                  <c:v>1.117997986485781</c:v>
                </c:pt>
                <c:pt idx="5">
                  <c:v>1.444252683342389</c:v>
                </c:pt>
                <c:pt idx="6">
                  <c:v>0.994754741143489</c:v>
                </c:pt>
                <c:pt idx="7">
                  <c:v>1.134327278398028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5421912"/>
        <c:axId val="820252520"/>
      </c:scatterChart>
      <c:valAx>
        <c:axId val="7354219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20252520"/>
        <c:crosses val="autoZero"/>
        <c:crossBetween val="midCat"/>
      </c:valAx>
      <c:valAx>
        <c:axId val="820252520"/>
        <c:scaling>
          <c:logBase val="10.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 (Relative to RWPE1 0AZA)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73542191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4" Type="http://schemas.openxmlformats.org/officeDocument/2006/relationships/chart" Target="../charts/chart10.xml"/><Relationship Id="rId5" Type="http://schemas.openxmlformats.org/officeDocument/2006/relationships/chart" Target="../charts/chart11.xml"/><Relationship Id="rId1" Type="http://schemas.openxmlformats.org/officeDocument/2006/relationships/chart" Target="../charts/chart7.xml"/><Relationship Id="rId2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12700</xdr:colOff>
      <xdr:row>1</xdr:row>
      <xdr:rowOff>38100</xdr:rowOff>
    </xdr:from>
    <xdr:to>
      <xdr:col>10</xdr:col>
      <xdr:colOff>774700</xdr:colOff>
      <xdr:row>17</xdr:row>
      <xdr:rowOff>139700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800100</xdr:colOff>
      <xdr:row>1</xdr:row>
      <xdr:rowOff>38100</xdr:rowOff>
    </xdr:from>
    <xdr:to>
      <xdr:col>15</xdr:col>
      <xdr:colOff>609600</xdr:colOff>
      <xdr:row>17</xdr:row>
      <xdr:rowOff>139700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12700</xdr:colOff>
      <xdr:row>17</xdr:row>
      <xdr:rowOff>152400</xdr:rowOff>
    </xdr:from>
    <xdr:to>
      <xdr:col>10</xdr:col>
      <xdr:colOff>774700</xdr:colOff>
      <xdr:row>34</xdr:row>
      <xdr:rowOff>88900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12700</xdr:colOff>
      <xdr:row>34</xdr:row>
      <xdr:rowOff>101600</xdr:rowOff>
    </xdr:from>
    <xdr:to>
      <xdr:col>10</xdr:col>
      <xdr:colOff>774700</xdr:colOff>
      <xdr:row>51</xdr:row>
      <xdr:rowOff>38100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787400</xdr:colOff>
      <xdr:row>17</xdr:row>
      <xdr:rowOff>152400</xdr:rowOff>
    </xdr:from>
    <xdr:to>
      <xdr:col>15</xdr:col>
      <xdr:colOff>596900</xdr:colOff>
      <xdr:row>34</xdr:row>
      <xdr:rowOff>88900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800100</xdr:colOff>
      <xdr:row>34</xdr:row>
      <xdr:rowOff>114300</xdr:rowOff>
    </xdr:from>
    <xdr:to>
      <xdr:col>15</xdr:col>
      <xdr:colOff>609600</xdr:colOff>
      <xdr:row>51</xdr:row>
      <xdr:rowOff>50800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456080</xdr:colOff>
      <xdr:row>2</xdr:row>
      <xdr:rowOff>19050</xdr:rowOff>
    </xdr:from>
    <xdr:to>
      <xdr:col>22</xdr:col>
      <xdr:colOff>449729</xdr:colOff>
      <xdr:row>22</xdr:row>
      <xdr:rowOff>25400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654050</xdr:colOff>
      <xdr:row>25</xdr:row>
      <xdr:rowOff>57150</xdr:rowOff>
    </xdr:from>
    <xdr:to>
      <xdr:col>22</xdr:col>
      <xdr:colOff>463550</xdr:colOff>
      <xdr:row>39</xdr:row>
      <xdr:rowOff>158750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12686</xdr:colOff>
      <xdr:row>47</xdr:row>
      <xdr:rowOff>25400</xdr:rowOff>
    </xdr:from>
    <xdr:to>
      <xdr:col>9</xdr:col>
      <xdr:colOff>260424</xdr:colOff>
      <xdr:row>69</xdr:row>
      <xdr:rowOff>77838</xdr:rowOff>
    </xdr:to>
    <xdr:graphicFrame macro="">
      <xdr:nvGraphicFramePr>
        <xdr:cNvPr id="4" name="Chart 3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647700</xdr:colOff>
      <xdr:row>39</xdr:row>
      <xdr:rowOff>152400</xdr:rowOff>
    </xdr:from>
    <xdr:to>
      <xdr:col>22</xdr:col>
      <xdr:colOff>457200</xdr:colOff>
      <xdr:row>54</xdr:row>
      <xdr:rowOff>88900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266700</xdr:colOff>
      <xdr:row>47</xdr:row>
      <xdr:rowOff>25785</xdr:rowOff>
    </xdr:from>
    <xdr:to>
      <xdr:col>15</xdr:col>
      <xdr:colOff>654776</xdr:colOff>
      <xdr:row>69</xdr:row>
      <xdr:rowOff>78223</xdr:rowOff>
    </xdr:to>
    <xdr:graphicFrame macro="">
      <xdr:nvGraphicFramePr>
        <xdr:cNvPr id="6" name="Chart 5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146050</xdr:colOff>
      <xdr:row>2</xdr:row>
      <xdr:rowOff>146050</xdr:rowOff>
    </xdr:from>
    <xdr:to>
      <xdr:col>13</xdr:col>
      <xdr:colOff>908050</xdr:colOff>
      <xdr:row>19</xdr:row>
      <xdr:rowOff>82550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Urban Pop">
      <a:dk1>
        <a:srgbClr val="000000"/>
      </a:dk1>
      <a:lt1>
        <a:srgbClr val="FFFFFF"/>
      </a:lt1>
      <a:dk2>
        <a:srgbClr val="282828"/>
      </a:dk2>
      <a:lt2>
        <a:srgbClr val="D4D4D4"/>
      </a:lt2>
      <a:accent1>
        <a:srgbClr val="86CE24"/>
      </a:accent1>
      <a:accent2>
        <a:srgbClr val="00A2E6"/>
      </a:accent2>
      <a:accent3>
        <a:srgbClr val="FAC810"/>
      </a:accent3>
      <a:accent4>
        <a:srgbClr val="7D8F8C"/>
      </a:accent4>
      <a:accent5>
        <a:srgbClr val="D06B20"/>
      </a:accent5>
      <a:accent6>
        <a:srgbClr val="958B8B"/>
      </a:accent6>
      <a:hlink>
        <a:srgbClr val="FF9900"/>
      </a:hlink>
      <a:folHlink>
        <a:srgbClr val="96969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7"/>
  <sheetViews>
    <sheetView topLeftCell="A9" workbookViewId="0">
      <selection activeCell="Q49" sqref="Q49"/>
    </sheetView>
  </sheetViews>
  <sheetFormatPr baseColWidth="10" defaultRowHeight="13" customHeight="1" x14ac:dyDescent="0"/>
  <cols>
    <col min="1" max="1" width="4.140625" bestFit="1" customWidth="1"/>
    <col min="2" max="2" width="5.85546875" bestFit="1" customWidth="1"/>
    <col min="4" max="4" width="15.5703125" bestFit="1" customWidth="1"/>
    <col min="5" max="5" width="15.5703125" customWidth="1"/>
  </cols>
  <sheetData>
    <row r="1" spans="1:5" ht="18">
      <c r="A1" s="3" t="s">
        <v>114</v>
      </c>
    </row>
    <row r="2" spans="1:5" ht="13" customHeight="1">
      <c r="B2" s="2" t="s">
        <v>41</v>
      </c>
      <c r="C2" s="2"/>
      <c r="D2" s="32" t="s">
        <v>82</v>
      </c>
      <c r="E2" s="33" t="s">
        <v>84</v>
      </c>
    </row>
    <row r="3" spans="1:5" ht="13" customHeight="1">
      <c r="A3">
        <v>1</v>
      </c>
      <c r="B3" s="17" t="s">
        <v>47</v>
      </c>
      <c r="C3" s="18" t="s">
        <v>40</v>
      </c>
      <c r="D3" s="19" t="s">
        <v>117</v>
      </c>
      <c r="E3" s="19" t="s">
        <v>85</v>
      </c>
    </row>
    <row r="4" spans="1:5" ht="13" customHeight="1">
      <c r="A4">
        <v>1</v>
      </c>
      <c r="B4" s="20" t="s">
        <v>48</v>
      </c>
      <c r="C4" s="21" t="s">
        <v>40</v>
      </c>
      <c r="D4" s="22" t="s">
        <v>118</v>
      </c>
      <c r="E4" s="19" t="s">
        <v>85</v>
      </c>
    </row>
    <row r="5" spans="1:5" ht="13" customHeight="1">
      <c r="A5">
        <v>1</v>
      </c>
      <c r="B5" s="20" t="s">
        <v>49</v>
      </c>
      <c r="C5" s="21" t="s">
        <v>40</v>
      </c>
      <c r="D5" s="22" t="s">
        <v>119</v>
      </c>
      <c r="E5" s="19" t="s">
        <v>85</v>
      </c>
    </row>
    <row r="6" spans="1:5" ht="13" customHeight="1">
      <c r="A6">
        <v>1</v>
      </c>
      <c r="B6" s="20" t="s">
        <v>50</v>
      </c>
      <c r="C6" s="21" t="s">
        <v>40</v>
      </c>
      <c r="D6" s="22" t="s">
        <v>120</v>
      </c>
      <c r="E6" s="19" t="s">
        <v>85</v>
      </c>
    </row>
    <row r="7" spans="1:5" ht="13" customHeight="1">
      <c r="A7">
        <v>1</v>
      </c>
      <c r="B7" s="20" t="s">
        <v>2</v>
      </c>
      <c r="C7" s="21" t="s">
        <v>40</v>
      </c>
      <c r="D7" s="22" t="s">
        <v>121</v>
      </c>
      <c r="E7" s="19" t="s">
        <v>85</v>
      </c>
    </row>
    <row r="8" spans="1:5" ht="13" customHeight="1">
      <c r="A8">
        <v>1</v>
      </c>
      <c r="B8" s="20" t="s">
        <v>3</v>
      </c>
      <c r="C8" s="21" t="s">
        <v>40</v>
      </c>
      <c r="D8" s="22" t="s">
        <v>122</v>
      </c>
      <c r="E8" s="19" t="s">
        <v>85</v>
      </c>
    </row>
    <row r="9" spans="1:5" ht="13" customHeight="1">
      <c r="A9">
        <v>1</v>
      </c>
      <c r="B9" s="20" t="s">
        <v>51</v>
      </c>
      <c r="C9" s="21" t="s">
        <v>40</v>
      </c>
      <c r="D9" s="22" t="s">
        <v>123</v>
      </c>
      <c r="E9" s="19" t="s">
        <v>85</v>
      </c>
    </row>
    <row r="10" spans="1:5" ht="13" customHeight="1">
      <c r="A10">
        <v>1</v>
      </c>
      <c r="B10" s="20" t="s">
        <v>52</v>
      </c>
      <c r="C10" s="21" t="s">
        <v>40</v>
      </c>
      <c r="D10" s="22" t="s">
        <v>124</v>
      </c>
      <c r="E10" s="19" t="s">
        <v>85</v>
      </c>
    </row>
    <row r="11" spans="1:5" ht="13" customHeight="1">
      <c r="A11">
        <v>1</v>
      </c>
      <c r="B11" s="20" t="s">
        <v>53</v>
      </c>
      <c r="C11" s="21" t="s">
        <v>40</v>
      </c>
      <c r="D11" s="22" t="s">
        <v>125</v>
      </c>
      <c r="E11" s="19" t="s">
        <v>85</v>
      </c>
    </row>
    <row r="12" spans="1:5" ht="13" customHeight="1">
      <c r="A12">
        <v>1</v>
      </c>
      <c r="B12" s="20" t="s">
        <v>54</v>
      </c>
      <c r="C12" s="21" t="s">
        <v>40</v>
      </c>
      <c r="D12" s="22" t="s">
        <v>126</v>
      </c>
      <c r="E12" s="19" t="s">
        <v>85</v>
      </c>
    </row>
    <row r="13" spans="1:5" ht="13" customHeight="1">
      <c r="A13">
        <v>1</v>
      </c>
      <c r="B13" s="20" t="s">
        <v>55</v>
      </c>
      <c r="C13" s="21" t="s">
        <v>40</v>
      </c>
      <c r="D13" s="22" t="s">
        <v>127</v>
      </c>
      <c r="E13" s="19" t="s">
        <v>85</v>
      </c>
    </row>
    <row r="14" spans="1:5" ht="13" customHeight="1">
      <c r="A14" s="24">
        <v>1</v>
      </c>
      <c r="B14" s="25" t="s">
        <v>56</v>
      </c>
      <c r="C14" s="26" t="s">
        <v>40</v>
      </c>
      <c r="D14" s="27" t="s">
        <v>128</v>
      </c>
      <c r="E14" s="27" t="s">
        <v>85</v>
      </c>
    </row>
    <row r="15" spans="1:5" ht="13" customHeight="1">
      <c r="A15">
        <v>1</v>
      </c>
      <c r="B15" s="14" t="s">
        <v>4</v>
      </c>
      <c r="C15" s="15">
        <v>27.084392423174037</v>
      </c>
      <c r="D15" s="16" t="s">
        <v>117</v>
      </c>
      <c r="E15" s="16" t="s">
        <v>83</v>
      </c>
    </row>
    <row r="16" spans="1:5" ht="13" customHeight="1">
      <c r="A16">
        <v>1</v>
      </c>
      <c r="B16" s="14" t="s">
        <v>5</v>
      </c>
      <c r="C16" s="15">
        <v>28.620775848197777</v>
      </c>
      <c r="D16" s="16" t="s">
        <v>118</v>
      </c>
      <c r="E16" s="16" t="s">
        <v>83</v>
      </c>
    </row>
    <row r="17" spans="1:11" ht="13" customHeight="1">
      <c r="A17">
        <v>1</v>
      </c>
      <c r="B17" s="14" t="s">
        <v>6</v>
      </c>
      <c r="C17" s="15">
        <v>28.207340042584306</v>
      </c>
      <c r="D17" s="16" t="s">
        <v>119</v>
      </c>
      <c r="E17" s="16" t="s">
        <v>83</v>
      </c>
    </row>
    <row r="18" spans="1:11" ht="13" customHeight="1">
      <c r="A18">
        <v>1</v>
      </c>
      <c r="B18" s="14" t="s">
        <v>7</v>
      </c>
      <c r="C18" s="15">
        <v>28.443589055733735</v>
      </c>
      <c r="D18" s="16" t="s">
        <v>120</v>
      </c>
      <c r="E18" s="16" t="s">
        <v>83</v>
      </c>
    </row>
    <row r="19" spans="1:11" ht="13" customHeight="1">
      <c r="A19">
        <v>1</v>
      </c>
      <c r="B19" s="14" t="s">
        <v>8</v>
      </c>
      <c r="C19" s="15">
        <v>28.16969342269001</v>
      </c>
      <c r="D19" s="16" t="s">
        <v>121</v>
      </c>
      <c r="E19" s="16" t="s">
        <v>83</v>
      </c>
    </row>
    <row r="20" spans="1:11" ht="13" customHeight="1">
      <c r="A20">
        <v>1</v>
      </c>
      <c r="B20" s="14" t="s">
        <v>9</v>
      </c>
      <c r="C20" s="15">
        <v>28.586941263667889</v>
      </c>
      <c r="D20" s="16" t="s">
        <v>122</v>
      </c>
      <c r="E20" s="16" t="s">
        <v>83</v>
      </c>
    </row>
    <row r="21" spans="1:11" ht="13" customHeight="1">
      <c r="A21">
        <v>1</v>
      </c>
      <c r="B21" s="14" t="s">
        <v>10</v>
      </c>
      <c r="C21" s="15">
        <v>28.630164658787962</v>
      </c>
      <c r="D21" s="16" t="s">
        <v>123</v>
      </c>
      <c r="E21" s="16" t="s">
        <v>83</v>
      </c>
    </row>
    <row r="22" spans="1:11" ht="13" customHeight="1">
      <c r="A22">
        <v>1</v>
      </c>
      <c r="B22" s="14" t="s">
        <v>11</v>
      </c>
      <c r="C22" s="15">
        <v>28.398354749481104</v>
      </c>
      <c r="D22" s="16" t="s">
        <v>124</v>
      </c>
      <c r="E22" s="16" t="s">
        <v>83</v>
      </c>
    </row>
    <row r="23" spans="1:11" ht="13" customHeight="1">
      <c r="A23">
        <v>1</v>
      </c>
      <c r="B23" s="14" t="s">
        <v>12</v>
      </c>
      <c r="C23" s="15">
        <v>28.893550878521133</v>
      </c>
      <c r="D23" s="16" t="s">
        <v>125</v>
      </c>
      <c r="E23" s="16" t="s">
        <v>83</v>
      </c>
    </row>
    <row r="24" spans="1:11" ht="13" customHeight="1">
      <c r="A24">
        <v>1</v>
      </c>
      <c r="B24" s="14" t="s">
        <v>13</v>
      </c>
      <c r="C24" s="15">
        <v>28.746807593496648</v>
      </c>
      <c r="D24" s="16" t="s">
        <v>126</v>
      </c>
      <c r="E24" s="16" t="s">
        <v>83</v>
      </c>
    </row>
    <row r="25" spans="1:11" ht="13" customHeight="1">
      <c r="A25">
        <v>1</v>
      </c>
      <c r="B25" s="14" t="s">
        <v>14</v>
      </c>
      <c r="C25" s="15">
        <v>30.06839373461764</v>
      </c>
      <c r="D25" s="16" t="s">
        <v>127</v>
      </c>
      <c r="E25" s="16" t="s">
        <v>83</v>
      </c>
    </row>
    <row r="26" spans="1:11" ht="13" customHeight="1">
      <c r="A26" s="24">
        <v>1</v>
      </c>
      <c r="B26" s="28" t="s">
        <v>15</v>
      </c>
      <c r="C26" s="29">
        <v>27.886216696452433</v>
      </c>
      <c r="D26" s="30" t="s">
        <v>128</v>
      </c>
      <c r="E26" s="30" t="s">
        <v>83</v>
      </c>
      <c r="K26" s="9"/>
    </row>
    <row r="27" spans="1:11" ht="13" customHeight="1">
      <c r="A27">
        <v>1</v>
      </c>
      <c r="B27" s="14" t="s">
        <v>16</v>
      </c>
      <c r="C27" s="15">
        <v>27.37379126758594</v>
      </c>
      <c r="D27" s="16" t="s">
        <v>117</v>
      </c>
      <c r="E27" s="16" t="s">
        <v>83</v>
      </c>
      <c r="K27" s="9"/>
    </row>
    <row r="28" spans="1:11" ht="13" customHeight="1">
      <c r="A28">
        <v>1</v>
      </c>
      <c r="B28" s="14" t="s">
        <v>17</v>
      </c>
      <c r="C28" s="15">
        <v>28.702511787585557</v>
      </c>
      <c r="D28" s="16" t="s">
        <v>118</v>
      </c>
      <c r="E28" s="16" t="s">
        <v>83</v>
      </c>
    </row>
    <row r="29" spans="1:11" ht="13" customHeight="1">
      <c r="A29">
        <v>1</v>
      </c>
      <c r="B29" s="14" t="s">
        <v>18</v>
      </c>
      <c r="C29" s="15">
        <v>28.568227498060491</v>
      </c>
      <c r="D29" s="16" t="s">
        <v>119</v>
      </c>
      <c r="E29" s="16" t="s">
        <v>83</v>
      </c>
    </row>
    <row r="30" spans="1:11" ht="13" customHeight="1">
      <c r="A30">
        <v>1</v>
      </c>
      <c r="B30" s="14" t="s">
        <v>19</v>
      </c>
      <c r="C30" s="15">
        <v>28.51145261426187</v>
      </c>
      <c r="D30" s="16" t="s">
        <v>120</v>
      </c>
      <c r="E30" s="16" t="s">
        <v>83</v>
      </c>
    </row>
    <row r="31" spans="1:11" ht="13" customHeight="1">
      <c r="A31">
        <v>1</v>
      </c>
      <c r="B31" s="14" t="s">
        <v>20</v>
      </c>
      <c r="C31" s="15">
        <v>27.991122889641513</v>
      </c>
      <c r="D31" s="16" t="s">
        <v>121</v>
      </c>
      <c r="E31" s="16" t="s">
        <v>83</v>
      </c>
    </row>
    <row r="32" spans="1:11" ht="13" customHeight="1">
      <c r="A32">
        <v>1</v>
      </c>
      <c r="B32" s="14" t="s">
        <v>21</v>
      </c>
      <c r="C32" s="15">
        <v>28.375673305639189</v>
      </c>
      <c r="D32" s="16" t="s">
        <v>122</v>
      </c>
      <c r="E32" s="16" t="s">
        <v>83</v>
      </c>
    </row>
    <row r="33" spans="1:5" ht="13" customHeight="1">
      <c r="A33">
        <v>1</v>
      </c>
      <c r="B33" s="14" t="s">
        <v>22</v>
      </c>
      <c r="C33" s="15">
        <v>28.644443717720669</v>
      </c>
      <c r="D33" s="16" t="s">
        <v>123</v>
      </c>
      <c r="E33" s="16" t="s">
        <v>83</v>
      </c>
    </row>
    <row r="34" spans="1:5" ht="13" customHeight="1">
      <c r="A34">
        <v>1</v>
      </c>
      <c r="B34" s="14" t="s">
        <v>23</v>
      </c>
      <c r="C34" s="15">
        <v>28.619053109659294</v>
      </c>
      <c r="D34" s="16" t="s">
        <v>124</v>
      </c>
      <c r="E34" s="16" t="s">
        <v>83</v>
      </c>
    </row>
    <row r="35" spans="1:5" ht="13" customHeight="1">
      <c r="A35">
        <v>1</v>
      </c>
      <c r="B35" s="14" t="s">
        <v>24</v>
      </c>
      <c r="C35" s="15">
        <v>28.902891731047944</v>
      </c>
      <c r="D35" s="16" t="s">
        <v>125</v>
      </c>
      <c r="E35" s="16" t="s">
        <v>83</v>
      </c>
    </row>
    <row r="36" spans="1:5" ht="13" customHeight="1">
      <c r="A36">
        <v>1</v>
      </c>
      <c r="B36" s="14" t="s">
        <v>25</v>
      </c>
      <c r="C36" s="15">
        <v>28.953614978874047</v>
      </c>
      <c r="D36" s="16" t="s">
        <v>126</v>
      </c>
      <c r="E36" s="16" t="s">
        <v>83</v>
      </c>
    </row>
    <row r="37" spans="1:5" ht="13" customHeight="1">
      <c r="A37">
        <v>1</v>
      </c>
      <c r="B37" s="14" t="s">
        <v>26</v>
      </c>
      <c r="C37" s="15">
        <v>29.844767305435912</v>
      </c>
      <c r="D37" s="16" t="s">
        <v>127</v>
      </c>
      <c r="E37" s="16" t="s">
        <v>83</v>
      </c>
    </row>
    <row r="38" spans="1:5" ht="13" customHeight="1">
      <c r="A38" s="24">
        <v>1</v>
      </c>
      <c r="B38" s="28" t="s">
        <v>27</v>
      </c>
      <c r="C38" s="29">
        <v>28.344454548069756</v>
      </c>
      <c r="D38" s="30" t="s">
        <v>128</v>
      </c>
      <c r="E38" s="30" t="s">
        <v>83</v>
      </c>
    </row>
    <row r="39" spans="1:5" ht="13" customHeight="1">
      <c r="A39">
        <v>1</v>
      </c>
      <c r="B39" s="20" t="s">
        <v>28</v>
      </c>
      <c r="C39" s="21" t="s">
        <v>40</v>
      </c>
      <c r="D39" s="22" t="s">
        <v>129</v>
      </c>
      <c r="E39" s="19" t="s">
        <v>85</v>
      </c>
    </row>
    <row r="40" spans="1:5" ht="13" customHeight="1">
      <c r="A40">
        <v>1</v>
      </c>
      <c r="B40" s="20" t="s">
        <v>29</v>
      </c>
      <c r="C40" s="21" t="s">
        <v>40</v>
      </c>
      <c r="D40" s="22" t="s">
        <v>130</v>
      </c>
      <c r="E40" s="19" t="s">
        <v>85</v>
      </c>
    </row>
    <row r="41" spans="1:5" ht="13" customHeight="1">
      <c r="A41">
        <v>1</v>
      </c>
      <c r="B41" s="22" t="s">
        <v>30</v>
      </c>
      <c r="C41" s="21" t="s">
        <v>40</v>
      </c>
      <c r="D41" s="22" t="s">
        <v>131</v>
      </c>
      <c r="E41" s="19" t="s">
        <v>85</v>
      </c>
    </row>
    <row r="42" spans="1:5" ht="13" customHeight="1">
      <c r="A42">
        <v>1</v>
      </c>
      <c r="B42" s="22" t="s">
        <v>31</v>
      </c>
      <c r="C42" s="21" t="s">
        <v>40</v>
      </c>
      <c r="D42" s="22" t="s">
        <v>132</v>
      </c>
      <c r="E42" s="19" t="s">
        <v>85</v>
      </c>
    </row>
    <row r="43" spans="1:5" ht="13" customHeight="1">
      <c r="A43">
        <v>1</v>
      </c>
      <c r="B43" s="22" t="s">
        <v>32</v>
      </c>
      <c r="C43" s="22" t="s">
        <v>40</v>
      </c>
      <c r="D43" s="22" t="s">
        <v>133</v>
      </c>
      <c r="E43" s="19" t="s">
        <v>85</v>
      </c>
    </row>
    <row r="44" spans="1:5" ht="13" customHeight="1">
      <c r="A44">
        <v>1</v>
      </c>
      <c r="B44" s="22" t="s">
        <v>33</v>
      </c>
      <c r="C44" s="22" t="s">
        <v>40</v>
      </c>
      <c r="D44" s="22" t="s">
        <v>134</v>
      </c>
      <c r="E44" s="19" t="s">
        <v>85</v>
      </c>
    </row>
    <row r="45" spans="1:5" ht="13" customHeight="1">
      <c r="A45">
        <v>1</v>
      </c>
      <c r="B45" s="22" t="s">
        <v>34</v>
      </c>
      <c r="C45" s="22" t="s">
        <v>40</v>
      </c>
      <c r="D45" s="22" t="s">
        <v>135</v>
      </c>
      <c r="E45" s="19" t="s">
        <v>85</v>
      </c>
    </row>
    <row r="46" spans="1:5" ht="13" customHeight="1">
      <c r="A46">
        <v>1</v>
      </c>
      <c r="B46" s="22" t="s">
        <v>35</v>
      </c>
      <c r="C46" s="22" t="s">
        <v>40</v>
      </c>
      <c r="D46" s="22" t="s">
        <v>136</v>
      </c>
      <c r="E46" s="19" t="s">
        <v>85</v>
      </c>
    </row>
    <row r="47" spans="1:5" ht="13" customHeight="1">
      <c r="A47">
        <v>1</v>
      </c>
      <c r="B47" s="22" t="s">
        <v>36</v>
      </c>
      <c r="C47" s="22" t="s">
        <v>40</v>
      </c>
      <c r="D47" s="22" t="s">
        <v>137</v>
      </c>
      <c r="E47" s="19" t="s">
        <v>85</v>
      </c>
    </row>
    <row r="48" spans="1:5" ht="13" customHeight="1">
      <c r="A48">
        <v>1</v>
      </c>
      <c r="B48" s="22" t="s">
        <v>37</v>
      </c>
      <c r="C48" s="22" t="s">
        <v>40</v>
      </c>
      <c r="D48" s="22" t="s">
        <v>138</v>
      </c>
      <c r="E48" s="19" t="s">
        <v>85</v>
      </c>
    </row>
    <row r="49" spans="1:5" ht="13" customHeight="1">
      <c r="A49">
        <v>1</v>
      </c>
      <c r="B49" s="22" t="s">
        <v>38</v>
      </c>
      <c r="C49" s="22" t="s">
        <v>40</v>
      </c>
      <c r="D49" s="22" t="s">
        <v>139</v>
      </c>
      <c r="E49" s="19" t="s">
        <v>85</v>
      </c>
    </row>
    <row r="50" spans="1:5" ht="13" customHeight="1">
      <c r="A50" s="24">
        <v>1</v>
      </c>
      <c r="B50" s="27" t="s">
        <v>39</v>
      </c>
      <c r="C50" s="27" t="s">
        <v>40</v>
      </c>
      <c r="D50" s="27" t="s">
        <v>140</v>
      </c>
      <c r="E50" s="27" t="s">
        <v>85</v>
      </c>
    </row>
    <row r="51" spans="1:5" ht="13" customHeight="1">
      <c r="A51">
        <v>1</v>
      </c>
      <c r="B51" s="16" t="s">
        <v>57</v>
      </c>
      <c r="C51" s="16">
        <v>28.179157797511493</v>
      </c>
      <c r="D51" s="16" t="s">
        <v>129</v>
      </c>
      <c r="E51" s="16" t="s">
        <v>83</v>
      </c>
    </row>
    <row r="52" spans="1:5" ht="13" customHeight="1">
      <c r="A52">
        <v>1</v>
      </c>
      <c r="B52" s="16" t="s">
        <v>58</v>
      </c>
      <c r="C52" s="16">
        <v>28.442236972037978</v>
      </c>
      <c r="D52" s="16" t="s">
        <v>130</v>
      </c>
      <c r="E52" s="16" t="s">
        <v>83</v>
      </c>
    </row>
    <row r="53" spans="1:5" ht="13" customHeight="1">
      <c r="A53">
        <v>1</v>
      </c>
      <c r="B53" s="16" t="s">
        <v>59</v>
      </c>
      <c r="C53" s="16">
        <v>28.076833846397324</v>
      </c>
      <c r="D53" s="16" t="s">
        <v>131</v>
      </c>
      <c r="E53" s="16" t="s">
        <v>83</v>
      </c>
    </row>
    <row r="54" spans="1:5" ht="13" customHeight="1">
      <c r="A54">
        <v>1</v>
      </c>
      <c r="B54" s="16" t="s">
        <v>60</v>
      </c>
      <c r="C54" s="16">
        <v>28.382175504851265</v>
      </c>
      <c r="D54" s="16" t="s">
        <v>132</v>
      </c>
      <c r="E54" s="16" t="s">
        <v>83</v>
      </c>
    </row>
    <row r="55" spans="1:5" ht="13" customHeight="1">
      <c r="A55">
        <v>1</v>
      </c>
      <c r="B55" s="16" t="s">
        <v>61</v>
      </c>
      <c r="C55" s="16">
        <v>28.296562248228533</v>
      </c>
      <c r="D55" s="16" t="s">
        <v>133</v>
      </c>
      <c r="E55" s="16" t="s">
        <v>83</v>
      </c>
    </row>
    <row r="56" spans="1:5" ht="13" customHeight="1">
      <c r="A56">
        <v>1</v>
      </c>
      <c r="B56" s="16" t="s">
        <v>62</v>
      </c>
      <c r="C56" s="16">
        <v>28.55705185710211</v>
      </c>
      <c r="D56" s="16" t="s">
        <v>134</v>
      </c>
      <c r="E56" s="16" t="s">
        <v>83</v>
      </c>
    </row>
    <row r="57" spans="1:5" ht="13" customHeight="1">
      <c r="A57">
        <v>1</v>
      </c>
      <c r="B57" s="16" t="s">
        <v>63</v>
      </c>
      <c r="C57" s="16">
        <v>28.62135560099733</v>
      </c>
      <c r="D57" s="16" t="s">
        <v>135</v>
      </c>
      <c r="E57" s="16" t="s">
        <v>83</v>
      </c>
    </row>
    <row r="58" spans="1:5" ht="13" customHeight="1">
      <c r="A58">
        <v>1</v>
      </c>
      <c r="B58" s="16" t="s">
        <v>64</v>
      </c>
      <c r="C58" s="16">
        <v>28.990132689670112</v>
      </c>
      <c r="D58" s="16" t="s">
        <v>136</v>
      </c>
      <c r="E58" s="16" t="s">
        <v>83</v>
      </c>
    </row>
    <row r="59" spans="1:5" ht="13" customHeight="1">
      <c r="A59">
        <v>1</v>
      </c>
      <c r="B59" s="16" t="s">
        <v>65</v>
      </c>
      <c r="C59" s="16">
        <v>28.09623625277797</v>
      </c>
      <c r="D59" s="16" t="s">
        <v>137</v>
      </c>
      <c r="E59" s="16" t="s">
        <v>83</v>
      </c>
    </row>
    <row r="60" spans="1:5" ht="13" customHeight="1">
      <c r="A60">
        <v>1</v>
      </c>
      <c r="B60" s="16" t="s">
        <v>66</v>
      </c>
      <c r="C60" s="16">
        <v>28.769008182893593</v>
      </c>
      <c r="D60" s="16" t="s">
        <v>138</v>
      </c>
      <c r="E60" s="16" t="s">
        <v>83</v>
      </c>
    </row>
    <row r="61" spans="1:5" ht="13" customHeight="1">
      <c r="A61">
        <v>1</v>
      </c>
      <c r="B61" s="16" t="s">
        <v>67</v>
      </c>
      <c r="C61" s="16">
        <v>28.542891402685452</v>
      </c>
      <c r="D61" s="16" t="s">
        <v>139</v>
      </c>
      <c r="E61" s="16" t="s">
        <v>83</v>
      </c>
    </row>
    <row r="62" spans="1:5" ht="13" customHeight="1">
      <c r="A62" s="24">
        <v>1</v>
      </c>
      <c r="B62" s="30" t="s">
        <v>68</v>
      </c>
      <c r="C62" s="30">
        <v>28.167983367555113</v>
      </c>
      <c r="D62" s="30" t="s">
        <v>140</v>
      </c>
      <c r="E62" s="30" t="s">
        <v>83</v>
      </c>
    </row>
    <row r="63" spans="1:5" ht="13" customHeight="1">
      <c r="A63">
        <v>1</v>
      </c>
      <c r="B63" s="16" t="s">
        <v>69</v>
      </c>
      <c r="C63" s="16">
        <v>27.981964804398135</v>
      </c>
      <c r="D63" s="16" t="s">
        <v>129</v>
      </c>
      <c r="E63" s="16" t="s">
        <v>83</v>
      </c>
    </row>
    <row r="64" spans="1:5" ht="13" customHeight="1">
      <c r="A64">
        <v>1</v>
      </c>
      <c r="B64" s="16" t="s">
        <v>70</v>
      </c>
      <c r="C64" s="16">
        <v>28.329602331817163</v>
      </c>
      <c r="D64" s="16" t="s">
        <v>130</v>
      </c>
      <c r="E64" s="16" t="s">
        <v>83</v>
      </c>
    </row>
    <row r="65" spans="1:5" ht="13" customHeight="1">
      <c r="A65">
        <v>1</v>
      </c>
      <c r="B65" s="16" t="s">
        <v>71</v>
      </c>
      <c r="C65" s="16">
        <v>27.999758142888702</v>
      </c>
      <c r="D65" s="16" t="s">
        <v>131</v>
      </c>
      <c r="E65" s="16" t="s">
        <v>83</v>
      </c>
    </row>
    <row r="66" spans="1:5" ht="13" customHeight="1">
      <c r="A66">
        <v>1</v>
      </c>
      <c r="B66" s="16" t="s">
        <v>72</v>
      </c>
      <c r="C66" s="16">
        <v>28.100805466701583</v>
      </c>
      <c r="D66" s="16" t="s">
        <v>132</v>
      </c>
      <c r="E66" s="16" t="s">
        <v>83</v>
      </c>
    </row>
    <row r="67" spans="1:5" ht="13" customHeight="1">
      <c r="A67">
        <v>1</v>
      </c>
      <c r="B67" s="16" t="s">
        <v>73</v>
      </c>
      <c r="C67" s="16">
        <v>27.928853097465385</v>
      </c>
      <c r="D67" s="16" t="s">
        <v>133</v>
      </c>
      <c r="E67" s="16" t="s">
        <v>83</v>
      </c>
    </row>
    <row r="68" spans="1:5" ht="13" customHeight="1">
      <c r="A68">
        <v>1</v>
      </c>
      <c r="B68" s="16" t="s">
        <v>74</v>
      </c>
      <c r="C68" s="16">
        <v>28.388248024478163</v>
      </c>
      <c r="D68" s="16" t="s">
        <v>134</v>
      </c>
      <c r="E68" s="16" t="s">
        <v>83</v>
      </c>
    </row>
    <row r="69" spans="1:5" ht="13" customHeight="1">
      <c r="A69">
        <v>1</v>
      </c>
      <c r="B69" s="16" t="s">
        <v>75</v>
      </c>
      <c r="C69" s="16">
        <v>28.917480968272947</v>
      </c>
      <c r="D69" s="16" t="s">
        <v>135</v>
      </c>
      <c r="E69" s="16" t="s">
        <v>83</v>
      </c>
    </row>
    <row r="70" spans="1:5" ht="13" customHeight="1">
      <c r="A70">
        <v>1</v>
      </c>
      <c r="B70" s="16" t="s">
        <v>76</v>
      </c>
      <c r="C70" s="16">
        <v>28.488960269485045</v>
      </c>
      <c r="D70" s="16" t="s">
        <v>136</v>
      </c>
      <c r="E70" s="16" t="s">
        <v>83</v>
      </c>
    </row>
    <row r="71" spans="1:5" ht="13" customHeight="1">
      <c r="A71">
        <v>1</v>
      </c>
      <c r="B71" s="16" t="s">
        <v>77</v>
      </c>
      <c r="C71" s="16">
        <v>27.734326616641773</v>
      </c>
      <c r="D71" s="16" t="s">
        <v>137</v>
      </c>
      <c r="E71" s="16" t="s">
        <v>83</v>
      </c>
    </row>
    <row r="72" spans="1:5" ht="13" customHeight="1">
      <c r="A72">
        <v>1</v>
      </c>
      <c r="B72" s="16" t="s">
        <v>78</v>
      </c>
      <c r="C72" s="16">
        <v>28.502965766578978</v>
      </c>
      <c r="D72" s="16" t="s">
        <v>138</v>
      </c>
      <c r="E72" s="16" t="s">
        <v>83</v>
      </c>
    </row>
    <row r="73" spans="1:5" ht="13" customHeight="1">
      <c r="A73">
        <v>1</v>
      </c>
      <c r="B73" s="16" t="s">
        <v>79</v>
      </c>
      <c r="C73" s="16">
        <v>28.225744811085903</v>
      </c>
      <c r="D73" s="16" t="s">
        <v>139</v>
      </c>
      <c r="E73" s="16" t="s">
        <v>83</v>
      </c>
    </row>
    <row r="74" spans="1:5" ht="13" customHeight="1">
      <c r="A74" s="24">
        <v>1</v>
      </c>
      <c r="B74" s="30" t="s">
        <v>80</v>
      </c>
      <c r="C74" s="30">
        <v>27.988713953218483</v>
      </c>
      <c r="D74" s="30" t="s">
        <v>140</v>
      </c>
      <c r="E74" s="30" t="s">
        <v>83</v>
      </c>
    </row>
    <row r="75" spans="1:5" ht="13" customHeight="1">
      <c r="A75" s="24">
        <v>1</v>
      </c>
      <c r="B75" s="31" t="s">
        <v>81</v>
      </c>
      <c r="C75" s="31">
        <v>28.221400169006817</v>
      </c>
      <c r="D75" s="31" t="s">
        <v>86</v>
      </c>
      <c r="E75" s="34"/>
    </row>
    <row r="76" spans="1:5" ht="13" customHeight="1">
      <c r="A76" t="s">
        <v>115</v>
      </c>
      <c r="B76" s="14" t="s">
        <v>47</v>
      </c>
      <c r="C76" s="16" t="s">
        <v>40</v>
      </c>
      <c r="D76" s="16" t="s">
        <v>127</v>
      </c>
      <c r="E76" s="35" t="s">
        <v>83</v>
      </c>
    </row>
    <row r="77" spans="1:5" ht="13" customHeight="1">
      <c r="A77" t="s">
        <v>116</v>
      </c>
      <c r="B77" s="14" t="s">
        <v>48</v>
      </c>
      <c r="C77" s="16">
        <v>28.346686952317079</v>
      </c>
      <c r="D77" s="16" t="s">
        <v>127</v>
      </c>
      <c r="E77" s="35" t="s">
        <v>83</v>
      </c>
    </row>
    <row r="78" spans="1:5" ht="13" customHeight="1">
      <c r="B78" s="23"/>
      <c r="C78" s="23"/>
      <c r="D78" s="23"/>
      <c r="E78" s="23"/>
    </row>
    <row r="79" spans="1:5" ht="13" customHeight="1">
      <c r="B79" s="23"/>
      <c r="C79" s="23"/>
      <c r="D79" s="23"/>
      <c r="E79" s="23"/>
    </row>
    <row r="80" spans="1:5" ht="13" customHeight="1">
      <c r="B80" s="23"/>
      <c r="C80" s="23"/>
      <c r="D80" s="23"/>
      <c r="E80" s="23"/>
    </row>
    <row r="81" spans="2:5" ht="13" customHeight="1">
      <c r="B81" s="23"/>
      <c r="C81" s="23"/>
      <c r="D81" s="23"/>
      <c r="E81" s="23"/>
    </row>
    <row r="82" spans="2:5" ht="13" customHeight="1">
      <c r="B82" s="23"/>
      <c r="C82" s="23"/>
      <c r="D82" s="23"/>
      <c r="E82" s="23"/>
    </row>
    <row r="83" spans="2:5" ht="13" customHeight="1">
      <c r="B83" s="23"/>
      <c r="C83" s="23"/>
      <c r="D83" s="23"/>
      <c r="E83" s="23"/>
    </row>
    <row r="84" spans="2:5" ht="13" customHeight="1">
      <c r="B84" s="23"/>
      <c r="C84" s="23"/>
      <c r="D84" s="23"/>
      <c r="E84" s="23"/>
    </row>
    <row r="85" spans="2:5" ht="13" customHeight="1">
      <c r="B85" s="23"/>
      <c r="C85" s="23"/>
      <c r="D85" s="23"/>
      <c r="E85" s="23"/>
    </row>
    <row r="86" spans="2:5" ht="13" customHeight="1">
      <c r="B86" s="23"/>
      <c r="C86" s="23"/>
      <c r="D86" s="23"/>
      <c r="E86" s="23"/>
    </row>
    <row r="87" spans="2:5" ht="13" customHeight="1">
      <c r="B87" s="23"/>
      <c r="C87" s="23"/>
      <c r="D87" s="23"/>
      <c r="E87" s="23"/>
    </row>
    <row r="88" spans="2:5" ht="13" customHeight="1">
      <c r="B88" s="23"/>
      <c r="C88" s="23"/>
      <c r="D88" s="23"/>
      <c r="E88" s="23"/>
    </row>
    <row r="89" spans="2:5" ht="13" customHeight="1">
      <c r="B89" s="23"/>
      <c r="C89" s="23"/>
      <c r="D89" s="23"/>
      <c r="E89" s="23"/>
    </row>
    <row r="90" spans="2:5" ht="13" customHeight="1">
      <c r="B90" s="23"/>
      <c r="C90" s="23"/>
      <c r="D90" s="23"/>
      <c r="E90" s="23"/>
    </row>
    <row r="91" spans="2:5" ht="13" customHeight="1">
      <c r="B91" s="23"/>
      <c r="C91" s="23"/>
      <c r="D91" s="23"/>
      <c r="E91" s="23"/>
    </row>
    <row r="92" spans="2:5" ht="13" customHeight="1">
      <c r="B92" s="23"/>
      <c r="C92" s="23"/>
      <c r="D92" s="23"/>
      <c r="E92" s="23"/>
    </row>
    <row r="93" spans="2:5" ht="13" customHeight="1">
      <c r="B93" s="23"/>
      <c r="C93" s="23"/>
      <c r="D93" s="23"/>
      <c r="E93" s="23"/>
    </row>
    <row r="94" spans="2:5" ht="13" customHeight="1">
      <c r="B94" s="23"/>
      <c r="C94" s="23"/>
      <c r="D94" s="23"/>
      <c r="E94" s="23"/>
    </row>
    <row r="95" spans="2:5" ht="13" customHeight="1">
      <c r="B95" s="23"/>
      <c r="C95" s="23"/>
      <c r="D95" s="23"/>
      <c r="E95" s="23"/>
    </row>
    <row r="96" spans="2:5" ht="13" customHeight="1">
      <c r="B96" s="23"/>
      <c r="C96" s="23"/>
      <c r="D96" s="23"/>
      <c r="E96" s="23"/>
    </row>
    <row r="97" spans="2:5" ht="13" customHeight="1">
      <c r="B97" s="23"/>
      <c r="C97" s="23"/>
      <c r="D97" s="23"/>
      <c r="E97" s="23"/>
    </row>
    <row r="98" spans="2:5" ht="13" customHeight="1">
      <c r="B98" s="23"/>
      <c r="C98" s="23"/>
      <c r="D98" s="23"/>
      <c r="E98" s="23"/>
    </row>
    <row r="99" spans="2:5" ht="13" customHeight="1">
      <c r="B99" s="23"/>
      <c r="C99" s="23"/>
      <c r="D99" s="23"/>
      <c r="E99" s="23"/>
    </row>
    <row r="100" spans="2:5" ht="13" customHeight="1">
      <c r="B100" s="23"/>
      <c r="C100" s="23"/>
      <c r="D100" s="23"/>
      <c r="E100" s="23"/>
    </row>
    <row r="101" spans="2:5" ht="13" customHeight="1">
      <c r="B101" s="23"/>
      <c r="C101" s="23"/>
      <c r="D101" s="23"/>
      <c r="E101" s="23"/>
    </row>
    <row r="102" spans="2:5" ht="13" customHeight="1">
      <c r="B102" s="23"/>
      <c r="C102" s="23"/>
      <c r="D102" s="23"/>
      <c r="E102" s="23"/>
    </row>
    <row r="103" spans="2:5" ht="13" customHeight="1">
      <c r="B103" s="23"/>
      <c r="C103" s="23"/>
      <c r="D103" s="23"/>
      <c r="E103" s="23"/>
    </row>
    <row r="104" spans="2:5" ht="13" customHeight="1">
      <c r="B104" s="23"/>
      <c r="C104" s="23"/>
      <c r="D104" s="23"/>
      <c r="E104" s="23"/>
    </row>
    <row r="105" spans="2:5" ht="13" customHeight="1">
      <c r="B105" s="23"/>
      <c r="C105" s="23"/>
      <c r="D105" s="23"/>
      <c r="E105" s="23"/>
    </row>
    <row r="106" spans="2:5" ht="13" customHeight="1">
      <c r="B106" s="23"/>
      <c r="C106" s="23"/>
      <c r="D106" s="23"/>
      <c r="E106" s="23"/>
    </row>
    <row r="107" spans="2:5" ht="13" customHeight="1">
      <c r="B107" s="23"/>
      <c r="C107" s="23"/>
      <c r="D107" s="23"/>
      <c r="E107" s="23"/>
    </row>
  </sheetData>
  <sheetProtection selectLockedCells="1"/>
  <phoneticPr fontId="4" type="noConversion"/>
  <pageMargins left="0.75" right="0.75" top="1" bottom="1" header="0.5" footer="0.5"/>
  <pageSetup scale="37" orientation="portrait" horizontalDpi="4294967292" verticalDpi="4294967292"/>
  <colBreaks count="1" manualBreakCount="1">
    <brk id="16" max="1048575" man="1"/>
  </colBreaks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Q45"/>
  <sheetViews>
    <sheetView view="pageLayout" topLeftCell="C5" workbookViewId="0">
      <selection activeCell="H18" sqref="H18"/>
    </sheetView>
  </sheetViews>
  <sheetFormatPr baseColWidth="10" defaultRowHeight="13" x14ac:dyDescent="0"/>
  <cols>
    <col min="1" max="1" width="4" bestFit="1" customWidth="1"/>
    <col min="2" max="2" width="11.140625" bestFit="1" customWidth="1"/>
    <col min="3" max="3" width="8.42578125" bestFit="1" customWidth="1"/>
    <col min="4" max="4" width="2" bestFit="1" customWidth="1"/>
    <col min="5" max="5" width="5.28515625" style="37" bestFit="1" customWidth="1"/>
    <col min="6" max="6" width="15.5703125" bestFit="1" customWidth="1"/>
    <col min="7" max="7" width="8.85546875" style="1" bestFit="1" customWidth="1"/>
    <col min="8" max="8" width="6.140625" style="1" customWidth="1"/>
    <col min="9" max="9" width="8.85546875" style="1" customWidth="1"/>
  </cols>
  <sheetData>
    <row r="1" spans="1:14" ht="18">
      <c r="A1" s="75" t="str">
        <f>'Raw Data'!A1</f>
        <v>3/3/14 - mirNA qPCR #1: gene1 = RNU6B</v>
      </c>
      <c r="C1" s="3"/>
      <c r="G1" s="4"/>
      <c r="H1" s="50"/>
      <c r="I1" s="74" t="s">
        <v>97</v>
      </c>
      <c r="J1" s="49">
        <f>AVERAGE(E4:E6)</f>
        <v>28.458643622050435</v>
      </c>
    </row>
    <row r="2" spans="1:14">
      <c r="I2"/>
      <c r="M2" s="7" t="s">
        <v>1</v>
      </c>
      <c r="N2" s="8">
        <f>AVERAGE(M4:M6)</f>
        <v>0</v>
      </c>
    </row>
    <row r="3" spans="1:14" ht="39">
      <c r="B3" s="36" t="s">
        <v>90</v>
      </c>
      <c r="C3" s="36" t="s">
        <v>91</v>
      </c>
      <c r="D3" s="36" t="s">
        <v>92</v>
      </c>
      <c r="E3" s="47" t="s">
        <v>93</v>
      </c>
      <c r="F3" s="36" t="s">
        <v>94</v>
      </c>
      <c r="G3" s="48" t="s">
        <v>96</v>
      </c>
      <c r="H3" s="48" t="s">
        <v>95</v>
      </c>
      <c r="I3" s="36" t="s">
        <v>98</v>
      </c>
      <c r="J3" s="48"/>
      <c r="L3" s="76" t="s">
        <v>142</v>
      </c>
      <c r="M3" s="5" t="s">
        <v>46</v>
      </c>
      <c r="N3" s="6" t="s">
        <v>0</v>
      </c>
    </row>
    <row r="4" spans="1:14">
      <c r="A4" s="38">
        <v>1.3</v>
      </c>
      <c r="B4" s="38" t="s">
        <v>42</v>
      </c>
      <c r="C4" s="38" t="s">
        <v>87</v>
      </c>
      <c r="D4" s="38">
        <v>1</v>
      </c>
      <c r="E4" s="39">
        <f>AVERAGE('Raw Data'!C20,'Raw Data'!C32)</f>
        <v>28.481307284653539</v>
      </c>
      <c r="F4" s="38" t="str">
        <f>'Raw Data'!D20</f>
        <v>RWPE1 0AZA #1 miRNA</v>
      </c>
      <c r="G4" s="44">
        <f>STDEV('Raw Data'!C20,'Raw Data'!C32)</f>
        <v>0.14938900576952821</v>
      </c>
      <c r="H4" s="51">
        <f>G4/E4</f>
        <v>5.2451597209522346E-3</v>
      </c>
      <c r="I4" s="44">
        <f t="shared" ref="I4:I27" si="0">POWER(2,($J$1-E4))</f>
        <v>0.9844134928997641</v>
      </c>
      <c r="J4" s="38"/>
      <c r="L4" s="66">
        <f>E4</f>
        <v>28.481307284653539</v>
      </c>
      <c r="M4" s="66">
        <f t="shared" ref="M4:M27" si="1">E4-L4</f>
        <v>0</v>
      </c>
      <c r="N4" s="44">
        <f>POWER(2,($N$2-M4))</f>
        <v>1</v>
      </c>
    </row>
    <row r="5" spans="1:14">
      <c r="A5" s="38">
        <v>1.3</v>
      </c>
      <c r="B5" s="38" t="s">
        <v>42</v>
      </c>
      <c r="C5" s="38" t="s">
        <v>87</v>
      </c>
      <c r="D5" s="38">
        <v>2</v>
      </c>
      <c r="E5" s="39">
        <f>AVERAGE('Raw Data'!C52,'Raw Data'!C64)</f>
        <v>28.385919651927573</v>
      </c>
      <c r="F5" s="38" t="str">
        <f>'Raw Data'!D52</f>
        <v>RWPE1 0AZA #2 miRNA</v>
      </c>
      <c r="G5" s="44">
        <f>STDEV('Raw Data'!C52,'Raw Data'!C64)</f>
        <v>7.964471789664529E-2</v>
      </c>
      <c r="H5" s="51">
        <f t="shared" ref="H5:H27" si="2">G5/E5</f>
        <v>2.8057825454753916E-3</v>
      </c>
      <c r="I5" s="44">
        <f t="shared" si="0"/>
        <v>1.0517005387922969</v>
      </c>
      <c r="J5" s="38"/>
      <c r="L5" s="66">
        <f t="shared" ref="L5:L27" si="3">E5</f>
        <v>28.385919651927573</v>
      </c>
      <c r="M5" s="66">
        <f t="shared" si="1"/>
        <v>0</v>
      </c>
      <c r="N5" s="44">
        <f t="shared" ref="N5:N27" si="4">POWER(2,($N$2-M5))</f>
        <v>1</v>
      </c>
    </row>
    <row r="6" spans="1:14">
      <c r="A6" s="38">
        <v>1.3</v>
      </c>
      <c r="B6" s="38" t="s">
        <v>42</v>
      </c>
      <c r="C6" s="38" t="s">
        <v>87</v>
      </c>
      <c r="D6" s="38">
        <v>3</v>
      </c>
      <c r="E6" s="39">
        <f>AVERAGE('Raw Data'!C34,'Raw Data'!C22)</f>
        <v>28.508703929570199</v>
      </c>
      <c r="F6" s="38" t="str">
        <f>'Raw Data'!D22</f>
        <v>RWPE1 0AZA #3 miRNA</v>
      </c>
      <c r="G6" s="44">
        <f>STDEV('Raw Data'!C22,'Raw Data'!C34)</f>
        <v>0.15605730707874926</v>
      </c>
      <c r="H6" s="51">
        <f t="shared" si="2"/>
        <v>5.4740232128504904E-3</v>
      </c>
      <c r="I6" s="44">
        <f t="shared" si="0"/>
        <v>0.96589595171062947</v>
      </c>
      <c r="J6" s="38"/>
      <c r="L6" s="66">
        <f t="shared" si="3"/>
        <v>28.508703929570199</v>
      </c>
      <c r="M6" s="66">
        <f t="shared" si="1"/>
        <v>0</v>
      </c>
      <c r="N6" s="44">
        <f t="shared" si="4"/>
        <v>1</v>
      </c>
    </row>
    <row r="7" spans="1:14">
      <c r="A7" s="38">
        <v>1.6</v>
      </c>
      <c r="B7" s="38" t="s">
        <v>42</v>
      </c>
      <c r="C7" s="38" t="s">
        <v>88</v>
      </c>
      <c r="D7" s="38">
        <v>1</v>
      </c>
      <c r="E7" s="39">
        <f>AVERAGE('Raw Data'!C61,'Raw Data'!C73)</f>
        <v>28.384318106885679</v>
      </c>
      <c r="F7" s="38" t="str">
        <f>'Raw Data'!D61</f>
        <v>RWPE1 0.5AZA #1 miRNA</v>
      </c>
      <c r="G7" s="44">
        <f>STDEV('Raw Data'!C61,'Raw Data'!C73)</f>
        <v>0.22425650555024171</v>
      </c>
      <c r="H7" s="51">
        <f t="shared" si="2"/>
        <v>7.9007184426896585E-3</v>
      </c>
      <c r="I7" s="44">
        <f t="shared" si="0"/>
        <v>1.0528686865874168</v>
      </c>
      <c r="J7" s="38"/>
      <c r="L7" s="66">
        <f t="shared" si="3"/>
        <v>28.384318106885679</v>
      </c>
      <c r="M7" s="66">
        <f t="shared" si="1"/>
        <v>0</v>
      </c>
      <c r="N7" s="44">
        <f t="shared" si="4"/>
        <v>1</v>
      </c>
    </row>
    <row r="8" spans="1:14">
      <c r="A8" s="38">
        <v>1.6</v>
      </c>
      <c r="B8" s="38" t="s">
        <v>42</v>
      </c>
      <c r="C8" s="38" t="s">
        <v>88</v>
      </c>
      <c r="D8" s="38">
        <v>2</v>
      </c>
      <c r="E8" s="39">
        <f>AVERAGE('Raw Data'!C60,'Raw Data'!C72)</f>
        <v>28.635986974736284</v>
      </c>
      <c r="F8" s="38" t="str">
        <f>'Raw Data'!D60</f>
        <v>RWPE1 0.5AZA #2 miRNA</v>
      </c>
      <c r="G8" s="44">
        <f>STDEV('Raw Data'!C60,'Raw Data'!C72)</f>
        <v>0.18812039665931909</v>
      </c>
      <c r="H8" s="51">
        <f t="shared" si="2"/>
        <v>6.5693701015189666E-3</v>
      </c>
      <c r="I8" s="44">
        <f t="shared" si="0"/>
        <v>0.88432994511151364</v>
      </c>
      <c r="J8" s="38"/>
      <c r="L8" s="66">
        <f t="shared" si="3"/>
        <v>28.635986974736284</v>
      </c>
      <c r="M8" s="66">
        <f t="shared" si="1"/>
        <v>0</v>
      </c>
      <c r="N8" s="44">
        <f t="shared" si="4"/>
        <v>1</v>
      </c>
    </row>
    <row r="9" spans="1:14">
      <c r="A9" s="38">
        <v>1.6</v>
      </c>
      <c r="B9" s="38" t="s">
        <v>42</v>
      </c>
      <c r="C9" s="38" t="s">
        <v>88</v>
      </c>
      <c r="D9" s="38">
        <v>3</v>
      </c>
      <c r="E9" s="39">
        <f>AVERAGE('Raw Data'!C25,'Raw Data'!C37)</f>
        <v>29.956580520026776</v>
      </c>
      <c r="F9" s="38" t="str">
        <f>'Raw Data'!D25</f>
        <v>RWPE1 0.5AZA #3 miRNA</v>
      </c>
      <c r="G9" s="44">
        <f>STDEV('Raw Data'!C25,'Raw Data'!C37)</f>
        <v>0.15812776452693297</v>
      </c>
      <c r="H9" s="51">
        <f t="shared" si="2"/>
        <v>5.2785652361497107E-3</v>
      </c>
      <c r="I9" s="44">
        <f t="shared" si="0"/>
        <v>0.35405934541305839</v>
      </c>
      <c r="J9" s="38"/>
      <c r="L9" s="66">
        <f t="shared" si="3"/>
        <v>29.956580520026776</v>
      </c>
      <c r="M9" s="66">
        <f t="shared" si="1"/>
        <v>0</v>
      </c>
      <c r="N9" s="44">
        <f t="shared" si="4"/>
        <v>1</v>
      </c>
    </row>
    <row r="10" spans="1:14">
      <c r="A10" s="40">
        <v>2.2999999999999998</v>
      </c>
      <c r="B10" s="40" t="s">
        <v>43</v>
      </c>
      <c r="C10" s="40" t="s">
        <v>87</v>
      </c>
      <c r="D10" s="40">
        <v>1</v>
      </c>
      <c r="E10" s="41">
        <f>AVERAGE('Raw Data'!C23,'Raw Data'!C35)</f>
        <v>28.898221304784538</v>
      </c>
      <c r="F10" s="40" t="str">
        <f>'Raw Data'!D23</f>
        <v>CTPE 0AZA #1 miRNA</v>
      </c>
      <c r="G10" s="45">
        <f>STDEV('Raw Data'!C23,'Raw Data'!C35)</f>
        <v>6.6049801637720618E-3</v>
      </c>
      <c r="H10" s="52">
        <f t="shared" si="2"/>
        <v>2.2856009351269338E-4</v>
      </c>
      <c r="I10" s="45">
        <f t="shared" si="0"/>
        <v>0.73735042018710517</v>
      </c>
      <c r="J10" s="40"/>
      <c r="L10" s="67">
        <f t="shared" si="3"/>
        <v>28.898221304784538</v>
      </c>
      <c r="M10" s="67">
        <f t="shared" si="1"/>
        <v>0</v>
      </c>
      <c r="N10" s="45">
        <f t="shared" si="4"/>
        <v>1</v>
      </c>
    </row>
    <row r="11" spans="1:14">
      <c r="A11" s="40">
        <v>2.2999999999999998</v>
      </c>
      <c r="B11" s="40" t="s">
        <v>43</v>
      </c>
      <c r="C11" s="40" t="s">
        <v>87</v>
      </c>
      <c r="D11" s="40">
        <v>2</v>
      </c>
      <c r="E11" s="41">
        <f>AVERAGE('Raw Data'!C59,'Raw Data'!C71)</f>
        <v>27.915281434709872</v>
      </c>
      <c r="F11" s="40" t="str">
        <f>'Raw Data'!D59</f>
        <v>CTPE 0AZA #2 miRNA</v>
      </c>
      <c r="G11" s="45">
        <f>STDEV('Raw Data'!C59,'Raw Data'!C71)</f>
        <v>0.2559087578886608</v>
      </c>
      <c r="H11" s="52">
        <f t="shared" si="2"/>
        <v>9.1673357650789711E-3</v>
      </c>
      <c r="I11" s="45">
        <f t="shared" si="0"/>
        <v>1.457364938181728</v>
      </c>
      <c r="J11" s="40"/>
      <c r="L11" s="67">
        <f t="shared" si="3"/>
        <v>27.915281434709872</v>
      </c>
      <c r="M11" s="67">
        <f t="shared" si="1"/>
        <v>0</v>
      </c>
      <c r="N11" s="45">
        <f t="shared" si="4"/>
        <v>1</v>
      </c>
    </row>
    <row r="12" spans="1:14">
      <c r="A12" s="40">
        <v>2.2999999999999998</v>
      </c>
      <c r="B12" s="40" t="s">
        <v>43</v>
      </c>
      <c r="C12" s="40" t="s">
        <v>87</v>
      </c>
      <c r="D12" s="40">
        <v>3</v>
      </c>
      <c r="E12" s="41">
        <f>AVERAGE('Raw Data'!C24,'Raw Data'!C36)</f>
        <v>28.850211286185349</v>
      </c>
      <c r="F12" s="40" t="str">
        <f>'Raw Data'!D24</f>
        <v>CTPE 0AZA #3 miRNA</v>
      </c>
      <c r="G12" s="45">
        <f>STDEV('Raw Data'!C24,'Raw Data'!C36)</f>
        <v>0.14623490459981839</v>
      </c>
      <c r="H12" s="52">
        <f t="shared" si="2"/>
        <v>5.0687637310247915E-3</v>
      </c>
      <c r="I12" s="45">
        <f t="shared" si="0"/>
        <v>0.76230082145061517</v>
      </c>
      <c r="J12" s="40"/>
      <c r="L12" s="67">
        <f t="shared" si="3"/>
        <v>28.850211286185349</v>
      </c>
      <c r="M12" s="67">
        <f t="shared" si="1"/>
        <v>0</v>
      </c>
      <c r="N12" s="45">
        <f t="shared" si="4"/>
        <v>1</v>
      </c>
    </row>
    <row r="13" spans="1:14">
      <c r="A13" s="40">
        <v>2.6</v>
      </c>
      <c r="B13" s="40" t="s">
        <v>43</v>
      </c>
      <c r="C13" s="40" t="s">
        <v>88</v>
      </c>
      <c r="D13" s="40">
        <v>1</v>
      </c>
      <c r="E13" s="41">
        <f>AVERAGE('Raw Data'!C56,'Raw Data'!C68)</f>
        <v>28.472649940790134</v>
      </c>
      <c r="F13" s="40" t="str">
        <f>'Raw Data'!D56</f>
        <v>CTPE 0.5AZA #1 miRNA</v>
      </c>
      <c r="G13" s="45">
        <f>STDEV('Raw Data'!C56,'Raw Data'!C68)</f>
        <v>0.119362334738672</v>
      </c>
      <c r="H13" s="52">
        <f t="shared" si="2"/>
        <v>4.1921751219816256E-3</v>
      </c>
      <c r="I13" s="45">
        <f t="shared" si="0"/>
        <v>0.99033853442236575</v>
      </c>
      <c r="J13" s="40"/>
      <c r="L13" s="67">
        <f t="shared" si="3"/>
        <v>28.472649940790134</v>
      </c>
      <c r="M13" s="67">
        <f t="shared" si="1"/>
        <v>0</v>
      </c>
      <c r="N13" s="45">
        <f t="shared" si="4"/>
        <v>1</v>
      </c>
    </row>
    <row r="14" spans="1:14">
      <c r="A14" s="40">
        <v>2.6</v>
      </c>
      <c r="B14" s="40" t="s">
        <v>43</v>
      </c>
      <c r="C14" s="40" t="s">
        <v>88</v>
      </c>
      <c r="D14" s="40">
        <v>2</v>
      </c>
      <c r="E14" s="41">
        <f>AVERAGE('Raw Data'!C16,'Raw Data'!C28)</f>
        <v>28.661643817891665</v>
      </c>
      <c r="F14" s="40" t="str">
        <f>'Raw Data'!D16</f>
        <v>CTPE 0.5AZA #2 miRNA</v>
      </c>
      <c r="G14" s="45">
        <f>STDEV('Raw Data'!C16,'Raw Data'!C28)</f>
        <v>5.7796037007751946E-2</v>
      </c>
      <c r="H14" s="52">
        <f t="shared" si="2"/>
        <v>2.0164941471944994E-3</v>
      </c>
      <c r="I14" s="45">
        <f t="shared" si="0"/>
        <v>0.86874206722166247</v>
      </c>
      <c r="J14" s="40"/>
      <c r="L14" s="67">
        <f t="shared" si="3"/>
        <v>28.661643817891665</v>
      </c>
      <c r="M14" s="67">
        <f t="shared" si="1"/>
        <v>0</v>
      </c>
      <c r="N14" s="45">
        <f t="shared" si="4"/>
        <v>1</v>
      </c>
    </row>
    <row r="15" spans="1:14">
      <c r="A15" s="40">
        <v>2.6</v>
      </c>
      <c r="B15" s="40" t="s">
        <v>43</v>
      </c>
      <c r="C15" s="40" t="s">
        <v>88</v>
      </c>
      <c r="D15" s="40">
        <v>3</v>
      </c>
      <c r="E15" s="41">
        <f>AVERAGE('Raw Data'!C51,'Raw Data'!C63)</f>
        <v>28.080561300954813</v>
      </c>
      <c r="F15" s="40" t="str">
        <f>'Raw Data'!D51</f>
        <v>CTPE 0.5AZA #3 miRNA</v>
      </c>
      <c r="G15" s="45">
        <f>STDEV('Raw Data'!C51,'Raw Data'!C63)</f>
        <v>0.13943650263292762</v>
      </c>
      <c r="H15" s="52">
        <f t="shared" si="2"/>
        <v>4.9655881568217231E-3</v>
      </c>
      <c r="I15" s="45">
        <f t="shared" si="0"/>
        <v>1.2996132170956165</v>
      </c>
      <c r="J15" s="40"/>
      <c r="L15" s="67">
        <f t="shared" si="3"/>
        <v>28.080561300954813</v>
      </c>
      <c r="M15" s="67">
        <f t="shared" si="1"/>
        <v>0</v>
      </c>
      <c r="N15" s="45">
        <f t="shared" si="4"/>
        <v>1</v>
      </c>
    </row>
    <row r="16" spans="1:14">
      <c r="A16" s="42">
        <v>3.3</v>
      </c>
      <c r="B16" s="42" t="s">
        <v>44</v>
      </c>
      <c r="C16" s="42" t="s">
        <v>87</v>
      </c>
      <c r="D16" s="42">
        <v>1</v>
      </c>
      <c r="E16" s="43">
        <f>AVERAGE('Raw Data'!C53,'Raw Data'!C65)</f>
        <v>28.038295994643015</v>
      </c>
      <c r="F16" s="42" t="str">
        <f>'Raw Data'!D53</f>
        <v>CAsE-PE 0AZA #1 miRNA</v>
      </c>
      <c r="G16" s="46">
        <f>STDEV('Raw Data'!C53,'Raw Data'!C65)</f>
        <v>5.4500752615670882E-2</v>
      </c>
      <c r="H16" s="53">
        <f t="shared" si="2"/>
        <v>1.9437968921536377E-3</v>
      </c>
      <c r="I16" s="46">
        <f t="shared" si="0"/>
        <v>1.33824997658218</v>
      </c>
      <c r="J16" s="42"/>
      <c r="L16" s="68">
        <f t="shared" si="3"/>
        <v>28.038295994643015</v>
      </c>
      <c r="M16" s="68">
        <f t="shared" si="1"/>
        <v>0</v>
      </c>
      <c r="N16" s="46">
        <f t="shared" si="4"/>
        <v>1</v>
      </c>
    </row>
    <row r="17" spans="1:14">
      <c r="A17" s="42">
        <v>3.3</v>
      </c>
      <c r="B17" s="42" t="s">
        <v>44</v>
      </c>
      <c r="C17" s="42" t="s">
        <v>87</v>
      </c>
      <c r="D17" s="42">
        <v>2</v>
      </c>
      <c r="E17" s="43">
        <f>AVERAGE('Raw Data'!C26,'Raw Data'!C38)</f>
        <v>28.115335622261092</v>
      </c>
      <c r="F17" s="42" t="str">
        <f>'Raw Data'!D26</f>
        <v>CAsE-PE 0AZA #2 miRNA</v>
      </c>
      <c r="G17" s="46">
        <f>STDEV('Raw Data'!C26,'Raw Data'!C38)</f>
        <v>0.32402309227496401</v>
      </c>
      <c r="H17" s="53">
        <f t="shared" si="2"/>
        <v>1.1524781230724836E-2</v>
      </c>
      <c r="I17" s="46">
        <f t="shared" si="0"/>
        <v>1.2686622160799212</v>
      </c>
      <c r="J17" s="42"/>
      <c r="L17" s="68">
        <f t="shared" si="3"/>
        <v>28.115335622261092</v>
      </c>
      <c r="M17" s="68">
        <f t="shared" si="1"/>
        <v>0</v>
      </c>
      <c r="N17" s="46">
        <f t="shared" si="4"/>
        <v>1</v>
      </c>
    </row>
    <row r="18" spans="1:14">
      <c r="A18" s="42">
        <v>3.3</v>
      </c>
      <c r="B18" s="42" t="s">
        <v>44</v>
      </c>
      <c r="C18" s="42" t="s">
        <v>87</v>
      </c>
      <c r="D18" s="42">
        <v>3</v>
      </c>
      <c r="E18" s="43">
        <f>AVERAGE('Raw Data'!C58,'Raw Data'!C70)</f>
        <v>28.739546479577577</v>
      </c>
      <c r="F18" s="42" t="str">
        <f>'Raw Data'!D58</f>
        <v>CAsE-PE 0AZA #3 miRNA</v>
      </c>
      <c r="G18" s="46">
        <f>STDEV('Raw Data'!C58,'Raw Data'!C70)</f>
        <v>0.35438241685653504</v>
      </c>
      <c r="H18" s="53">
        <f t="shared" si="2"/>
        <v>1.2330828432117412E-2</v>
      </c>
      <c r="I18" s="46">
        <f t="shared" si="0"/>
        <v>0.82307576442207031</v>
      </c>
      <c r="J18" s="42"/>
      <c r="L18" s="68">
        <f t="shared" si="3"/>
        <v>28.739546479577577</v>
      </c>
      <c r="M18" s="68">
        <f t="shared" si="1"/>
        <v>0</v>
      </c>
      <c r="N18" s="46">
        <f t="shared" si="4"/>
        <v>1</v>
      </c>
    </row>
    <row r="19" spans="1:14">
      <c r="A19" s="42">
        <v>3.6</v>
      </c>
      <c r="B19" s="42" t="s">
        <v>44</v>
      </c>
      <c r="C19" s="42" t="s">
        <v>88</v>
      </c>
      <c r="D19" s="42">
        <v>1</v>
      </c>
      <c r="E19" s="43">
        <f>AVERAGE('Raw Data'!C62,'Raw Data'!C74)</f>
        <v>28.078348660386798</v>
      </c>
      <c r="F19" s="42" t="str">
        <f>'Raw Data'!D62</f>
        <v>CAsE-PE 0.5AZA #1 miRNA</v>
      </c>
      <c r="G19" s="46">
        <f>STDEV('Raw Data'!C62,'Raw Data'!C74)</f>
        <v>0.12676261853677229</v>
      </c>
      <c r="H19" s="53">
        <f t="shared" si="2"/>
        <v>4.5146037635614301E-3</v>
      </c>
      <c r="I19" s="46">
        <f t="shared" si="0"/>
        <v>1.3016079443861961</v>
      </c>
      <c r="J19" s="42"/>
      <c r="L19" s="68">
        <f t="shared" si="3"/>
        <v>28.078348660386798</v>
      </c>
      <c r="M19" s="68">
        <f t="shared" si="1"/>
        <v>0</v>
      </c>
      <c r="N19" s="46">
        <f t="shared" si="4"/>
        <v>1</v>
      </c>
    </row>
    <row r="20" spans="1:14">
      <c r="A20" s="42">
        <v>3.6</v>
      </c>
      <c r="B20" s="42" t="s">
        <v>44</v>
      </c>
      <c r="C20" s="42" t="s">
        <v>88</v>
      </c>
      <c r="D20" s="42">
        <v>2</v>
      </c>
      <c r="E20" s="43">
        <f>AVERAGE('Raw Data'!C15,'Raw Data'!C27)</f>
        <v>27.22909184537999</v>
      </c>
      <c r="F20" s="42" t="str">
        <f>'Raw Data'!D15</f>
        <v>CAsE-PE 0.5Aza #2 miRNA</v>
      </c>
      <c r="G20" s="46">
        <f>STDEV('Raw Data'!C15,'Raw Data'!C27)</f>
        <v>0.2046358853512068</v>
      </c>
      <c r="H20" s="53">
        <f t="shared" si="2"/>
        <v>7.5153400823365227E-3</v>
      </c>
      <c r="I20" s="46">
        <f t="shared" si="0"/>
        <v>2.344941247824107</v>
      </c>
      <c r="J20" s="42"/>
      <c r="L20" s="68">
        <f t="shared" si="3"/>
        <v>27.22909184537999</v>
      </c>
      <c r="M20" s="68">
        <f t="shared" si="1"/>
        <v>0</v>
      </c>
      <c r="N20" s="46">
        <f t="shared" si="4"/>
        <v>1</v>
      </c>
    </row>
    <row r="21" spans="1:14">
      <c r="A21" s="42">
        <v>3.6</v>
      </c>
      <c r="B21" s="42" t="s">
        <v>44</v>
      </c>
      <c r="C21" s="42" t="s">
        <v>88</v>
      </c>
      <c r="D21" s="42">
        <v>3</v>
      </c>
      <c r="E21" s="43">
        <f>AVERAGE('Raw Data'!C18,'Raw Data'!C30)</f>
        <v>28.477520834997804</v>
      </c>
      <c r="F21" s="42" t="str">
        <f>'Raw Data'!D18</f>
        <v>CAsE-PE 0.5Aza #3 miRNA</v>
      </c>
      <c r="G21" s="46">
        <f>STDEV('Raw Data'!C18,'Raw Data'!C30)</f>
        <v>4.7986782430694319E-2</v>
      </c>
      <c r="H21" s="53">
        <f t="shared" si="2"/>
        <v>1.6850758431092205E-3</v>
      </c>
      <c r="I21" s="46">
        <f t="shared" si="0"/>
        <v>0.98700054543348159</v>
      </c>
      <c r="J21" s="42"/>
      <c r="L21" s="68">
        <f t="shared" si="3"/>
        <v>28.477520834997804</v>
      </c>
      <c r="M21" s="68">
        <f t="shared" si="1"/>
        <v>0</v>
      </c>
      <c r="N21" s="46">
        <f t="shared" si="4"/>
        <v>1</v>
      </c>
    </row>
    <row r="22" spans="1:14">
      <c r="A22" s="54">
        <v>4.3</v>
      </c>
      <c r="B22" s="54" t="s">
        <v>45</v>
      </c>
      <c r="C22" s="54" t="s">
        <v>87</v>
      </c>
      <c r="D22" s="54">
        <v>1</v>
      </c>
      <c r="E22" s="55">
        <f>AVERAGE('Raw Data'!C57,'Raw Data'!C69)</f>
        <v>28.769418284635137</v>
      </c>
      <c r="F22" s="54" t="str">
        <f>'Raw Data'!D57</f>
        <v>B26 0AZA #1 miRNA</v>
      </c>
      <c r="G22" s="56">
        <f>STDEV('Raw Data'!C57,'Raw Data'!C69)</f>
        <v>0.20939225528194635</v>
      </c>
      <c r="H22" s="57">
        <f t="shared" si="2"/>
        <v>7.2782929849428456E-3</v>
      </c>
      <c r="I22" s="56">
        <f t="shared" si="0"/>
        <v>0.80620874501090467</v>
      </c>
      <c r="J22" s="54"/>
      <c r="L22" s="69">
        <f t="shared" si="3"/>
        <v>28.769418284635137</v>
      </c>
      <c r="M22" s="69">
        <f t="shared" si="1"/>
        <v>0</v>
      </c>
      <c r="N22" s="56">
        <f t="shared" si="4"/>
        <v>1</v>
      </c>
    </row>
    <row r="23" spans="1:14">
      <c r="A23" s="54">
        <v>4.3</v>
      </c>
      <c r="B23" s="54" t="s">
        <v>45</v>
      </c>
      <c r="C23" s="54" t="s">
        <v>87</v>
      </c>
      <c r="D23" s="54">
        <v>2</v>
      </c>
      <c r="E23" s="55">
        <f>AVERAGE('Raw Data'!C54,'Raw Data'!C66)</f>
        <v>28.241490485776424</v>
      </c>
      <c r="F23" s="54" t="str">
        <f>'Raw Data'!D54</f>
        <v>B26 0AZA #2 miRNA</v>
      </c>
      <c r="G23" s="56">
        <f>STDEV('Raw Data'!C54,'Raw Data'!C66)</f>
        <v>0.19895866199835741</v>
      </c>
      <c r="H23" s="57">
        <f t="shared" si="2"/>
        <v>7.0449065745507014E-3</v>
      </c>
      <c r="I23" s="56">
        <f t="shared" si="0"/>
        <v>1.1624374890322529</v>
      </c>
      <c r="J23" s="54"/>
      <c r="L23" s="69">
        <f t="shared" si="3"/>
        <v>28.241490485776424</v>
      </c>
      <c r="M23" s="69">
        <f t="shared" si="1"/>
        <v>0</v>
      </c>
      <c r="N23" s="56">
        <f t="shared" si="4"/>
        <v>1</v>
      </c>
    </row>
    <row r="24" spans="1:14">
      <c r="A24" s="54">
        <v>4.3</v>
      </c>
      <c r="B24" s="54" t="s">
        <v>45</v>
      </c>
      <c r="C24" s="54" t="s">
        <v>87</v>
      </c>
      <c r="D24" s="54">
        <v>3</v>
      </c>
      <c r="E24" s="55">
        <f>AVERAGE('Raw Data'!C17,'Raw Data'!C29)</f>
        <v>28.3877837703224</v>
      </c>
      <c r="F24" s="54" t="str">
        <f>'Raw Data'!D17</f>
        <v>B26 0AZA #3 miRNA</v>
      </c>
      <c r="G24" s="56">
        <f>STDEV('Raw Data'!C17,'Raw Data'!C29)</f>
        <v>0.25518596701236845</v>
      </c>
      <c r="H24" s="57">
        <f t="shared" si="2"/>
        <v>8.9892881063561199E-3</v>
      </c>
      <c r="I24" s="56">
        <f t="shared" si="0"/>
        <v>1.0503425052339697</v>
      </c>
      <c r="J24" s="54"/>
      <c r="L24" s="69">
        <f t="shared" si="3"/>
        <v>28.3877837703224</v>
      </c>
      <c r="M24" s="69">
        <f t="shared" si="1"/>
        <v>0</v>
      </c>
      <c r="N24" s="56">
        <f t="shared" si="4"/>
        <v>1</v>
      </c>
    </row>
    <row r="25" spans="1:14">
      <c r="A25" s="54">
        <v>4.5999999999999996</v>
      </c>
      <c r="B25" s="54" t="s">
        <v>45</v>
      </c>
      <c r="C25" s="54" t="s">
        <v>88</v>
      </c>
      <c r="D25" s="54">
        <v>1</v>
      </c>
      <c r="E25" s="55">
        <f>AVERAGE('Raw Data'!C55,'Raw Data'!C67)</f>
        <v>28.112707672846959</v>
      </c>
      <c r="F25" s="54" t="str">
        <f>'Raw Data'!D55</f>
        <v>B26 0.5Aza #1 miRNA</v>
      </c>
      <c r="G25" s="56">
        <f>STDEV('Raw Data'!C55,'Raw Data'!C67)</f>
        <v>0.26000963400896804</v>
      </c>
      <c r="H25" s="57">
        <f t="shared" si="2"/>
        <v>9.2488292851315018E-3</v>
      </c>
      <c r="I25" s="56">
        <f t="shared" si="0"/>
        <v>1.2709752610359011</v>
      </c>
      <c r="J25" s="54"/>
      <c r="L25" s="69">
        <f t="shared" si="3"/>
        <v>28.112707672846959</v>
      </c>
      <c r="M25" s="69">
        <f t="shared" si="1"/>
        <v>0</v>
      </c>
      <c r="N25" s="56">
        <f t="shared" si="4"/>
        <v>1</v>
      </c>
    </row>
    <row r="26" spans="1:14">
      <c r="A26" s="54">
        <v>4.5999999999999996</v>
      </c>
      <c r="B26" s="54" t="s">
        <v>45</v>
      </c>
      <c r="C26" s="54" t="s">
        <v>88</v>
      </c>
      <c r="D26" s="54">
        <v>2</v>
      </c>
      <c r="E26" s="55">
        <f>AVERAGE('Raw Data'!C21,'Raw Data'!C33)</f>
        <v>28.637304188254316</v>
      </c>
      <c r="F26" s="54" t="str">
        <f>'Raw Data'!D21</f>
        <v>B26 0.5Aza #2 miRNA</v>
      </c>
      <c r="G26" s="56">
        <f>STDEV('Raw Data'!C21,'Raw Data'!C33)</f>
        <v>1.009681940028E-2</v>
      </c>
      <c r="H26" s="57">
        <f t="shared" si="2"/>
        <v>3.5257576390242921E-4</v>
      </c>
      <c r="I26" s="56">
        <f t="shared" si="0"/>
        <v>0.88352290015817392</v>
      </c>
      <c r="J26" s="54"/>
      <c r="L26" s="69">
        <f t="shared" si="3"/>
        <v>28.637304188254316</v>
      </c>
      <c r="M26" s="69">
        <f t="shared" si="1"/>
        <v>0</v>
      </c>
      <c r="N26" s="56">
        <f t="shared" si="4"/>
        <v>1</v>
      </c>
    </row>
    <row r="27" spans="1:14">
      <c r="A27" s="54">
        <v>4.5999999999999996</v>
      </c>
      <c r="B27" s="54" t="s">
        <v>45</v>
      </c>
      <c r="C27" s="54" t="s">
        <v>88</v>
      </c>
      <c r="D27" s="54">
        <v>3</v>
      </c>
      <c r="E27" s="55">
        <f>AVERAGE('Raw Data'!C19,'Raw Data'!C31)</f>
        <v>28.08040815616576</v>
      </c>
      <c r="F27" s="54" t="str">
        <f>'Raw Data'!D19</f>
        <v>B26 0.5Aza #3 miRNA</v>
      </c>
      <c r="G27" s="56">
        <f>STDEV('Raw Data'!C19,'Raw Data'!C31)</f>
        <v>0.12626843483868841</v>
      </c>
      <c r="H27" s="57">
        <f t="shared" si="2"/>
        <v>4.4966737711382944E-3</v>
      </c>
      <c r="I27" s="56">
        <f t="shared" si="0"/>
        <v>1.2997511808026825</v>
      </c>
      <c r="J27" s="54"/>
      <c r="L27" s="69">
        <f t="shared" si="3"/>
        <v>28.08040815616576</v>
      </c>
      <c r="M27" s="69">
        <f t="shared" si="1"/>
        <v>0</v>
      </c>
      <c r="N27" s="56">
        <f t="shared" si="4"/>
        <v>1</v>
      </c>
    </row>
    <row r="28" spans="1:14">
      <c r="C28" s="1" t="s">
        <v>109</v>
      </c>
      <c r="E28" s="10">
        <f>AVERAGE(E4:E27)</f>
        <v>28.422443231181816</v>
      </c>
      <c r="H28" s="13">
        <f>AVERAGE(H4:H27)</f>
        <v>5.6598970418864879E-3</v>
      </c>
      <c r="I28" s="10"/>
    </row>
    <row r="29" spans="1:14">
      <c r="C29" s="1" t="s">
        <v>110</v>
      </c>
      <c r="E29" s="12">
        <f>MIN(E4:E27)</f>
        <v>27.22909184537999</v>
      </c>
      <c r="H29" s="64">
        <f>MIN(H4:H27)</f>
        <v>2.2856009351269338E-4</v>
      </c>
      <c r="I29" s="12">
        <f>MIN(I4:I27)</f>
        <v>0.35405934541305839</v>
      </c>
    </row>
    <row r="30" spans="1:14">
      <c r="C30" s="1" t="s">
        <v>111</v>
      </c>
      <c r="E30" s="12">
        <f>MAX(E4:E27)</f>
        <v>29.956580520026776</v>
      </c>
      <c r="H30" s="64">
        <f>MAX(H4:H27)</f>
        <v>1.2330828432117412E-2</v>
      </c>
      <c r="I30" s="12">
        <f>MAX(I4:I27)</f>
        <v>2.344941247824107</v>
      </c>
    </row>
    <row r="31" spans="1:14">
      <c r="I31"/>
    </row>
    <row r="32" spans="1:14">
      <c r="A32" t="s">
        <v>108</v>
      </c>
      <c r="I32"/>
    </row>
    <row r="33" spans="1:17">
      <c r="B33" s="36" t="s">
        <v>90</v>
      </c>
      <c r="C33" s="36" t="s">
        <v>91</v>
      </c>
      <c r="D33" s="36" t="s">
        <v>92</v>
      </c>
      <c r="E33" s="47" t="s">
        <v>93</v>
      </c>
      <c r="F33" s="36" t="s">
        <v>94</v>
      </c>
      <c r="G33" s="48" t="s">
        <v>96</v>
      </c>
      <c r="H33" s="48" t="s">
        <v>95</v>
      </c>
      <c r="I33" s="48" t="s">
        <v>98</v>
      </c>
      <c r="J33" s="48" t="s">
        <v>99</v>
      </c>
      <c r="N33" s="48" t="s">
        <v>98</v>
      </c>
      <c r="O33" s="48" t="s">
        <v>99</v>
      </c>
      <c r="P33" t="s">
        <v>113</v>
      </c>
    </row>
    <row r="34" spans="1:17">
      <c r="A34" s="38">
        <f>A4</f>
        <v>1.3</v>
      </c>
      <c r="B34" s="38" t="str">
        <f>B4</f>
        <v>RWPE1</v>
      </c>
      <c r="C34" s="38" t="str">
        <f>C4</f>
        <v>0 Aza</v>
      </c>
      <c r="D34" s="38"/>
      <c r="E34" s="39">
        <f>AVERAGE(E4:E6)</f>
        <v>28.458643622050435</v>
      </c>
      <c r="F34" s="38" t="s">
        <v>100</v>
      </c>
      <c r="G34" s="44">
        <f>STDEV(E4:E6)</f>
        <v>6.4453284718436435E-2</v>
      </c>
      <c r="H34" s="51">
        <f>G34/E34</f>
        <v>2.2648052231307504E-3</v>
      </c>
      <c r="I34" s="44">
        <f>GEOMEAN(I4:I6)</f>
        <v>0.99999999999999845</v>
      </c>
      <c r="J34" s="58"/>
      <c r="M34" s="39">
        <f>AVERAGE(M4:M6)</f>
        <v>0</v>
      </c>
      <c r="N34" s="44">
        <f>GEOMEAN(N4:N6)</f>
        <v>1</v>
      </c>
      <c r="O34" s="58"/>
    </row>
    <row r="35" spans="1:17">
      <c r="A35" s="38">
        <f>A7</f>
        <v>1.6</v>
      </c>
      <c r="B35" s="38" t="str">
        <f>B7</f>
        <v>RWPE1</v>
      </c>
      <c r="C35" s="38" t="str">
        <f>C7</f>
        <v>0.5 Aza</v>
      </c>
      <c r="D35" s="38"/>
      <c r="E35" s="39">
        <f>AVERAGE(E7:E9)</f>
        <v>28.992295200549581</v>
      </c>
      <c r="F35" s="38" t="s">
        <v>101</v>
      </c>
      <c r="G35" s="44">
        <f>STDEV(E7:E9)</f>
        <v>0.84452290542100172</v>
      </c>
      <c r="H35" s="51">
        <f t="shared" ref="H35:H41" si="5">G35/E35</f>
        <v>2.9129218627885412E-2</v>
      </c>
      <c r="I35" s="44">
        <f>GEOMEAN(I7:I9)</f>
        <v>0.69080403820172143</v>
      </c>
      <c r="J35" s="58">
        <f>TTEST(E7:E9,$E$4:$E$6,2,2)</f>
        <v>0.3364675221079298</v>
      </c>
      <c r="K35" s="65">
        <f>TTEST(E4:E6,E7:E9,2,2)</f>
        <v>0.3364675221079298</v>
      </c>
      <c r="M35" s="39">
        <f>AVERAGE(M7:M9)</f>
        <v>0</v>
      </c>
      <c r="N35" s="44">
        <f>GEOMEAN(N7:N9)</f>
        <v>1</v>
      </c>
      <c r="O35" s="58" t="e">
        <f>TTEST(M7:M9,$M$4:$M$6,2,2)</f>
        <v>#DIV/0!</v>
      </c>
      <c r="P35" s="65" t="e">
        <f>TTEST(M4:M6,M7:M9,2,2)</f>
        <v>#DIV/0!</v>
      </c>
    </row>
    <row r="36" spans="1:17">
      <c r="A36" s="40">
        <f>A10</f>
        <v>2.2999999999999998</v>
      </c>
      <c r="B36" s="40" t="str">
        <f>B10</f>
        <v>CTPE</v>
      </c>
      <c r="C36" s="40" t="str">
        <f>C10</f>
        <v>0 Aza</v>
      </c>
      <c r="D36" s="40"/>
      <c r="E36" s="41">
        <f>AVERAGE(E10:E12)</f>
        <v>28.554571341893251</v>
      </c>
      <c r="F36" s="40" t="s">
        <v>102</v>
      </c>
      <c r="G36" s="45">
        <f>STDEV(E10:E12)</f>
        <v>0.55416146522595355</v>
      </c>
      <c r="H36" s="52">
        <f t="shared" si="5"/>
        <v>1.9407101531688096E-2</v>
      </c>
      <c r="I36" s="45">
        <f>GEOMEAN(I10:I12)</f>
        <v>0.93567037447939627</v>
      </c>
      <c r="J36" s="59">
        <f>TTEST(E10:E12,$E$4:$E$6,2,2)</f>
        <v>0.7806701377835521</v>
      </c>
      <c r="K36" s="65"/>
      <c r="M36" s="41">
        <f>AVERAGE(M10:M12)</f>
        <v>0</v>
      </c>
      <c r="N36" s="45">
        <f>GEOMEAN(N10:N12)</f>
        <v>1</v>
      </c>
      <c r="O36" s="59" t="e">
        <f>TTEST(M10:M12,$M$4:$M$6,2,2)</f>
        <v>#DIV/0!</v>
      </c>
      <c r="P36" s="65"/>
      <c r="Q36" s="10"/>
    </row>
    <row r="37" spans="1:17">
      <c r="A37" s="40">
        <f>A13</f>
        <v>2.6</v>
      </c>
      <c r="B37" s="40" t="str">
        <f>B13</f>
        <v>CTPE</v>
      </c>
      <c r="C37" s="40" t="str">
        <f>C13</f>
        <v>0.5 Aza</v>
      </c>
      <c r="D37" s="40"/>
      <c r="E37" s="41">
        <f>AVERAGE(E13:E15)</f>
        <v>28.404951686545541</v>
      </c>
      <c r="F37" s="40" t="s">
        <v>103</v>
      </c>
      <c r="G37" s="45">
        <f>STDEV(E13:E15)</f>
        <v>0.29639755918907551</v>
      </c>
      <c r="H37" s="52">
        <f t="shared" si="5"/>
        <v>1.0434714427959015E-2</v>
      </c>
      <c r="I37" s="45">
        <f>GEOMEAN(I13:I15)</f>
        <v>1.0379176161406907</v>
      </c>
      <c r="J37" s="59">
        <f>TTEST(E13:E15,$E$4:$E$6,2,2)</f>
        <v>0.77444992014416281</v>
      </c>
      <c r="K37" s="65">
        <f>TTEST(E10:E12,E13:E15,2,2)</f>
        <v>0.70121588002750956</v>
      </c>
      <c r="M37" s="41">
        <f>AVERAGE(M13:M15)</f>
        <v>0</v>
      </c>
      <c r="N37" s="45">
        <f>GEOMEAN(N13:N15)</f>
        <v>1</v>
      </c>
      <c r="O37" s="59" t="e">
        <f>TTEST(M13:M15,$M$4:$M$6,2,2)</f>
        <v>#DIV/0!</v>
      </c>
      <c r="P37" s="65" t="e">
        <f>TTEST(M10:M12,M13:M15,2,2)</f>
        <v>#DIV/0!</v>
      </c>
    </row>
    <row r="38" spans="1:17">
      <c r="A38" s="42">
        <f>A16</f>
        <v>3.3</v>
      </c>
      <c r="B38" s="42" t="str">
        <f>B16</f>
        <v>CAsE-PE</v>
      </c>
      <c r="C38" s="42" t="str">
        <f>C16</f>
        <v>0 Aza</v>
      </c>
      <c r="D38" s="42"/>
      <c r="E38" s="43">
        <f>AVERAGE(E16:E18)</f>
        <v>28.297726032160558</v>
      </c>
      <c r="F38" s="42" t="s">
        <v>104</v>
      </c>
      <c r="G38" s="46">
        <f>STDEV(E16:E18)</f>
        <v>0.38456177250568174</v>
      </c>
      <c r="H38" s="53">
        <f t="shared" si="5"/>
        <v>1.3589847186612262E-2</v>
      </c>
      <c r="I38" s="46">
        <f>GEOMEAN(I16:I18)</f>
        <v>1.1179979864857807</v>
      </c>
      <c r="J38" s="60">
        <f>TTEST(E16:E18,$E$4:$E$6,2,2)</f>
        <v>0.51423527836502325</v>
      </c>
      <c r="K38" s="65"/>
      <c r="M38" s="43">
        <f>AVERAGE(M16:M18)</f>
        <v>0</v>
      </c>
      <c r="N38" s="46">
        <f>GEOMEAN(N16:N18)</f>
        <v>1</v>
      </c>
      <c r="O38" s="60" t="e">
        <f>TTEST(M16:M18,$M$4:$M$6,2,2)</f>
        <v>#DIV/0!</v>
      </c>
      <c r="P38" s="65"/>
      <c r="Q38" s="10"/>
    </row>
    <row r="39" spans="1:17">
      <c r="A39" s="42">
        <f>A19</f>
        <v>3.6</v>
      </c>
      <c r="B39" s="42" t="str">
        <f>B19</f>
        <v>CAsE-PE</v>
      </c>
      <c r="C39" s="42" t="str">
        <f>C19</f>
        <v>0.5 Aza</v>
      </c>
      <c r="D39" s="42"/>
      <c r="E39" s="43">
        <f>AVERAGE(E19:E21)</f>
        <v>27.928320446921532</v>
      </c>
      <c r="F39" s="42" t="s">
        <v>105</v>
      </c>
      <c r="G39" s="46">
        <f>STDEV(E19:E21)</f>
        <v>0.6375931964475654</v>
      </c>
      <c r="H39" s="53">
        <f t="shared" si="5"/>
        <v>2.2829629073446329E-2</v>
      </c>
      <c r="I39" s="46">
        <f>GEOMEAN(I19:I21)</f>
        <v>1.4442526833423894</v>
      </c>
      <c r="J39" s="60">
        <f>TTEST(E19:E21,$E$4:$E$6,2,2)</f>
        <v>0.22505187231595225</v>
      </c>
      <c r="K39" s="65">
        <f>TTEST(E16:E18,E19:E21,2,2)</f>
        <v>0.43862088013945316</v>
      </c>
      <c r="M39" s="43">
        <f>AVERAGE(M19:M21)</f>
        <v>0</v>
      </c>
      <c r="N39" s="46">
        <f>GEOMEAN(N19:N21)</f>
        <v>1</v>
      </c>
      <c r="O39" s="60" t="e">
        <f>TTEST(M19:M21,$M$4:$M$6,2,2)</f>
        <v>#DIV/0!</v>
      </c>
      <c r="P39" s="65" t="e">
        <f>TTEST(M16:M18,M19:M21,2,2)</f>
        <v>#DIV/0!</v>
      </c>
    </row>
    <row r="40" spans="1:17">
      <c r="A40" s="54">
        <f>A22</f>
        <v>4.3</v>
      </c>
      <c r="B40" s="54" t="str">
        <f>B22</f>
        <v>B26</v>
      </c>
      <c r="C40" s="54" t="str">
        <f>C22</f>
        <v>0 Aza</v>
      </c>
      <c r="D40" s="54"/>
      <c r="E40" s="55">
        <f>AVERAGE(E22:E24)</f>
        <v>28.466230846911319</v>
      </c>
      <c r="F40" s="54" t="s">
        <v>107</v>
      </c>
      <c r="G40" s="56">
        <f>STDEV(E22:E24)</f>
        <v>0.27256631866568221</v>
      </c>
      <c r="H40" s="57">
        <f t="shared" si="5"/>
        <v>9.5750758198905207E-3</v>
      </c>
      <c r="I40" s="56">
        <f>GEOMEAN(I22:I24)</f>
        <v>0.99475474114348916</v>
      </c>
      <c r="J40" s="61">
        <f>TTEST(E22:E24,$E$4:$E$6,2,2)</f>
        <v>0.96482625572877656</v>
      </c>
      <c r="K40" s="65"/>
      <c r="M40" s="55">
        <f>AVERAGE(M22:M24)</f>
        <v>0</v>
      </c>
      <c r="N40" s="56">
        <f>GEOMEAN(N22:N24)</f>
        <v>1</v>
      </c>
      <c r="O40" s="61" t="e">
        <f>TTEST(M22:M24,$M$4:$M$6,2,2)</f>
        <v>#DIV/0!</v>
      </c>
      <c r="P40" s="65"/>
      <c r="Q40" s="10"/>
    </row>
    <row r="41" spans="1:17">
      <c r="A41" s="54">
        <f>A25</f>
        <v>4.5999999999999996</v>
      </c>
      <c r="B41" s="54" t="str">
        <f>B25</f>
        <v>B26</v>
      </c>
      <c r="C41" s="54" t="str">
        <f>C25</f>
        <v>0.5 Aza</v>
      </c>
      <c r="D41" s="54"/>
      <c r="E41" s="55">
        <f>AVERAGE(E25:E27)</f>
        <v>28.276806672422342</v>
      </c>
      <c r="F41" s="54" t="s">
        <v>106</v>
      </c>
      <c r="G41" s="56">
        <f>STDEV(E25:E27)</f>
        <v>0.31261743215186566</v>
      </c>
      <c r="H41" s="57">
        <f t="shared" si="5"/>
        <v>1.1055613024958492E-2</v>
      </c>
      <c r="I41" s="56">
        <f>GEOMEAN(I25:I27)</f>
        <v>1.134327278398028</v>
      </c>
      <c r="J41" s="61">
        <f>TTEST(E25:E27,$E$4:$E$6,2,2)</f>
        <v>0.37964419569601165</v>
      </c>
      <c r="K41" s="65">
        <f>TTEST(E22:E24,E25:E27,2,2)</f>
        <v>0.47317666303631734</v>
      </c>
      <c r="M41" s="55">
        <f>AVERAGE(M25:M27)</f>
        <v>0</v>
      </c>
      <c r="N41" s="56">
        <f>GEOMEAN(N25:N27)</f>
        <v>1</v>
      </c>
      <c r="O41" s="61" t="e">
        <f>TTEST(M25:M27,$M$4:$M$6,2,2)</f>
        <v>#DIV/0!</v>
      </c>
      <c r="P41" s="65" t="e">
        <f>TTEST(M22:M24,M25:M27,2,2)</f>
        <v>#DIV/0!</v>
      </c>
    </row>
    <row r="42" spans="1:17">
      <c r="C42" s="1" t="s">
        <v>110</v>
      </c>
      <c r="E42" s="12">
        <f>MIN(E34:E41)</f>
        <v>27.928320446921532</v>
      </c>
      <c r="I42" s="12">
        <f>MIN(I34:I41)</f>
        <v>0.69080403820172143</v>
      </c>
      <c r="J42" s="65">
        <f>MIN(J34:J41)</f>
        <v>0.22505187231595225</v>
      </c>
      <c r="N42" s="12">
        <f>MIN(N34:N41)</f>
        <v>1</v>
      </c>
      <c r="O42" s="65" t="e">
        <f>MIN(O34:O41)</f>
        <v>#DIV/0!</v>
      </c>
    </row>
    <row r="43" spans="1:17">
      <c r="C43" s="1" t="s">
        <v>111</v>
      </c>
      <c r="E43" s="12">
        <f>MAX(E34:E41)</f>
        <v>28.992295200549581</v>
      </c>
      <c r="I43" s="12">
        <f>MAX(I34:I41)</f>
        <v>1.4442526833423894</v>
      </c>
      <c r="J43" s="65">
        <f>MAX(J34:J41)</f>
        <v>0.96482625572877656</v>
      </c>
      <c r="N43" s="12">
        <f>MAX(N34:N41)</f>
        <v>1</v>
      </c>
      <c r="O43" s="65" t="e">
        <f>MAX(O34:O41)</f>
        <v>#DIV/0!</v>
      </c>
    </row>
    <row r="44" spans="1:17">
      <c r="C44" s="1"/>
      <c r="E44"/>
      <c r="I44"/>
    </row>
    <row r="45" spans="1:17">
      <c r="C45" s="1" t="s">
        <v>112</v>
      </c>
      <c r="E45" s="12">
        <f>E43-E42</f>
        <v>1.0639747536280488</v>
      </c>
      <c r="I45" s="12">
        <f>I43-I42</f>
        <v>0.75344864514066801</v>
      </c>
      <c r="J45" s="1"/>
      <c r="K45" s="1"/>
      <c r="L45" s="1"/>
      <c r="M45" s="1"/>
      <c r="N45" s="12">
        <f>N43-N42</f>
        <v>0</v>
      </c>
    </row>
  </sheetData>
  <phoneticPr fontId="4" type="noConversion"/>
  <pageMargins left="0.75" right="0.75" top="1" bottom="1" header="0.5" footer="0.5"/>
  <pageSetup scale="44" orientation="landscape" horizontalDpi="4294967292" verticalDpi="4294967292"/>
  <drawing r:id="rId1"/>
  <extLst>
    <ext xmlns:mx="http://schemas.microsoft.com/office/mac/excel/2008/main" uri="{64002731-A6B0-56B0-2670-7721B7C09600}">
      <mx:PLV Mode="1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H40"/>
  <sheetViews>
    <sheetView tabSelected="1" workbookViewId="0">
      <selection activeCell="A41" sqref="A41"/>
    </sheetView>
  </sheetViews>
  <sheetFormatPr baseColWidth="10" defaultRowHeight="13" x14ac:dyDescent="0"/>
  <cols>
    <col min="1" max="1" width="4" bestFit="1" customWidth="1"/>
    <col min="2" max="2" width="7.140625" bestFit="1" customWidth="1"/>
    <col min="3" max="3" width="6.5703125" bestFit="1" customWidth="1"/>
    <col min="4" max="4" width="2" bestFit="1" customWidth="1"/>
    <col min="5" max="6" width="7" bestFit="1" customWidth="1"/>
  </cols>
  <sheetData>
    <row r="1" spans="1:8">
      <c r="E1" s="11">
        <v>40190</v>
      </c>
      <c r="F1" s="11">
        <v>40192</v>
      </c>
      <c r="H1" s="36" t="s">
        <v>109</v>
      </c>
    </row>
    <row r="2" spans="1:8">
      <c r="A2" s="38">
        <v>1.3</v>
      </c>
      <c r="B2" s="38" t="s">
        <v>42</v>
      </c>
      <c r="C2" s="38" t="s">
        <v>87</v>
      </c>
      <c r="D2" s="38">
        <v>1</v>
      </c>
      <c r="E2" s="66">
        <v>19.850146706111151</v>
      </c>
      <c r="F2" s="39">
        <v>19.762033561132377</v>
      </c>
      <c r="H2" s="10">
        <f>AVERAGE(E2:F2)</f>
        <v>19.806090133621765</v>
      </c>
    </row>
    <row r="3" spans="1:8">
      <c r="A3" s="38">
        <v>1.3</v>
      </c>
      <c r="B3" s="38" t="s">
        <v>42</v>
      </c>
      <c r="C3" s="38" t="s">
        <v>87</v>
      </c>
      <c r="D3" s="38">
        <v>2</v>
      </c>
      <c r="E3" s="66">
        <v>19.332191440889215</v>
      </c>
      <c r="F3" s="39">
        <v>19.411411876469256</v>
      </c>
      <c r="H3" s="10">
        <f t="shared" ref="H3:H37" si="0">AVERAGE(E3:F3)</f>
        <v>19.371801658679235</v>
      </c>
    </row>
    <row r="4" spans="1:8">
      <c r="A4" s="38">
        <v>1.3</v>
      </c>
      <c r="B4" s="38" t="s">
        <v>42</v>
      </c>
      <c r="C4" s="38" t="s">
        <v>87</v>
      </c>
      <c r="D4" s="38">
        <v>3</v>
      </c>
      <c r="E4" s="66">
        <v>19.517806275513969</v>
      </c>
      <c r="F4" s="39">
        <v>19.451193592981603</v>
      </c>
      <c r="H4" s="10">
        <f t="shared" si="0"/>
        <v>19.484499934247786</v>
      </c>
    </row>
    <row r="5" spans="1:8">
      <c r="A5" s="71">
        <v>1.6</v>
      </c>
      <c r="B5" s="71" t="s">
        <v>42</v>
      </c>
      <c r="C5" s="71" t="s">
        <v>88</v>
      </c>
      <c r="D5" s="71">
        <v>1</v>
      </c>
      <c r="E5" s="72">
        <v>19.540653652065025</v>
      </c>
      <c r="F5" s="73">
        <v>19.674464788033948</v>
      </c>
      <c r="H5" s="10">
        <f t="shared" si="0"/>
        <v>19.607559220049488</v>
      </c>
    </row>
    <row r="6" spans="1:8">
      <c r="A6" s="38">
        <v>1.6</v>
      </c>
      <c r="B6" s="38" t="s">
        <v>42</v>
      </c>
      <c r="C6" s="38" t="s">
        <v>88</v>
      </c>
      <c r="D6" s="38">
        <v>2</v>
      </c>
      <c r="E6" s="66">
        <v>19.763867172198548</v>
      </c>
      <c r="F6" s="39">
        <v>19.820630903012713</v>
      </c>
      <c r="H6" s="10">
        <f t="shared" si="0"/>
        <v>19.792249037605629</v>
      </c>
    </row>
    <row r="7" spans="1:8">
      <c r="A7" s="38">
        <v>1.6</v>
      </c>
      <c r="B7" s="38" t="s">
        <v>42</v>
      </c>
      <c r="C7" s="38" t="s">
        <v>88</v>
      </c>
      <c r="D7" s="38">
        <v>3</v>
      </c>
      <c r="E7" s="66">
        <v>19.846278122928915</v>
      </c>
      <c r="F7" s="39">
        <v>19.773160887086604</v>
      </c>
      <c r="H7" s="10">
        <f t="shared" si="0"/>
        <v>19.809719505007759</v>
      </c>
    </row>
    <row r="8" spans="1:8">
      <c r="A8" s="38">
        <v>1.9</v>
      </c>
      <c r="B8" s="38" t="s">
        <v>42</v>
      </c>
      <c r="C8" s="38" t="s">
        <v>89</v>
      </c>
      <c r="D8" s="38">
        <v>1</v>
      </c>
      <c r="E8" s="66">
        <v>19.110596126111741</v>
      </c>
      <c r="F8" s="39">
        <v>19.397729957237022</v>
      </c>
      <c r="H8" s="10">
        <f t="shared" si="0"/>
        <v>19.254163041674381</v>
      </c>
    </row>
    <row r="9" spans="1:8">
      <c r="A9" s="38">
        <v>1.9</v>
      </c>
      <c r="B9" s="38" t="s">
        <v>42</v>
      </c>
      <c r="C9" s="38" t="s">
        <v>89</v>
      </c>
      <c r="D9" s="38">
        <v>2</v>
      </c>
      <c r="E9" s="66">
        <v>19.41727735605523</v>
      </c>
      <c r="F9" s="39">
        <v>19.556401096279291</v>
      </c>
      <c r="H9" s="10">
        <f t="shared" si="0"/>
        <v>19.486839226167262</v>
      </c>
    </row>
    <row r="10" spans="1:8">
      <c r="A10" s="38">
        <v>1.9</v>
      </c>
      <c r="B10" s="38" t="s">
        <v>42</v>
      </c>
      <c r="C10" s="38" t="s">
        <v>89</v>
      </c>
      <c r="D10" s="38">
        <v>3</v>
      </c>
      <c r="E10" s="66">
        <v>20.193302893617457</v>
      </c>
      <c r="F10" s="39">
        <v>20.088775536858765</v>
      </c>
      <c r="H10" s="10">
        <f t="shared" si="0"/>
        <v>20.141039215238109</v>
      </c>
    </row>
    <row r="11" spans="1:8">
      <c r="A11" s="40">
        <v>2.2999999999999998</v>
      </c>
      <c r="B11" s="40" t="s">
        <v>43</v>
      </c>
      <c r="C11" s="40" t="s">
        <v>87</v>
      </c>
      <c r="D11" s="40">
        <v>1</v>
      </c>
      <c r="E11" s="67">
        <v>19.846012821597739</v>
      </c>
      <c r="F11" s="41">
        <v>19.848140525307414</v>
      </c>
      <c r="H11" s="10">
        <f t="shared" si="0"/>
        <v>19.847076673452577</v>
      </c>
    </row>
    <row r="12" spans="1:8">
      <c r="A12" s="40">
        <v>2.2999999999999998</v>
      </c>
      <c r="B12" s="40" t="s">
        <v>43</v>
      </c>
      <c r="C12" s="40" t="s">
        <v>87</v>
      </c>
      <c r="D12" s="40">
        <v>2</v>
      </c>
      <c r="E12" s="67">
        <v>19.661992136103493</v>
      </c>
      <c r="F12" s="41">
        <v>19.676751342415415</v>
      </c>
      <c r="H12" s="10">
        <f t="shared" si="0"/>
        <v>19.669371739259454</v>
      </c>
    </row>
    <row r="13" spans="1:8">
      <c r="A13" s="40">
        <v>2.2999999999999998</v>
      </c>
      <c r="B13" s="40" t="s">
        <v>43</v>
      </c>
      <c r="C13" s="40" t="s">
        <v>87</v>
      </c>
      <c r="D13" s="40">
        <v>3</v>
      </c>
      <c r="E13" s="67">
        <v>19.307031696778793</v>
      </c>
      <c r="F13" s="41">
        <v>19.449680886094292</v>
      </c>
      <c r="H13" s="10">
        <f t="shared" si="0"/>
        <v>19.378356291436543</v>
      </c>
    </row>
    <row r="14" spans="1:8">
      <c r="A14" s="40">
        <v>2.6</v>
      </c>
      <c r="B14" s="40" t="s">
        <v>43</v>
      </c>
      <c r="C14" s="40" t="s">
        <v>88</v>
      </c>
      <c r="D14" s="40">
        <v>1</v>
      </c>
      <c r="E14" s="67">
        <v>19.908111627986251</v>
      </c>
      <c r="F14" s="41">
        <v>19.743341761397016</v>
      </c>
      <c r="H14" s="10">
        <f t="shared" si="0"/>
        <v>19.825726694691632</v>
      </c>
    </row>
    <row r="15" spans="1:8">
      <c r="A15" s="40">
        <v>2.6</v>
      </c>
      <c r="B15" s="40" t="s">
        <v>43</v>
      </c>
      <c r="C15" s="40" t="s">
        <v>88</v>
      </c>
      <c r="D15" s="40">
        <v>2</v>
      </c>
      <c r="E15" s="67">
        <v>19.80553954168775</v>
      </c>
      <c r="F15" s="41">
        <v>19.703108158398379</v>
      </c>
      <c r="H15" s="10">
        <f t="shared" si="0"/>
        <v>19.754323850043065</v>
      </c>
    </row>
    <row r="16" spans="1:8">
      <c r="A16" s="71">
        <v>2.6</v>
      </c>
      <c r="B16" s="71" t="s">
        <v>43</v>
      </c>
      <c r="C16" s="71" t="s">
        <v>88</v>
      </c>
      <c r="D16" s="71">
        <v>3</v>
      </c>
      <c r="E16" s="72">
        <v>18.966539811720544</v>
      </c>
      <c r="F16" s="73">
        <v>19.153620009701701</v>
      </c>
      <c r="H16" s="10">
        <f t="shared" si="0"/>
        <v>19.060079910711124</v>
      </c>
    </row>
    <row r="17" spans="1:8">
      <c r="A17" s="40">
        <v>2.9</v>
      </c>
      <c r="B17" s="40" t="s">
        <v>43</v>
      </c>
      <c r="C17" s="40" t="s">
        <v>89</v>
      </c>
      <c r="D17" s="40">
        <v>1</v>
      </c>
      <c r="E17" s="67">
        <v>20.026116958875775</v>
      </c>
      <c r="F17" s="41">
        <v>19.817088596636076</v>
      </c>
      <c r="H17" s="10">
        <f t="shared" si="0"/>
        <v>19.921602777755925</v>
      </c>
    </row>
    <row r="18" spans="1:8">
      <c r="A18" s="40">
        <v>2.9</v>
      </c>
      <c r="B18" s="40" t="s">
        <v>43</v>
      </c>
      <c r="C18" s="40" t="s">
        <v>89</v>
      </c>
      <c r="D18" s="40">
        <v>2</v>
      </c>
      <c r="E18" s="67">
        <v>19.655022876315609</v>
      </c>
      <c r="F18" s="41">
        <v>19.793144756067591</v>
      </c>
      <c r="H18" s="10">
        <f t="shared" si="0"/>
        <v>19.724083816191602</v>
      </c>
    </row>
    <row r="19" spans="1:8">
      <c r="A19" s="40">
        <v>2.9</v>
      </c>
      <c r="B19" s="40" t="s">
        <v>43</v>
      </c>
      <c r="C19" s="40" t="s">
        <v>89</v>
      </c>
      <c r="D19" s="40">
        <v>3</v>
      </c>
      <c r="E19" s="67">
        <v>19.32772068982235</v>
      </c>
      <c r="F19" s="41">
        <v>19.619506108345526</v>
      </c>
      <c r="H19" s="10">
        <f t="shared" si="0"/>
        <v>19.473613399083938</v>
      </c>
    </row>
    <row r="20" spans="1:8">
      <c r="A20" s="42">
        <v>3.3</v>
      </c>
      <c r="B20" s="42" t="s">
        <v>44</v>
      </c>
      <c r="C20" s="42" t="s">
        <v>87</v>
      </c>
      <c r="D20" s="42">
        <v>1</v>
      </c>
      <c r="E20" s="68">
        <v>19.902991652077763</v>
      </c>
      <c r="F20" s="43">
        <v>19.659126153462033</v>
      </c>
      <c r="H20" s="10">
        <f t="shared" si="0"/>
        <v>19.7810589027699</v>
      </c>
    </row>
    <row r="21" spans="1:8">
      <c r="A21" s="42">
        <v>3.3</v>
      </c>
      <c r="B21" s="42" t="s">
        <v>44</v>
      </c>
      <c r="C21" s="42" t="s">
        <v>87</v>
      </c>
      <c r="D21" s="42">
        <v>2</v>
      </c>
      <c r="E21" s="68">
        <v>19.931476109531157</v>
      </c>
      <c r="F21" s="43">
        <v>19.645959704086103</v>
      </c>
      <c r="H21" s="10">
        <f t="shared" si="0"/>
        <v>19.788717906808628</v>
      </c>
    </row>
    <row r="22" spans="1:8">
      <c r="A22" s="42">
        <v>3.3</v>
      </c>
      <c r="B22" s="42" t="s">
        <v>44</v>
      </c>
      <c r="C22" s="42" t="s">
        <v>87</v>
      </c>
      <c r="D22" s="42">
        <v>3</v>
      </c>
      <c r="E22" s="68">
        <v>19.641202718317963</v>
      </c>
      <c r="F22" s="43">
        <v>19.774774617354591</v>
      </c>
      <c r="H22" s="10">
        <f t="shared" si="0"/>
        <v>19.707988667836275</v>
      </c>
    </row>
    <row r="23" spans="1:8">
      <c r="A23" s="42">
        <v>3.6</v>
      </c>
      <c r="B23" s="42" t="s">
        <v>44</v>
      </c>
      <c r="C23" s="42" t="s">
        <v>88</v>
      </c>
      <c r="D23" s="42">
        <v>1</v>
      </c>
      <c r="E23" s="68">
        <v>19.820192915337742</v>
      </c>
      <c r="F23" s="43">
        <v>19.823678420970538</v>
      </c>
      <c r="H23" s="10">
        <f t="shared" si="0"/>
        <v>19.82193566815414</v>
      </c>
    </row>
    <row r="24" spans="1:8">
      <c r="A24" s="42">
        <v>3.6</v>
      </c>
      <c r="B24" s="42" t="s">
        <v>44</v>
      </c>
      <c r="C24" s="42" t="s">
        <v>88</v>
      </c>
      <c r="D24" s="42">
        <v>2</v>
      </c>
      <c r="E24" s="68">
        <v>20.493953945044499</v>
      </c>
      <c r="F24" s="43">
        <v>20.385993356279172</v>
      </c>
      <c r="H24" s="10">
        <f t="shared" si="0"/>
        <v>20.439973650661834</v>
      </c>
    </row>
    <row r="25" spans="1:8">
      <c r="A25" s="42">
        <v>3.6</v>
      </c>
      <c r="B25" s="42" t="s">
        <v>44</v>
      </c>
      <c r="C25" s="42" t="s">
        <v>88</v>
      </c>
      <c r="D25" s="42">
        <v>3</v>
      </c>
      <c r="E25" s="68">
        <v>19.469163975824735</v>
      </c>
      <c r="F25" s="43">
        <v>19.767232060023794</v>
      </c>
      <c r="H25" s="10">
        <f t="shared" si="0"/>
        <v>19.618198017924264</v>
      </c>
    </row>
    <row r="26" spans="1:8">
      <c r="A26" s="42">
        <v>3.9</v>
      </c>
      <c r="B26" s="42" t="s">
        <v>44</v>
      </c>
      <c r="C26" s="42" t="s">
        <v>89</v>
      </c>
      <c r="D26" s="42">
        <v>1</v>
      </c>
      <c r="E26" s="68">
        <v>19.903164535598179</v>
      </c>
      <c r="F26" s="43">
        <v>19.900076674735455</v>
      </c>
      <c r="H26" s="10">
        <f t="shared" si="0"/>
        <v>19.901620605166819</v>
      </c>
    </row>
    <row r="27" spans="1:8">
      <c r="A27" s="42">
        <v>3.9</v>
      </c>
      <c r="B27" s="42" t="s">
        <v>44</v>
      </c>
      <c r="C27" s="42" t="s">
        <v>89</v>
      </c>
      <c r="D27" s="42">
        <v>2</v>
      </c>
      <c r="E27" s="68">
        <v>19.466227199940253</v>
      </c>
      <c r="F27" s="43">
        <v>19.712580016299846</v>
      </c>
      <c r="H27" s="10">
        <f t="shared" si="0"/>
        <v>19.589403608120051</v>
      </c>
    </row>
    <row r="28" spans="1:8">
      <c r="A28" s="42">
        <v>3.9</v>
      </c>
      <c r="B28" s="42" t="s">
        <v>44</v>
      </c>
      <c r="C28" s="42" t="s">
        <v>89</v>
      </c>
      <c r="D28" s="42">
        <v>3</v>
      </c>
      <c r="E28" s="68">
        <v>20.243470372282463</v>
      </c>
      <c r="F28" s="43">
        <v>20.131489614220058</v>
      </c>
      <c r="H28" s="10">
        <f t="shared" si="0"/>
        <v>20.187479993251259</v>
      </c>
    </row>
    <row r="29" spans="1:8">
      <c r="A29" s="54">
        <v>4.3</v>
      </c>
      <c r="B29" s="54" t="s">
        <v>45</v>
      </c>
      <c r="C29" s="54" t="s">
        <v>87</v>
      </c>
      <c r="D29" s="54">
        <v>1</v>
      </c>
      <c r="E29" s="69">
        <v>19.350560277481907</v>
      </c>
      <c r="F29" s="55">
        <v>19.556050392723073</v>
      </c>
      <c r="H29" s="10">
        <f t="shared" si="0"/>
        <v>19.453305335102492</v>
      </c>
    </row>
    <row r="30" spans="1:8">
      <c r="A30" s="71">
        <v>4.3</v>
      </c>
      <c r="B30" s="71" t="s">
        <v>45</v>
      </c>
      <c r="C30" s="71" t="s">
        <v>87</v>
      </c>
      <c r="D30" s="71">
        <v>2</v>
      </c>
      <c r="E30" s="72">
        <v>20.056138388025822</v>
      </c>
      <c r="F30" s="73">
        <v>20.597440914817316</v>
      </c>
      <c r="H30" s="10">
        <f t="shared" si="0"/>
        <v>20.326789651421571</v>
      </c>
    </row>
    <row r="31" spans="1:8">
      <c r="A31" s="54">
        <v>4.3</v>
      </c>
      <c r="B31" s="54" t="s">
        <v>45</v>
      </c>
      <c r="C31" s="54" t="s">
        <v>87</v>
      </c>
      <c r="D31" s="54">
        <v>3</v>
      </c>
      <c r="E31" s="69">
        <v>19.675062718400639</v>
      </c>
      <c r="F31" s="55">
        <v>19.667652427603343</v>
      </c>
      <c r="H31" s="10">
        <f t="shared" si="0"/>
        <v>19.671357573001991</v>
      </c>
    </row>
    <row r="32" spans="1:8">
      <c r="A32" s="54">
        <v>4.5999999999999996</v>
      </c>
      <c r="B32" s="54" t="s">
        <v>45</v>
      </c>
      <c r="C32" s="54" t="s">
        <v>88</v>
      </c>
      <c r="D32" s="54">
        <v>1</v>
      </c>
      <c r="E32" s="69">
        <v>19.239844287460812</v>
      </c>
      <c r="F32" s="55">
        <v>19.503971393529163</v>
      </c>
      <c r="H32" s="10">
        <f t="shared" si="0"/>
        <v>19.371907840494988</v>
      </c>
    </row>
    <row r="33" spans="1:8">
      <c r="A33" s="54">
        <v>4.5999999999999996</v>
      </c>
      <c r="B33" s="54" t="s">
        <v>45</v>
      </c>
      <c r="C33" s="54" t="s">
        <v>88</v>
      </c>
      <c r="D33" s="54">
        <v>2</v>
      </c>
      <c r="E33" s="69">
        <v>19.565025701746272</v>
      </c>
      <c r="F33" s="55">
        <v>19.389392393677145</v>
      </c>
      <c r="H33" s="10">
        <f t="shared" si="0"/>
        <v>19.47720904771171</v>
      </c>
    </row>
    <row r="34" spans="1:8">
      <c r="A34" s="54">
        <v>4.5999999999999996</v>
      </c>
      <c r="B34" s="54" t="s">
        <v>45</v>
      </c>
      <c r="C34" s="54" t="s">
        <v>88</v>
      </c>
      <c r="D34" s="54">
        <v>3</v>
      </c>
      <c r="E34" s="69">
        <v>19.492802188685609</v>
      </c>
      <c r="F34" s="55">
        <v>19.551793631033625</v>
      </c>
      <c r="H34" s="10">
        <f t="shared" si="0"/>
        <v>19.522297909859617</v>
      </c>
    </row>
    <row r="35" spans="1:8">
      <c r="A35" s="71">
        <v>4.9000000000000004</v>
      </c>
      <c r="B35" s="71" t="s">
        <v>45</v>
      </c>
      <c r="C35" s="71" t="s">
        <v>89</v>
      </c>
      <c r="D35" s="71">
        <v>1</v>
      </c>
      <c r="E35" s="72">
        <v>18.480271256370436</v>
      </c>
      <c r="F35" s="73">
        <v>18.772280049367648</v>
      </c>
      <c r="H35" s="10">
        <f t="shared" si="0"/>
        <v>18.62627565286904</v>
      </c>
    </row>
    <row r="36" spans="1:8">
      <c r="A36" s="71">
        <v>4.9000000000000004</v>
      </c>
      <c r="B36" s="71" t="s">
        <v>45</v>
      </c>
      <c r="C36" s="71" t="s">
        <v>89</v>
      </c>
      <c r="D36" s="71">
        <v>2</v>
      </c>
      <c r="E36" s="72">
        <v>19.380796239014586</v>
      </c>
      <c r="F36" s="73">
        <v>19.644855526881209</v>
      </c>
      <c r="H36" s="10">
        <f t="shared" si="0"/>
        <v>19.512825882947897</v>
      </c>
    </row>
    <row r="37" spans="1:8">
      <c r="A37" s="54">
        <v>4.9000000000000004</v>
      </c>
      <c r="B37" s="54" t="s">
        <v>45</v>
      </c>
      <c r="C37" s="62" t="s">
        <v>89</v>
      </c>
      <c r="D37" s="62">
        <v>3</v>
      </c>
      <c r="E37" s="70">
        <v>20.017676294853683</v>
      </c>
      <c r="F37" s="63">
        <v>19.97815039326666</v>
      </c>
      <c r="H37" s="10">
        <f t="shared" si="0"/>
        <v>19.997913344060173</v>
      </c>
    </row>
    <row r="40" spans="1:8">
      <c r="A40" s="36" t="s">
        <v>141</v>
      </c>
    </row>
  </sheetData>
  <phoneticPr fontId="4" type="noConversion"/>
  <pageMargins left="0.75" right="0.75" top="1" bottom="1" header="0.5" footer="0.5"/>
  <pageSetup scale="73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Data</vt:lpstr>
      <vt:lpstr>Analysis</vt:lpstr>
      <vt:lpstr>HKG Data</vt:lpstr>
    </vt:vector>
  </TitlesOfParts>
  <Company>NIEHS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Site License</dc:creator>
  <cp:lastModifiedBy>Katie Pelch</cp:lastModifiedBy>
  <cp:lastPrinted>2014-01-31T20:34:33Z</cp:lastPrinted>
  <dcterms:created xsi:type="dcterms:W3CDTF">2012-09-19T20:03:48Z</dcterms:created>
  <dcterms:modified xsi:type="dcterms:W3CDTF">2014-03-05T20:16:21Z</dcterms:modified>
</cp:coreProperties>
</file>