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1" i="23" l="1"/>
  <c r="P18" i="23"/>
  <c r="P15" i="23"/>
  <c r="P12" i="23"/>
  <c r="P27" i="23"/>
  <c r="P24" i="23"/>
  <c r="P9" i="23"/>
  <c r="K39" i="24"/>
  <c r="K38" i="24"/>
  <c r="K37" i="24"/>
  <c r="K36" i="24"/>
  <c r="K35" i="24"/>
  <c r="K34" i="24"/>
  <c r="K33" i="24"/>
  <c r="K32" i="24"/>
  <c r="K31" i="24"/>
  <c r="K28" i="24"/>
  <c r="K27" i="24"/>
  <c r="E4" i="23"/>
  <c r="E5" i="23"/>
  <c r="E6" i="23"/>
  <c r="K2" i="23"/>
  <c r="E25" i="23"/>
  <c r="I25" i="23"/>
  <c r="E26" i="23"/>
  <c r="I26" i="23"/>
  <c r="E27" i="23"/>
  <c r="I27" i="23"/>
  <c r="I41" i="23"/>
  <c r="E22" i="23"/>
  <c r="I22" i="23"/>
  <c r="E23" i="23"/>
  <c r="I23" i="23"/>
  <c r="E24" i="23"/>
  <c r="I24" i="23"/>
  <c r="I40" i="23"/>
  <c r="J37" i="24"/>
  <c r="J36" i="24"/>
  <c r="J35" i="24"/>
  <c r="J34" i="24"/>
  <c r="J33" i="24"/>
  <c r="J32" i="24"/>
  <c r="J31" i="24"/>
  <c r="J38" i="24"/>
  <c r="J27" i="24"/>
  <c r="J28" i="24"/>
  <c r="G19" i="23"/>
  <c r="E19" i="23"/>
  <c r="H19" i="23"/>
  <c r="G21" i="23"/>
  <c r="E21" i="23"/>
  <c r="H21" i="23"/>
  <c r="I37" i="24"/>
  <c r="I36" i="24"/>
  <c r="I35" i="24"/>
  <c r="I34" i="24"/>
  <c r="I33" i="24"/>
  <c r="I31" i="24"/>
  <c r="I32" i="24"/>
  <c r="I27" i="24"/>
  <c r="I28" i="24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E16" i="23"/>
  <c r="N16" i="23"/>
  <c r="L4" i="23"/>
  <c r="N4" i="23"/>
  <c r="L5" i="23"/>
  <c r="N5" i="23"/>
  <c r="L6" i="23"/>
  <c r="N6" i="23"/>
  <c r="O2" i="23"/>
  <c r="O16" i="23"/>
  <c r="L2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9" i="23"/>
  <c r="L9" i="23"/>
  <c r="N9" i="23"/>
  <c r="O9" i="23"/>
  <c r="M9" i="23"/>
  <c r="I9" i="23"/>
  <c r="G9" i="23"/>
  <c r="H9" i="23"/>
  <c r="I19" i="23"/>
  <c r="E20" i="23"/>
  <c r="I20" i="23"/>
  <c r="I21" i="23"/>
  <c r="I39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F21" i="23"/>
  <c r="F20" i="23"/>
  <c r="F19" i="23"/>
  <c r="G18" i="23"/>
  <c r="F18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Q35" i="23"/>
  <c r="B36" i="23"/>
  <c r="C36" i="23"/>
  <c r="H36" i="23"/>
  <c r="J36" i="23"/>
  <c r="N36" i="23"/>
  <c r="P36" i="23"/>
  <c r="B37" i="23"/>
  <c r="C37" i="23"/>
  <c r="H37" i="23"/>
  <c r="J37" i="23"/>
  <c r="N37" i="23"/>
  <c r="O37" i="23"/>
  <c r="P37" i="23"/>
  <c r="Q37" i="23"/>
  <c r="B38" i="23"/>
  <c r="C38" i="23"/>
  <c r="H38" i="23"/>
  <c r="J38" i="23"/>
  <c r="N38" i="23"/>
  <c r="P38" i="23"/>
  <c r="B39" i="23"/>
  <c r="C39" i="23"/>
  <c r="H39" i="23"/>
  <c r="J39" i="23"/>
  <c r="N39" i="23"/>
  <c r="O39" i="23"/>
  <c r="P39" i="23"/>
  <c r="Q39" i="23"/>
  <c r="B40" i="23"/>
  <c r="C40" i="23"/>
  <c r="H40" i="23"/>
  <c r="J40" i="23"/>
  <c r="N40" i="23"/>
  <c r="P40" i="23"/>
  <c r="B41" i="23"/>
  <c r="C41" i="23"/>
  <c r="H41" i="23"/>
  <c r="J41" i="23"/>
  <c r="N41" i="23"/>
  <c r="O41" i="23"/>
  <c r="P41" i="23"/>
  <c r="Q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35" i="23"/>
  <c r="P43" i="23"/>
  <c r="J35" i="23"/>
  <c r="J43" i="23"/>
  <c r="P42" i="23"/>
  <c r="J42" i="23"/>
  <c r="K41" i="23"/>
  <c r="K37" i="23"/>
  <c r="K35" i="23"/>
  <c r="K39" i="23"/>
</calcChain>
</file>

<file path=xl/sharedStrings.xml><?xml version="1.0" encoding="utf-8"?>
<sst xmlns="http://schemas.openxmlformats.org/spreadsheetml/2006/main" count="412" uniqueCount="167">
  <si>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</si>
  <si>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</si>
  <si>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</si>
  <si>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</si>
  <si>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</si>
  <si>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</si>
  <si>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</si>
  <si>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</si>
  <si>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</si>
  <si>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</si>
  <si>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</si>
  <si>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</si>
  <si>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</si>
  <si>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</si>
  <si>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</si>
  <si>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</si>
  <si>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</si>
  <si>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</si>
  <si>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</si>
  <si>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</si>
  <si>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</si>
  <si>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</si>
  <si>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</si>
  <si>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</si>
  <si>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</si>
  <si>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</si>
  <si>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</si>
  <si>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</si>
  <si>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</si>
  <si>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</si>
  <si>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</si>
  <si>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</si>
  <si>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</si>
  <si>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</si>
  <si>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</si>
  <si>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</si>
  <si>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</si>
  <si>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</si>
  <si>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</si>
  <si>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</si>
  <si>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</si>
  <si>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</si>
  <si>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</si>
  <si>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</si>
  <si>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</si>
  <si>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</si>
  <si>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</si>
  <si>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</si>
  <si>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</si>
  <si>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</si>
  <si>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</si>
  <si>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</si>
  <si>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</si>
  <si>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</si>
  <si>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</si>
  <si>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</si>
  <si>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</si>
  <si>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</si>
  <si>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</si>
  <si>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</si>
  <si>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</si>
  <si>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</si>
  <si>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</si>
  <si>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</si>
  <si>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</si>
  <si>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</si>
  <si>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</si>
  <si>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</si>
  <si>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</si>
  <si>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</si>
  <si>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</si>
  <si>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</si>
  <si>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</si>
  <si>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</si>
  <si>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</si>
  <si>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</si>
  <si>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</si>
  <si>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</si>
  <si>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</si>
  <si>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</si>
  <si>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</si>
  <si>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</si>
  <si>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</si>
  <si>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</si>
  <si>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</si>
  <si>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</si>
  <si>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</si>
  <si>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</si>
  <si>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</si>
  <si>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</si>
  <si>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</si>
  <si>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</si>
  <si>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</si>
  <si>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</si>
  <si>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</si>
  <si>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</si>
  <si>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</si>
  <si>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</si>
  <si>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</si>
  <si>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</si>
  <si>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</si>
  <si>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</si>
  <si>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</si>
  <si>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</si>
  <si>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</si>
  <si>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</si>
  <si>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</si>
  <si>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</si>
  <si>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</si>
  <si>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</si>
  <si>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</si>
  <si>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</si>
  <si>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</si>
  <si>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</si>
  <si>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</si>
  <si>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</si>
  <si>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</si>
  <si>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</si>
  <si>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</si>
  <si>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</si>
  <si>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</si>
  <si>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</si>
  <si>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</si>
  <si>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</si>
  <si>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</si>
  <si>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</si>
  <si>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</si>
  <si>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</si>
  <si>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</si>
  <si>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</si>
  <si>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</si>
  <si>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</si>
  <si>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</si>
  <si>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</si>
  <si>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</si>
  <si>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</si>
  <si>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</si>
  <si>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</si>
  <si>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</si>
  <si>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</si>
  <si>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</si>
  <si>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</si>
  <si>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</si>
  <si>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</si>
  <si>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</si>
  <si>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</si>
  <si>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</si>
  <si>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</si>
  <si>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</si>
  <si>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</si>
  <si>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</si>
  <si>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</si>
  <si>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</si>
  <si>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</si>
  <si>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</si>
  <si>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</si>
  <si>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</si>
  <si>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</si>
  <si>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</si>
  <si>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</si>
  <si>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</si>
  <si>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</si>
  <si>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</si>
  <si>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</si>
  <si>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minimum</t>
  </si>
  <si>
    <t>maximum</t>
  </si>
  <si>
    <t>5/12/14 - mirNA qPCR #1: gene1 = miR-221,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</si>
</sst>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7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  <xf numFmtId="166" fontId="0" fillId="0" borderId="0" xfId="0" applyNumberFormat="1"/>
  </cellXfs>
  <cellStyles count="2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Normal" xfId="0" builtinId="0"/>
  </cellStyles>
  <dxfs count="10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23.49314162163769</c:v>
                </c:pt>
                <c:pt idx="1">
                  <c:v>23.66219917119851</c:v>
                </c:pt>
                <c:pt idx="2">
                  <c:v>21.88223171134616</c:v>
                </c:pt>
                <c:pt idx="3">
                  <c:v>24.86900523056408</c:v>
                </c:pt>
                <c:pt idx="4">
                  <c:v>22.06913788729972</c:v>
                </c:pt>
                <c:pt idx="5">
                  <c:v>22.43680191267542</c:v>
                </c:pt>
                <c:pt idx="6">
                  <c:v>21.08070373155599</c:v>
                </c:pt>
                <c:pt idx="7">
                  <c:v>22.63431512605042</c:v>
                </c:pt>
                <c:pt idx="8">
                  <c:v>23.20456091507995</c:v>
                </c:pt>
                <c:pt idx="9">
                  <c:v>23.16217439393134</c:v>
                </c:pt>
                <c:pt idx="10">
                  <c:v>23.05459014167237</c:v>
                </c:pt>
                <c:pt idx="11">
                  <c:v>22.84719510425234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23.92386984425003</c:v>
                </c:pt>
                <c:pt idx="1">
                  <c:v>23.61684481885423</c:v>
                </c:pt>
                <c:pt idx="2">
                  <c:v>22.12666218881325</c:v>
                </c:pt>
                <c:pt idx="3">
                  <c:v>25.00414706024779</c:v>
                </c:pt>
                <c:pt idx="4">
                  <c:v>22.20576827927304</c:v>
                </c:pt>
                <c:pt idx="5">
                  <c:v>22.62911034593547</c:v>
                </c:pt>
                <c:pt idx="6">
                  <c:v>21.10730187778291</c:v>
                </c:pt>
                <c:pt idx="7">
                  <c:v>22.66125527655744</c:v>
                </c:pt>
                <c:pt idx="8">
                  <c:v>23.69883536346352</c:v>
                </c:pt>
                <c:pt idx="9">
                  <c:v>23.14815090384221</c:v>
                </c:pt>
                <c:pt idx="10">
                  <c:v>23.00959791680089</c:v>
                </c:pt>
                <c:pt idx="11">
                  <c:v>23.58388555489182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34920"/>
        <c:axId val="34885160"/>
      </c:scatterChart>
      <c:valAx>
        <c:axId val="3473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4885160"/>
        <c:crosses val="autoZero"/>
        <c:crossBetween val="midCat"/>
      </c:valAx>
      <c:valAx>
        <c:axId val="3488516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734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-7.384938767750864</c:v>
                </c:pt>
                <c:pt idx="1">
                  <c:v>-7.158211144957733</c:v>
                </c:pt>
                <c:pt idx="2">
                  <c:v>-7.526981534565259</c:v>
                </c:pt>
                <c:pt idx="3">
                  <c:v>-5.61298187749664</c:v>
                </c:pt>
                <c:pt idx="4">
                  <c:v>-6.399879814433412</c:v>
                </c:pt>
                <c:pt idx="5">
                  <c:v>-6.567109698072112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-6.67688857445172</c:v>
                </c:pt>
                <c:pt idx="1">
                  <c:v>-8.253849461549517</c:v>
                </c:pt>
                <c:pt idx="2">
                  <c:v>-6.814688793480393</c:v>
                </c:pt>
                <c:pt idx="3">
                  <c:v>-6.956902410398474</c:v>
                </c:pt>
                <c:pt idx="4">
                  <c:v>-6.054074111344889</c:v>
                </c:pt>
                <c:pt idx="5">
                  <c:v>-5.609852253073143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-5.91804310753329</c:v>
                </c:pt>
                <c:pt idx="1">
                  <c:v>-6.697009296098496</c:v>
                </c:pt>
                <c:pt idx="2">
                  <c:v>-6.429085081513914</c:v>
                </c:pt>
                <c:pt idx="3">
                  <c:v>-4.840217546737467</c:v>
                </c:pt>
                <c:pt idx="4">
                  <c:v>-4.238938802863884</c:v>
                </c:pt>
                <c:pt idx="5">
                  <c:v>-5.016794446300061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-8.115741531616858</c:v>
                </c:pt>
                <c:pt idx="1">
                  <c:v>-9.268296299634293</c:v>
                </c:pt>
                <c:pt idx="2">
                  <c:v>-7.866109318442788</c:v>
                </c:pt>
                <c:pt idx="3">
                  <c:v>-8.213552419113977</c:v>
                </c:pt>
                <c:pt idx="4">
                  <c:v>-7.569906634368717</c:v>
                </c:pt>
                <c:pt idx="5">
                  <c:v>-7.323646379631658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-7.356710482424618</c:v>
                </c:pt>
                <c:pt idx="1">
                  <c:v>-6.193323796667388</c:v>
                </c:pt>
                <c:pt idx="2">
                  <c:v>-7.24847560982721</c:v>
                </c:pt>
                <c:pt idx="3">
                  <c:v>-6.206942924938835</c:v>
                </c:pt>
                <c:pt idx="4">
                  <c:v>-6.3480458283819</c:v>
                </c:pt>
                <c:pt idx="5">
                  <c:v>-4.698650265300471</c:v>
                </c:pt>
                <c:pt idx="6">
                  <c:v>-8.416715716564647</c:v>
                </c:pt>
                <c:pt idx="7">
                  <c:v>-7.702368477704784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600504"/>
        <c:axId val="768826120"/>
      </c:scatterChart>
      <c:valAx>
        <c:axId val="802600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8826120"/>
        <c:crosses val="autoZero"/>
        <c:crossBetween val="midCat"/>
      </c:valAx>
      <c:valAx>
        <c:axId val="76882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2600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miR-221 -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1.019759032139513</c:v>
                </c:pt>
                <c:pt idx="1">
                  <c:v>0.871456563704427</c:v>
                </c:pt>
                <c:pt idx="2">
                  <c:v>1.125269879440008</c:v>
                </c:pt>
                <c:pt idx="3">
                  <c:v>0.298596962569503</c:v>
                </c:pt>
                <c:pt idx="4">
                  <c:v>0.515187441844246</c:v>
                </c:pt>
                <c:pt idx="5">
                  <c:v>0.578504150698327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0.624242328656339</c:v>
                </c:pt>
                <c:pt idx="1">
                  <c:v>1.862369038594629</c:v>
                </c:pt>
                <c:pt idx="2">
                  <c:v>0.68680779142261</c:v>
                </c:pt>
                <c:pt idx="3">
                  <c:v>0.757959111133775</c:v>
                </c:pt>
                <c:pt idx="4">
                  <c:v>0.405384723622125</c:v>
                </c:pt>
                <c:pt idx="5">
                  <c:v>0.297949921125565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0.368907909193806</c:v>
                </c:pt>
                <c:pt idx="1">
                  <c:v>0.633009393488363</c:v>
                </c:pt>
                <c:pt idx="2">
                  <c:v>0.525722941995857</c:v>
                </c:pt>
                <c:pt idx="3">
                  <c:v>0.174767286180853</c:v>
                </c:pt>
                <c:pt idx="4">
                  <c:v>0.115201253544466</c:v>
                </c:pt>
                <c:pt idx="5">
                  <c:v>0.197521823267829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1.692353615067854</c:v>
                </c:pt>
                <c:pt idx="1">
                  <c:v>3.762224179437938</c:v>
                </c:pt>
                <c:pt idx="2">
                  <c:v>1.423456924446451</c:v>
                </c:pt>
                <c:pt idx="3">
                  <c:v>1.811069532326355</c:v>
                </c:pt>
                <c:pt idx="4">
                  <c:v>1.159253555815695</c:v>
                </c:pt>
                <c:pt idx="5">
                  <c:v>0.977342339516175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0.44646324453095</c:v>
                </c:pt>
                <c:pt idx="2">
                  <c:v>0.927722429778487</c:v>
                </c:pt>
                <c:pt idx="3">
                  <c:v>0.45069784048287</c:v>
                </c:pt>
                <c:pt idx="4">
                  <c:v>0.497006059364184</c:v>
                </c:pt>
                <c:pt idx="5">
                  <c:v>0.158432452251914</c:v>
                </c:pt>
                <c:pt idx="6">
                  <c:v>2.08493908588883</c:v>
                </c:pt>
                <c:pt idx="7">
                  <c:v>1.270730414743971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608"/>
        <c:axId val="3008712"/>
      </c:scatterChart>
      <c:valAx>
        <c:axId val="3003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08712"/>
        <c:crosses val="autoZero"/>
        <c:crossBetween val="midCat"/>
      </c:valAx>
      <c:valAx>
        <c:axId val="300871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003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29.91789489705631</c:v>
                </c:pt>
                <c:pt idx="1">
                  <c:v>29.7661748437727</c:v>
                </c:pt>
                <c:pt idx="2">
                  <c:v>30.17476673586919</c:v>
                </c:pt>
                <c:pt idx="3">
                  <c:v>28.4660705646137</c:v>
                </c:pt>
                <c:pt idx="4">
                  <c:v>29.56948255297237</c:v>
                </c:pt>
                <c:pt idx="5">
                  <c:v>29.59920372730874</c:v>
                </c:pt>
                <c:pt idx="6">
                  <c:v>30.12858671372345</c:v>
                </c:pt>
                <c:pt idx="7">
                  <c:v>29.48672645422636</c:v>
                </c:pt>
                <c:pt idx="8">
                  <c:v>29.96985144236717</c:v>
                </c:pt>
                <c:pt idx="9">
                  <c:v>29.80055063341308</c:v>
                </c:pt>
                <c:pt idx="10">
                  <c:v>29.69359610637126</c:v>
                </c:pt>
                <c:pt idx="11">
                  <c:v>28.92416548330808</c:v>
                </c:pt>
                <c:pt idx="12">
                  <c:v>29.75381582263243</c:v>
                </c:pt>
                <c:pt idx="13">
                  <c:v>29.91254962567058</c:v>
                </c:pt>
                <c:pt idx="14">
                  <c:v>29.70324578884727</c:v>
                </c:pt>
                <c:pt idx="15">
                  <c:v>29.74155638564671</c:v>
                </c:pt>
                <c:pt idx="16">
                  <c:v>27.94744453580775</c:v>
                </c:pt>
                <c:pt idx="17">
                  <c:v>29.953370591706</c:v>
                </c:pt>
                <c:pt idx="18">
                  <c:v>29.84195883259267</c:v>
                </c:pt>
                <c:pt idx="19">
                  <c:v>29.89052730500586</c:v>
                </c:pt>
                <c:pt idx="20">
                  <c:v>29.87055626852249</c:v>
                </c:pt>
                <c:pt idx="21">
                  <c:v>29.58056929699533</c:v>
                </c:pt>
                <c:pt idx="22">
                  <c:v>28.66390943903816</c:v>
                </c:pt>
                <c:pt idx="23">
                  <c:v>29.46109946291804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279224"/>
        <c:axId val="792282200"/>
      </c:barChart>
      <c:catAx>
        <c:axId val="792279224"/>
        <c:scaling>
          <c:orientation val="minMax"/>
        </c:scaling>
        <c:delete val="0"/>
        <c:axPos val="b"/>
        <c:majorTickMark val="out"/>
        <c:minorTickMark val="none"/>
        <c:tickLblPos val="nextTo"/>
        <c:crossAx val="792282200"/>
        <c:crosses val="autoZero"/>
        <c:auto val="1"/>
        <c:lblAlgn val="ctr"/>
        <c:lblOffset val="100"/>
        <c:noMultiLvlLbl val="0"/>
      </c:catAx>
      <c:valAx>
        <c:axId val="792282200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279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29.91789489705631</c:v>
                </c:pt>
                <c:pt idx="1">
                  <c:v>29.7661748437727</c:v>
                </c:pt>
                <c:pt idx="2">
                  <c:v>30.17476673586919</c:v>
                </c:pt>
                <c:pt idx="3">
                  <c:v>28.4660705646137</c:v>
                </c:pt>
                <c:pt idx="4">
                  <c:v>29.56948255297237</c:v>
                </c:pt>
                <c:pt idx="5">
                  <c:v>29.59920372730874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30.12858671372345</c:v>
                </c:pt>
                <c:pt idx="1">
                  <c:v>29.48672645422636</c:v>
                </c:pt>
                <c:pt idx="2">
                  <c:v>29.96985144236717</c:v>
                </c:pt>
                <c:pt idx="3">
                  <c:v>29.80055063341308</c:v>
                </c:pt>
                <c:pt idx="4">
                  <c:v>29.69359610637126</c:v>
                </c:pt>
                <c:pt idx="5">
                  <c:v>28.92416548330808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29.75381582263243</c:v>
                </c:pt>
                <c:pt idx="1">
                  <c:v>29.91254962567058</c:v>
                </c:pt>
                <c:pt idx="2">
                  <c:v>29.70324578884727</c:v>
                </c:pt>
                <c:pt idx="3">
                  <c:v>29.74155638564671</c:v>
                </c:pt>
                <c:pt idx="4">
                  <c:v>27.94744453580775</c:v>
                </c:pt>
                <c:pt idx="5">
                  <c:v>29.953370591706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29.84195883259267</c:v>
                </c:pt>
                <c:pt idx="1">
                  <c:v>29.89052730500586</c:v>
                </c:pt>
                <c:pt idx="2">
                  <c:v>29.87055626852249</c:v>
                </c:pt>
                <c:pt idx="3">
                  <c:v>29.58056929699533</c:v>
                </c:pt>
                <c:pt idx="4">
                  <c:v>28.66390943903816</c:v>
                </c:pt>
                <c:pt idx="5">
                  <c:v>29.46109946291804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29.95294549223273</c:v>
                </c:pt>
                <c:pt idx="1">
                  <c:v>29.21158561496494</c:v>
                </c:pt>
                <c:pt idx="2">
                  <c:v>29.86172153677233</c:v>
                </c:pt>
                <c:pt idx="3">
                  <c:v>29.4727707410308</c:v>
                </c:pt>
                <c:pt idx="4">
                  <c:v>29.78987041238342</c:v>
                </c:pt>
                <c:pt idx="5">
                  <c:v>29.21412383772015</c:v>
                </c:pt>
                <c:pt idx="6">
                  <c:v>29.86768080204034</c:v>
                </c:pt>
                <c:pt idx="7">
                  <c:v>29.23519273298385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478264"/>
        <c:axId val="769451816"/>
      </c:scatterChart>
      <c:valAx>
        <c:axId val="769478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451816"/>
        <c:crosses val="autoZero"/>
        <c:crossBetween val="midCat"/>
      </c:valAx>
      <c:valAx>
        <c:axId val="76945181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69478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1.024592754772169</c:v>
                </c:pt>
                <c:pt idx="1">
                  <c:v>1.138213067982026</c:v>
                </c:pt>
                <c:pt idx="2">
                  <c:v>0.85748227593869</c:v>
                </c:pt>
                <c:pt idx="3">
                  <c:v>2.802811901863679</c:v>
                </c:pt>
                <c:pt idx="4">
                  <c:v>1.304469252779351</c:v>
                </c:pt>
                <c:pt idx="5">
                  <c:v>1.277870610389763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0.88537391757833</c:v>
                </c:pt>
                <c:pt idx="1">
                  <c:v>1.381484176854015</c:v>
                </c:pt>
                <c:pt idx="2">
                  <c:v>0.988350080336874</c:v>
                </c:pt>
                <c:pt idx="3">
                  <c:v>1.111412875486857</c:v>
                </c:pt>
                <c:pt idx="4">
                  <c:v>1.196938797774433</c:v>
                </c:pt>
                <c:pt idx="5">
                  <c:v>2.04029817747222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1.148005592096011</c:v>
                </c:pt>
                <c:pt idx="1">
                  <c:v>1.028395973414881</c:v>
                </c:pt>
                <c:pt idx="2">
                  <c:v>1.188959607597215</c:v>
                </c:pt>
                <c:pt idx="3">
                  <c:v>1.157802443618698</c:v>
                </c:pt>
                <c:pt idx="4">
                  <c:v>4.015281004255561</c:v>
                </c:pt>
                <c:pt idx="5">
                  <c:v>0.999705386905612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1.079966573516292</c:v>
                </c:pt>
                <c:pt idx="1">
                  <c:v>1.044214565122831</c:v>
                </c:pt>
                <c:pt idx="2">
                  <c:v>1.058770001182496</c:v>
                </c:pt>
                <c:pt idx="3">
                  <c:v>1.294483158181696</c:v>
                </c:pt>
                <c:pt idx="4">
                  <c:v>2.443647269745063</c:v>
                </c:pt>
                <c:pt idx="5">
                  <c:v>1.406243111527249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</c:v>
                </c:pt>
                <c:pt idx="1">
                  <c:v>1.671750880605392</c:v>
                </c:pt>
                <c:pt idx="2">
                  <c:v>1.065273557336415</c:v>
                </c:pt>
                <c:pt idx="3">
                  <c:v>1.394912619516008</c:v>
                </c:pt>
                <c:pt idx="4">
                  <c:v>1.119671156376751</c:v>
                </c:pt>
                <c:pt idx="5">
                  <c:v>1.668812251536266</c:v>
                </c:pt>
                <c:pt idx="6">
                  <c:v>1.06088236281681</c:v>
                </c:pt>
                <c:pt idx="7">
                  <c:v>1.644618268084446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958264"/>
        <c:axId val="769185352"/>
      </c:scatterChart>
      <c:valAx>
        <c:axId val="768958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185352"/>
        <c:crosses val="autoZero"/>
        <c:crossBetween val="midCat"/>
      </c:valAx>
      <c:valAx>
        <c:axId val="76918535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68958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713560"/>
        <c:axId val="751719032"/>
      </c:scatterChart>
      <c:valAx>
        <c:axId val="75171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51719032"/>
        <c:crosses val="autoZero"/>
        <c:crossBetween val="midCat"/>
      </c:valAx>
      <c:valAx>
        <c:axId val="751719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51713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647384"/>
        <c:axId val="769472360"/>
      </c:scatterChart>
      <c:valAx>
        <c:axId val="76864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69472360"/>
        <c:crosses val="autoZero"/>
        <c:crossBetween val="midCat"/>
      </c:valAx>
      <c:valAx>
        <c:axId val="769472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68647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06792"/>
        <c:axId val="423712264"/>
      </c:scatterChart>
      <c:valAx>
        <c:axId val="42370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23712264"/>
        <c:crosses val="autoZero"/>
        <c:crossBetween val="midCat"/>
      </c:valAx>
      <c:valAx>
        <c:axId val="423712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23706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35448"/>
        <c:axId val="769540888"/>
      </c:scatterChart>
      <c:valAx>
        <c:axId val="76953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69540888"/>
        <c:crosses val="autoZero"/>
        <c:crossBetween val="midCat"/>
      </c:valAx>
      <c:valAx>
        <c:axId val="769540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69535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Data'!$I$2:$I$25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127256"/>
        <c:axId val="792049544"/>
      </c:scatterChart>
      <c:valAx>
        <c:axId val="79212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2049544"/>
        <c:crosses val="autoZero"/>
        <c:crossBetween val="midCat"/>
      </c:valAx>
      <c:valAx>
        <c:axId val="792049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4/21/14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92127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23.49314162163769</c:v>
                </c:pt>
                <c:pt idx="1">
                  <c:v>23.66219917119851</c:v>
                </c:pt>
                <c:pt idx="2">
                  <c:v>21.88223171134616</c:v>
                </c:pt>
                <c:pt idx="3">
                  <c:v>24.86900523056408</c:v>
                </c:pt>
                <c:pt idx="4">
                  <c:v>22.06913788729972</c:v>
                </c:pt>
                <c:pt idx="5">
                  <c:v>22.43680191267542</c:v>
                </c:pt>
                <c:pt idx="6">
                  <c:v>21.08070373155599</c:v>
                </c:pt>
                <c:pt idx="7">
                  <c:v>22.63431512605042</c:v>
                </c:pt>
                <c:pt idx="8">
                  <c:v>23.20456091507995</c:v>
                </c:pt>
                <c:pt idx="9">
                  <c:v>23.16217439393134</c:v>
                </c:pt>
                <c:pt idx="10">
                  <c:v>23.05459014167237</c:v>
                </c:pt>
                <c:pt idx="11">
                  <c:v>22.84719510425234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23.92386984425003</c:v>
                </c:pt>
                <c:pt idx="1">
                  <c:v>23.61684481885423</c:v>
                </c:pt>
                <c:pt idx="2">
                  <c:v>22.12666218881325</c:v>
                </c:pt>
                <c:pt idx="3">
                  <c:v>25.00414706024779</c:v>
                </c:pt>
                <c:pt idx="4">
                  <c:v>22.20576827927304</c:v>
                </c:pt>
                <c:pt idx="5">
                  <c:v>22.62911034593547</c:v>
                </c:pt>
                <c:pt idx="6">
                  <c:v>21.10730187778291</c:v>
                </c:pt>
                <c:pt idx="7">
                  <c:v>22.66125527655744</c:v>
                </c:pt>
                <c:pt idx="8">
                  <c:v>23.69883536346352</c:v>
                </c:pt>
                <c:pt idx="9">
                  <c:v>23.14815090384221</c:v>
                </c:pt>
                <c:pt idx="10">
                  <c:v>23.00959791680089</c:v>
                </c:pt>
                <c:pt idx="11">
                  <c:v>23.58388555489182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494280"/>
        <c:axId val="751439384"/>
      </c:scatterChart>
      <c:valAx>
        <c:axId val="751494280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51439384"/>
        <c:crosses val="autoZero"/>
        <c:crossBetween val="midCat"/>
      </c:valAx>
      <c:valAx>
        <c:axId val="751439384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51494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23.37803934820684</c:v>
                </c:pt>
                <c:pt idx="1">
                  <c:v>22.60074530560275</c:v>
                </c:pt>
                <c:pt idx="2">
                  <c:v>23.92829382554691</c:v>
                </c:pt>
                <c:pt idx="3">
                  <c:v>20.48679192145371</c:v>
                </c:pt>
                <c:pt idx="4">
                  <c:v>21.36303433614074</c:v>
                </c:pt>
                <c:pt idx="5">
                  <c:v>22.89603826914285</c:v>
                </c:pt>
                <c:pt idx="6">
                  <c:v>21.69257481305673</c:v>
                </c:pt>
                <c:pt idx="7">
                  <c:v>23.18690059618713</c:v>
                </c:pt>
                <c:pt idx="8">
                  <c:v>21.10251279275131</c:v>
                </c:pt>
                <c:pt idx="9">
                  <c:v>23.08720650159249</c:v>
                </c:pt>
                <c:pt idx="10">
                  <c:v>22.82217835368163</c:v>
                </c:pt>
                <c:pt idx="11">
                  <c:v>25.04391882330274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23.25058711226303</c:v>
                </c:pt>
                <c:pt idx="1">
                  <c:v>22.61518209202718</c:v>
                </c:pt>
                <c:pt idx="2">
                  <c:v>23.74325160465137</c:v>
                </c:pt>
                <c:pt idx="3">
                  <c:v>20.75767008928942</c:v>
                </c:pt>
                <c:pt idx="4">
                  <c:v>21.37099941962198</c:v>
                </c:pt>
                <c:pt idx="5">
                  <c:v>22.79125817688638</c:v>
                </c:pt>
                <c:pt idx="6">
                  <c:v>21.75985978889489</c:v>
                </c:pt>
                <c:pt idx="7">
                  <c:v>23.36142081847958</c:v>
                </c:pt>
                <c:pt idx="8">
                  <c:v>21.36324119260237</c:v>
                </c:pt>
                <c:pt idx="9">
                  <c:v>23.25199897548543</c:v>
                </c:pt>
                <c:pt idx="10">
                  <c:v>22.88399902055249</c:v>
                </c:pt>
                <c:pt idx="11">
                  <c:v>24.75875885451575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362168"/>
        <c:axId val="751674440"/>
      </c:scatterChart>
      <c:valAx>
        <c:axId val="75136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51674440"/>
        <c:crosses val="autoZero"/>
        <c:crossBetween val="midCat"/>
      </c:valAx>
      <c:valAx>
        <c:axId val="75167444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51362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27.94744453580775</c:v>
                </c:pt>
                <c:pt idx="1">
                  <c:v>29.69359610637126</c:v>
                </c:pt>
                <c:pt idx="2">
                  <c:v>29.87055626852249</c:v>
                </c:pt>
                <c:pt idx="3">
                  <c:v>29.953370591706</c:v>
                </c:pt>
                <c:pt idx="4">
                  <c:v>29.46109946291804</c:v>
                </c:pt>
                <c:pt idx="5">
                  <c:v>29.91789489705631</c:v>
                </c:pt>
                <c:pt idx="6">
                  <c:v>28.66390943903816</c:v>
                </c:pt>
                <c:pt idx="7">
                  <c:v>30.17476673586919</c:v>
                </c:pt>
                <c:pt idx="8">
                  <c:v>30.12858671372345</c:v>
                </c:pt>
                <c:pt idx="9">
                  <c:v>29.96985144236717</c:v>
                </c:pt>
                <c:pt idx="10">
                  <c:v>29.59920372730874</c:v>
                </c:pt>
                <c:pt idx="11">
                  <c:v>29.91254962567058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28.92416548330808</c:v>
                </c:pt>
                <c:pt idx="1">
                  <c:v>29.7661748437727</c:v>
                </c:pt>
                <c:pt idx="2">
                  <c:v>29.75381582263243</c:v>
                </c:pt>
                <c:pt idx="3">
                  <c:v>29.89052730500586</c:v>
                </c:pt>
                <c:pt idx="4">
                  <c:v>29.58056929699533</c:v>
                </c:pt>
                <c:pt idx="5">
                  <c:v>29.80055063341308</c:v>
                </c:pt>
                <c:pt idx="6">
                  <c:v>29.84195883259267</c:v>
                </c:pt>
                <c:pt idx="7">
                  <c:v>29.70324578884727</c:v>
                </c:pt>
                <c:pt idx="8">
                  <c:v>29.48672645422636</c:v>
                </c:pt>
                <c:pt idx="9">
                  <c:v>29.56948255297237</c:v>
                </c:pt>
                <c:pt idx="10">
                  <c:v>28.4660705646137</c:v>
                </c:pt>
                <c:pt idx="11">
                  <c:v>29.74155638564671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210312"/>
        <c:axId val="792216136"/>
      </c:scatterChart>
      <c:valAx>
        <c:axId val="79221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92216136"/>
        <c:crosses val="autoZero"/>
        <c:crossBetween val="midCat"/>
      </c:valAx>
      <c:valAx>
        <c:axId val="792216136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2210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23.37803934820684</c:v>
                </c:pt>
                <c:pt idx="1">
                  <c:v>22.60074530560275</c:v>
                </c:pt>
                <c:pt idx="2">
                  <c:v>23.92829382554691</c:v>
                </c:pt>
                <c:pt idx="3">
                  <c:v>20.48679192145371</c:v>
                </c:pt>
                <c:pt idx="4">
                  <c:v>21.36303433614074</c:v>
                </c:pt>
                <c:pt idx="5">
                  <c:v>22.89603826914285</c:v>
                </c:pt>
                <c:pt idx="6">
                  <c:v>21.69257481305673</c:v>
                </c:pt>
                <c:pt idx="7">
                  <c:v>23.18690059618713</c:v>
                </c:pt>
                <c:pt idx="8">
                  <c:v>21.10251279275131</c:v>
                </c:pt>
                <c:pt idx="9">
                  <c:v>23.08720650159249</c:v>
                </c:pt>
                <c:pt idx="10">
                  <c:v>22.82217835368163</c:v>
                </c:pt>
                <c:pt idx="11">
                  <c:v>25.04391882330274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23.25058711226303</c:v>
                </c:pt>
                <c:pt idx="1">
                  <c:v>22.61518209202718</c:v>
                </c:pt>
                <c:pt idx="2">
                  <c:v>23.74325160465137</c:v>
                </c:pt>
                <c:pt idx="3">
                  <c:v>20.75767008928942</c:v>
                </c:pt>
                <c:pt idx="4">
                  <c:v>21.37099941962198</c:v>
                </c:pt>
                <c:pt idx="5">
                  <c:v>22.79125817688638</c:v>
                </c:pt>
                <c:pt idx="6">
                  <c:v>21.75985978889489</c:v>
                </c:pt>
                <c:pt idx="7">
                  <c:v>23.36142081847958</c:v>
                </c:pt>
                <c:pt idx="8">
                  <c:v>21.36324119260237</c:v>
                </c:pt>
                <c:pt idx="9">
                  <c:v>23.25199897548543</c:v>
                </c:pt>
                <c:pt idx="10">
                  <c:v>22.88399902055249</c:v>
                </c:pt>
                <c:pt idx="11">
                  <c:v>24.75875885451575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525032"/>
        <c:axId val="457147368"/>
      </c:scatterChart>
      <c:valAx>
        <c:axId val="792525032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7147368"/>
        <c:crosses val="autoZero"/>
        <c:crossBetween val="midCat"/>
      </c:valAx>
      <c:valAx>
        <c:axId val="45714736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2525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27.94744453580775</c:v>
                </c:pt>
                <c:pt idx="1">
                  <c:v>29.69359610637126</c:v>
                </c:pt>
                <c:pt idx="2">
                  <c:v>29.87055626852249</c:v>
                </c:pt>
                <c:pt idx="3">
                  <c:v>29.953370591706</c:v>
                </c:pt>
                <c:pt idx="4">
                  <c:v>29.46109946291804</c:v>
                </c:pt>
                <c:pt idx="5">
                  <c:v>29.91789489705631</c:v>
                </c:pt>
                <c:pt idx="6">
                  <c:v>28.66390943903816</c:v>
                </c:pt>
                <c:pt idx="7">
                  <c:v>30.17476673586919</c:v>
                </c:pt>
                <c:pt idx="8">
                  <c:v>30.12858671372345</c:v>
                </c:pt>
                <c:pt idx="9">
                  <c:v>29.96985144236717</c:v>
                </c:pt>
                <c:pt idx="10">
                  <c:v>29.59920372730874</c:v>
                </c:pt>
                <c:pt idx="11">
                  <c:v>29.91254962567058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28.92416548330808</c:v>
                </c:pt>
                <c:pt idx="1">
                  <c:v>29.7661748437727</c:v>
                </c:pt>
                <c:pt idx="2">
                  <c:v>29.75381582263243</c:v>
                </c:pt>
                <c:pt idx="3">
                  <c:v>29.89052730500586</c:v>
                </c:pt>
                <c:pt idx="4">
                  <c:v>29.58056929699533</c:v>
                </c:pt>
                <c:pt idx="5">
                  <c:v>29.80055063341308</c:v>
                </c:pt>
                <c:pt idx="6">
                  <c:v>29.84195883259267</c:v>
                </c:pt>
                <c:pt idx="7">
                  <c:v>29.70324578884727</c:v>
                </c:pt>
                <c:pt idx="8">
                  <c:v>29.48672645422636</c:v>
                </c:pt>
                <c:pt idx="9">
                  <c:v>29.56948255297237</c:v>
                </c:pt>
                <c:pt idx="10">
                  <c:v>28.4660705646137</c:v>
                </c:pt>
                <c:pt idx="11">
                  <c:v>29.74155638564671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122392"/>
        <c:axId val="456620824"/>
      </c:scatterChart>
      <c:valAx>
        <c:axId val="45712239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6620824"/>
        <c:crosses val="autoZero"/>
        <c:crossBetween val="midCat"/>
      </c:valAx>
      <c:valAx>
        <c:axId val="45662082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7122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0.135982597237536</c:v>
                  </c:pt>
                  <c:pt idx="1">
                    <c:v>0.0102083495792509</c:v>
                  </c:pt>
                  <c:pt idx="2">
                    <c:v>0.0190495631096975</c:v>
                  </c:pt>
                  <c:pt idx="3">
                    <c:v>0.0437138127618658</c:v>
                  </c:pt>
                  <c:pt idx="4">
                    <c:v>0.116525875778208</c:v>
                  </c:pt>
                  <c:pt idx="5">
                    <c:v>0.0318143073072925</c:v>
                  </c:pt>
                  <c:pt idx="6">
                    <c:v>0.349504814219261</c:v>
                  </c:pt>
                  <c:pt idx="7">
                    <c:v>0.184362819582603</c:v>
                  </c:pt>
                  <c:pt idx="8">
                    <c:v>0.00991610493793123</c:v>
                  </c:pt>
                  <c:pt idx="9">
                    <c:v>0.0740907137679013</c:v>
                  </c:pt>
                  <c:pt idx="10">
                    <c:v>0.0320703700989666</c:v>
                  </c:pt>
                  <c:pt idx="11">
                    <c:v>0.090122340313261</c:v>
                  </c:pt>
                  <c:pt idx="12">
                    <c:v>0.130844609201057</c:v>
                  </c:pt>
                  <c:pt idx="13">
                    <c:v>0.520918813282554</c:v>
                  </c:pt>
                  <c:pt idx="14">
                    <c:v>0.123404432637175</c:v>
                  </c:pt>
                  <c:pt idx="15">
                    <c:v>0.201638547652224</c:v>
                  </c:pt>
                  <c:pt idx="16">
                    <c:v>0.304570847057615</c:v>
                  </c:pt>
                  <c:pt idx="17">
                    <c:v>0.095559704191307</c:v>
                  </c:pt>
                  <c:pt idx="18">
                    <c:v>0.0475776626871331</c:v>
                  </c:pt>
                  <c:pt idx="19">
                    <c:v>0.191539789352022</c:v>
                  </c:pt>
                  <c:pt idx="20">
                    <c:v>0.172838448145643</c:v>
                  </c:pt>
                  <c:pt idx="21">
                    <c:v>0.00563216454230311</c:v>
                  </c:pt>
                  <c:pt idx="22">
                    <c:v>0.0188077295640492</c:v>
                  </c:pt>
                  <c:pt idx="23">
                    <c:v>0.0966122766805079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0.135982597237536</c:v>
                  </c:pt>
                  <c:pt idx="1">
                    <c:v>0.0102083495792509</c:v>
                  </c:pt>
                  <c:pt idx="2">
                    <c:v>0.0190495631096975</c:v>
                  </c:pt>
                  <c:pt idx="3">
                    <c:v>0.0437138127618658</c:v>
                  </c:pt>
                  <c:pt idx="4">
                    <c:v>0.116525875778208</c:v>
                  </c:pt>
                  <c:pt idx="5">
                    <c:v>0.0318143073072925</c:v>
                  </c:pt>
                  <c:pt idx="6">
                    <c:v>0.349504814219261</c:v>
                  </c:pt>
                  <c:pt idx="7">
                    <c:v>0.184362819582603</c:v>
                  </c:pt>
                  <c:pt idx="8">
                    <c:v>0.00991610493793123</c:v>
                  </c:pt>
                  <c:pt idx="9">
                    <c:v>0.0740907137679013</c:v>
                  </c:pt>
                  <c:pt idx="10">
                    <c:v>0.0320703700989666</c:v>
                  </c:pt>
                  <c:pt idx="11">
                    <c:v>0.090122340313261</c:v>
                  </c:pt>
                  <c:pt idx="12">
                    <c:v>0.130844609201057</c:v>
                  </c:pt>
                  <c:pt idx="13">
                    <c:v>0.520918813282554</c:v>
                  </c:pt>
                  <c:pt idx="14">
                    <c:v>0.123404432637175</c:v>
                  </c:pt>
                  <c:pt idx="15">
                    <c:v>0.201638547652224</c:v>
                  </c:pt>
                  <c:pt idx="16">
                    <c:v>0.304570847057615</c:v>
                  </c:pt>
                  <c:pt idx="17">
                    <c:v>0.095559704191307</c:v>
                  </c:pt>
                  <c:pt idx="18">
                    <c:v>0.0475776626871331</c:v>
                  </c:pt>
                  <c:pt idx="19">
                    <c:v>0.191539789352022</c:v>
                  </c:pt>
                  <c:pt idx="20">
                    <c:v>0.172838448145643</c:v>
                  </c:pt>
                  <c:pt idx="21">
                    <c:v>0.00563216454230311</c:v>
                  </c:pt>
                  <c:pt idx="22">
                    <c:v>0.0188077295640492</c:v>
                  </c:pt>
                  <c:pt idx="23">
                    <c:v>0.0966122766805079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22.53295612930545</c:v>
                </c:pt>
                <c:pt idx="1">
                  <c:v>22.60796369881496</c:v>
                </c:pt>
                <c:pt idx="2">
                  <c:v>22.64778520130393</c:v>
                </c:pt>
                <c:pt idx="3">
                  <c:v>22.85308868711706</c:v>
                </c:pt>
                <c:pt idx="4">
                  <c:v>23.16960273853896</c:v>
                </c:pt>
                <c:pt idx="5">
                  <c:v>23.03209402923663</c:v>
                </c:pt>
                <c:pt idx="6">
                  <c:v>23.45169813927173</c:v>
                </c:pt>
                <c:pt idx="7">
                  <c:v>21.23287699267684</c:v>
                </c:pt>
                <c:pt idx="8">
                  <c:v>23.15516264888678</c:v>
                </c:pt>
                <c:pt idx="9">
                  <c:v>22.84364822301461</c:v>
                </c:pt>
                <c:pt idx="10">
                  <c:v>23.63952199502637</c:v>
                </c:pt>
                <c:pt idx="11">
                  <c:v>23.31431323023494</c:v>
                </c:pt>
                <c:pt idx="12">
                  <c:v>23.83577271509914</c:v>
                </c:pt>
                <c:pt idx="13">
                  <c:v>23.21554032957208</c:v>
                </c:pt>
                <c:pt idx="14">
                  <c:v>23.27416070733335</c:v>
                </c:pt>
                <c:pt idx="15">
                  <c:v>24.90133883890924</c:v>
                </c:pt>
                <c:pt idx="16">
                  <c:v>23.70850573294386</c:v>
                </c:pt>
                <c:pt idx="17">
                  <c:v>24.93657614540594</c:v>
                </c:pt>
                <c:pt idx="18">
                  <c:v>21.72621730097581</c:v>
                </c:pt>
                <c:pt idx="19">
                  <c:v>20.62223100537157</c:v>
                </c:pt>
                <c:pt idx="20">
                  <c:v>22.0044469500797</c:v>
                </c:pt>
                <c:pt idx="21">
                  <c:v>21.36701687788135</c:v>
                </c:pt>
                <c:pt idx="22">
                  <c:v>21.09400280466945</c:v>
                </c:pt>
                <c:pt idx="23">
                  <c:v>22.13745308328638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428072"/>
        <c:axId val="792535288"/>
      </c:barChart>
      <c:catAx>
        <c:axId val="792428072"/>
        <c:scaling>
          <c:orientation val="minMax"/>
        </c:scaling>
        <c:delete val="0"/>
        <c:axPos val="b"/>
        <c:majorTickMark val="out"/>
        <c:minorTickMark val="none"/>
        <c:tickLblPos val="nextTo"/>
        <c:crossAx val="792535288"/>
        <c:crosses val="autoZero"/>
        <c:auto val="1"/>
        <c:lblAlgn val="ctr"/>
        <c:lblOffset val="100"/>
        <c:noMultiLvlLbl val="0"/>
      </c:catAx>
      <c:valAx>
        <c:axId val="79253528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428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22.53295612930545</c:v>
                </c:pt>
                <c:pt idx="1">
                  <c:v>22.60796369881496</c:v>
                </c:pt>
                <c:pt idx="2">
                  <c:v>22.64778520130393</c:v>
                </c:pt>
                <c:pt idx="3">
                  <c:v>22.85308868711706</c:v>
                </c:pt>
                <c:pt idx="4">
                  <c:v>23.16960273853896</c:v>
                </c:pt>
                <c:pt idx="5">
                  <c:v>23.03209402923663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23.45169813927173</c:v>
                </c:pt>
                <c:pt idx="1">
                  <c:v>21.23287699267684</c:v>
                </c:pt>
                <c:pt idx="2">
                  <c:v>23.15516264888678</c:v>
                </c:pt>
                <c:pt idx="3">
                  <c:v>22.84364822301461</c:v>
                </c:pt>
                <c:pt idx="4">
                  <c:v>23.63952199502637</c:v>
                </c:pt>
                <c:pt idx="5">
                  <c:v>23.31431323023494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23.83577271509914</c:v>
                </c:pt>
                <c:pt idx="1">
                  <c:v>23.21554032957208</c:v>
                </c:pt>
                <c:pt idx="2">
                  <c:v>23.27416070733335</c:v>
                </c:pt>
                <c:pt idx="3">
                  <c:v>24.90133883890924</c:v>
                </c:pt>
                <c:pt idx="4">
                  <c:v>23.70850573294386</c:v>
                </c:pt>
                <c:pt idx="5">
                  <c:v>24.93657614540594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21.72621730097581</c:v>
                </c:pt>
                <c:pt idx="1">
                  <c:v>20.62223100537157</c:v>
                </c:pt>
                <c:pt idx="2">
                  <c:v>22.0044469500797</c:v>
                </c:pt>
                <c:pt idx="3">
                  <c:v>21.36701687788135</c:v>
                </c:pt>
                <c:pt idx="4">
                  <c:v>21.09400280466945</c:v>
                </c:pt>
                <c:pt idx="5">
                  <c:v>22.13745308328638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22.59623500980811</c:v>
                </c:pt>
                <c:pt idx="1">
                  <c:v>23.01826181829755</c:v>
                </c:pt>
                <c:pt idx="2">
                  <c:v>22.61324592694512</c:v>
                </c:pt>
                <c:pt idx="3">
                  <c:v>23.26582781609197</c:v>
                </c:pt>
                <c:pt idx="4">
                  <c:v>23.44182458400152</c:v>
                </c:pt>
                <c:pt idx="5">
                  <c:v>24.51547357241968</c:v>
                </c:pt>
                <c:pt idx="6">
                  <c:v>21.4509650854757</c:v>
                </c:pt>
                <c:pt idx="7">
                  <c:v>21.53282425527906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597192"/>
        <c:axId val="792596616"/>
      </c:scatterChart>
      <c:valAx>
        <c:axId val="792597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2596616"/>
        <c:crosses val="autoZero"/>
        <c:crossBetween val="midCat"/>
      </c:valAx>
      <c:valAx>
        <c:axId val="792596616"/>
        <c:scaling>
          <c:orientation val="minMax"/>
          <c:max val="24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2597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1.044837715943623</c:v>
                </c:pt>
                <c:pt idx="1">
                  <c:v>0.991903248987088</c:v>
                </c:pt>
                <c:pt idx="2">
                  <c:v>0.964898977267471</c:v>
                </c:pt>
                <c:pt idx="3">
                  <c:v>0.836911120550146</c:v>
                </c:pt>
                <c:pt idx="4">
                  <c:v>0.672046177303867</c:v>
                </c:pt>
                <c:pt idx="5">
                  <c:v>0.73925345216588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0.552687876040681</c:v>
                </c:pt>
                <c:pt idx="1">
                  <c:v>2.5728333582813</c:v>
                </c:pt>
                <c:pt idx="2">
                  <c:v>0.678806535828526</c:v>
                </c:pt>
                <c:pt idx="3">
                  <c:v>0.84240551520665</c:v>
                </c:pt>
                <c:pt idx="4">
                  <c:v>0.485220703728386</c:v>
                </c:pt>
                <c:pt idx="5">
                  <c:v>0.60790668105048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0.423508342722936</c:v>
                </c:pt>
                <c:pt idx="1">
                  <c:v>0.650984311397227</c:v>
                </c:pt>
                <c:pt idx="2">
                  <c:v>0.625063342820247</c:v>
                </c:pt>
                <c:pt idx="3">
                  <c:v>0.202345991004799</c:v>
                </c:pt>
                <c:pt idx="4">
                  <c:v>0.462565405023523</c:v>
                </c:pt>
                <c:pt idx="5">
                  <c:v>0.197463630752266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1.827685334842736</c:v>
                </c:pt>
                <c:pt idx="1">
                  <c:v>3.928569285426378</c:v>
                </c:pt>
                <c:pt idx="2">
                  <c:v>1.507113489579398</c:v>
                </c:pt>
                <c:pt idx="3">
                  <c:v>2.344399007892463</c:v>
                </c:pt>
                <c:pt idx="4">
                  <c:v>2.832806786611274</c:v>
                </c:pt>
                <c:pt idx="5">
                  <c:v>1.374380932548545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0.999999999999998</c:v>
                </c:pt>
                <c:pt idx="1">
                  <c:v>0.746375322202556</c:v>
                </c:pt>
                <c:pt idx="2">
                  <c:v>0.988278172990909</c:v>
                </c:pt>
                <c:pt idx="3">
                  <c:v>0.628684105278167</c:v>
                </c:pt>
                <c:pt idx="4">
                  <c:v>0.556483349214547</c:v>
                </c:pt>
                <c:pt idx="5">
                  <c:v>0.264394017358927</c:v>
                </c:pt>
                <c:pt idx="6">
                  <c:v>2.211875103766858</c:v>
                </c:pt>
                <c:pt idx="7">
                  <c:v>2.089866453898455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776440"/>
        <c:axId val="768655560"/>
      </c:scatterChart>
      <c:valAx>
        <c:axId val="802776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8655560"/>
        <c:crosses val="autoZero"/>
        <c:crossBetween val="midCat"/>
      </c:valAx>
      <c:valAx>
        <c:axId val="76865556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2776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2</xdr:row>
      <xdr:rowOff>19050</xdr:rowOff>
    </xdr:from>
    <xdr:to>
      <xdr:col>16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25400</xdr:colOff>
      <xdr:row>18</xdr:row>
      <xdr:rowOff>127000</xdr:rowOff>
    </xdr:from>
    <xdr:to>
      <xdr:col>16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25400</xdr:colOff>
      <xdr:row>35</xdr:row>
      <xdr:rowOff>88900</xdr:rowOff>
    </xdr:from>
    <xdr:to>
      <xdr:col>16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25400</xdr:colOff>
      <xdr:row>52</xdr:row>
      <xdr:rowOff>50800</xdr:rowOff>
    </xdr:from>
    <xdr:to>
      <xdr:col>16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25400</xdr:colOff>
      <xdr:row>69</xdr:row>
      <xdr:rowOff>0</xdr:rowOff>
    </xdr:from>
    <xdr:to>
      <xdr:col>16</xdr:col>
      <xdr:colOff>787400</xdr:colOff>
      <xdr:row>85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19" workbookViewId="0">
      <selection activeCell="J95" sqref="J95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166</v>
      </c>
    </row>
    <row r="2" spans="1:5" ht="13" customHeight="1">
      <c r="B2" s="2" t="s">
        <v>40</v>
      </c>
      <c r="C2" s="2"/>
      <c r="D2" s="30" t="s">
        <v>81</v>
      </c>
      <c r="E2" s="31" t="s">
        <v>83</v>
      </c>
    </row>
    <row r="3" spans="1:5" ht="13" customHeight="1">
      <c r="A3">
        <v>1</v>
      </c>
      <c r="B3" s="16" t="s">
        <v>46</v>
      </c>
      <c r="C3" s="17"/>
      <c r="D3" s="18" t="s">
        <v>113</v>
      </c>
      <c r="E3" s="18" t="s">
        <v>84</v>
      </c>
    </row>
    <row r="4" spans="1:5" ht="13" customHeight="1">
      <c r="A4">
        <v>1</v>
      </c>
      <c r="B4" s="19" t="s">
        <v>47</v>
      </c>
      <c r="C4" s="20"/>
      <c r="D4" s="21" t="s">
        <v>114</v>
      </c>
      <c r="E4" s="18" t="s">
        <v>84</v>
      </c>
    </row>
    <row r="5" spans="1:5" ht="13" customHeight="1">
      <c r="A5">
        <v>1</v>
      </c>
      <c r="B5" s="19" t="s">
        <v>48</v>
      </c>
      <c r="C5" s="20"/>
      <c r="D5" s="21" t="s">
        <v>115</v>
      </c>
      <c r="E5" s="18" t="s">
        <v>84</v>
      </c>
    </row>
    <row r="6" spans="1:5" ht="13" customHeight="1">
      <c r="A6">
        <v>1</v>
      </c>
      <c r="B6" s="19" t="s">
        <v>49</v>
      </c>
      <c r="C6" s="20"/>
      <c r="D6" s="21" t="s">
        <v>116</v>
      </c>
      <c r="E6" s="18" t="s">
        <v>84</v>
      </c>
    </row>
    <row r="7" spans="1:5" ht="13" customHeight="1">
      <c r="A7">
        <v>1</v>
      </c>
      <c r="B7" s="19" t="s">
        <v>2</v>
      </c>
      <c r="C7" s="20"/>
      <c r="D7" s="21" t="s">
        <v>117</v>
      </c>
      <c r="E7" s="18" t="s">
        <v>84</v>
      </c>
    </row>
    <row r="8" spans="1:5" ht="13" customHeight="1">
      <c r="A8">
        <v>1</v>
      </c>
      <c r="B8" s="19" t="s">
        <v>3</v>
      </c>
      <c r="C8" s="20"/>
      <c r="D8" s="21" t="s">
        <v>118</v>
      </c>
      <c r="E8" s="18" t="s">
        <v>84</v>
      </c>
    </row>
    <row r="9" spans="1:5" ht="13" customHeight="1">
      <c r="A9">
        <v>1</v>
      </c>
      <c r="B9" s="19" t="s">
        <v>50</v>
      </c>
      <c r="C9" s="20"/>
      <c r="D9" s="21" t="s">
        <v>119</v>
      </c>
      <c r="E9" s="18" t="s">
        <v>84</v>
      </c>
    </row>
    <row r="10" spans="1:5" ht="13" customHeight="1">
      <c r="A10">
        <v>1</v>
      </c>
      <c r="B10" s="19" t="s">
        <v>51</v>
      </c>
      <c r="C10" s="20"/>
      <c r="D10" s="21" t="s">
        <v>120</v>
      </c>
      <c r="E10" s="18" t="s">
        <v>84</v>
      </c>
    </row>
    <row r="11" spans="1:5" ht="13" customHeight="1">
      <c r="A11">
        <v>1</v>
      </c>
      <c r="B11" s="19" t="s">
        <v>52</v>
      </c>
      <c r="C11" s="20"/>
      <c r="D11" s="21" t="s">
        <v>121</v>
      </c>
      <c r="E11" s="18" t="s">
        <v>84</v>
      </c>
    </row>
    <row r="12" spans="1:5" ht="13" customHeight="1">
      <c r="A12">
        <v>1</v>
      </c>
      <c r="B12" s="19" t="s">
        <v>53</v>
      </c>
      <c r="C12" s="20"/>
      <c r="D12" s="21" t="s">
        <v>122</v>
      </c>
      <c r="E12" s="18" t="s">
        <v>84</v>
      </c>
    </row>
    <row r="13" spans="1:5" ht="13" customHeight="1">
      <c r="A13">
        <v>1</v>
      </c>
      <c r="B13" s="19" t="s">
        <v>54</v>
      </c>
      <c r="C13" s="20"/>
      <c r="D13" s="21" t="s">
        <v>123</v>
      </c>
      <c r="E13" s="18" t="s">
        <v>84</v>
      </c>
    </row>
    <row r="14" spans="1:5" ht="13" customHeight="1">
      <c r="A14" s="23">
        <v>1</v>
      </c>
      <c r="B14" s="24" t="s">
        <v>55</v>
      </c>
      <c r="C14" s="25"/>
      <c r="D14" s="26" t="s">
        <v>124</v>
      </c>
      <c r="E14" s="26" t="s">
        <v>84</v>
      </c>
    </row>
    <row r="15" spans="1:5" ht="13" customHeight="1">
      <c r="A15">
        <v>1</v>
      </c>
      <c r="B15" s="13" t="s">
        <v>4</v>
      </c>
      <c r="C15" s="14">
        <v>23.49314162163769</v>
      </c>
      <c r="D15" s="15" t="s">
        <v>113</v>
      </c>
      <c r="E15" s="15" t="s">
        <v>82</v>
      </c>
    </row>
    <row r="16" spans="1:5" ht="13" customHeight="1">
      <c r="A16">
        <v>1</v>
      </c>
      <c r="B16" s="13" t="s">
        <v>5</v>
      </c>
      <c r="C16" s="14">
        <v>23.662199171198512</v>
      </c>
      <c r="D16" s="15" t="s">
        <v>114</v>
      </c>
      <c r="E16" s="15" t="s">
        <v>82</v>
      </c>
    </row>
    <row r="17" spans="1:11" ht="13" customHeight="1">
      <c r="A17">
        <v>1</v>
      </c>
      <c r="B17" s="13" t="s">
        <v>6</v>
      </c>
      <c r="C17" s="14">
        <v>21.882231711346158</v>
      </c>
      <c r="D17" s="15" t="s">
        <v>115</v>
      </c>
      <c r="E17" s="15" t="s">
        <v>82</v>
      </c>
    </row>
    <row r="18" spans="1:11" ht="13" customHeight="1">
      <c r="A18">
        <v>1</v>
      </c>
      <c r="B18" s="13" t="s">
        <v>7</v>
      </c>
      <c r="C18" s="14">
        <v>24.869005230564081</v>
      </c>
      <c r="D18" s="15" t="s">
        <v>116</v>
      </c>
      <c r="E18" s="15" t="s">
        <v>82</v>
      </c>
    </row>
    <row r="19" spans="1:11" ht="13" customHeight="1">
      <c r="A19">
        <v>1</v>
      </c>
      <c r="B19" s="13" t="s">
        <v>8</v>
      </c>
      <c r="C19" s="14">
        <v>22.069137887299721</v>
      </c>
      <c r="D19" s="15" t="s">
        <v>117</v>
      </c>
      <c r="E19" s="15" t="s">
        <v>82</v>
      </c>
    </row>
    <row r="20" spans="1:11" ht="13" customHeight="1">
      <c r="A20">
        <v>1</v>
      </c>
      <c r="B20" s="13" t="s">
        <v>9</v>
      </c>
      <c r="C20" s="14">
        <v>22.436801912675424</v>
      </c>
      <c r="D20" s="15" t="s">
        <v>118</v>
      </c>
      <c r="E20" s="15" t="s">
        <v>82</v>
      </c>
    </row>
    <row r="21" spans="1:11" ht="13" customHeight="1">
      <c r="A21">
        <v>1</v>
      </c>
      <c r="B21" s="13" t="s">
        <v>10</v>
      </c>
      <c r="C21" s="14">
        <v>21.080703731555985</v>
      </c>
      <c r="D21" s="15" t="s">
        <v>119</v>
      </c>
      <c r="E21" s="15" t="s">
        <v>82</v>
      </c>
    </row>
    <row r="22" spans="1:11" ht="13" customHeight="1">
      <c r="A22">
        <v>1</v>
      </c>
      <c r="B22" s="13" t="s">
        <v>11</v>
      </c>
      <c r="C22" s="14">
        <v>22.634315126050424</v>
      </c>
      <c r="D22" s="15" t="s">
        <v>120</v>
      </c>
      <c r="E22" s="15" t="s">
        <v>82</v>
      </c>
    </row>
    <row r="23" spans="1:11" ht="13" customHeight="1">
      <c r="A23">
        <v>1</v>
      </c>
      <c r="B23" s="13" t="s">
        <v>12</v>
      </c>
      <c r="C23" s="14">
        <v>23.204560915079949</v>
      </c>
      <c r="D23" s="15" t="s">
        <v>121</v>
      </c>
      <c r="E23" s="15" t="s">
        <v>82</v>
      </c>
    </row>
    <row r="24" spans="1:11" ht="13" customHeight="1">
      <c r="A24">
        <v>1</v>
      </c>
      <c r="B24" s="13" t="s">
        <v>13</v>
      </c>
      <c r="C24" s="14">
        <v>23.162174393931345</v>
      </c>
      <c r="D24" s="15" t="s">
        <v>122</v>
      </c>
      <c r="E24" s="15" t="s">
        <v>82</v>
      </c>
    </row>
    <row r="25" spans="1:11" ht="13" customHeight="1">
      <c r="A25">
        <v>1</v>
      </c>
      <c r="B25" s="13" t="s">
        <v>14</v>
      </c>
      <c r="C25" s="14">
        <v>23.054590141672367</v>
      </c>
      <c r="D25" s="15" t="s">
        <v>123</v>
      </c>
      <c r="E25" s="15" t="s">
        <v>82</v>
      </c>
    </row>
    <row r="26" spans="1:11" ht="13" customHeight="1">
      <c r="A26" s="23">
        <v>1</v>
      </c>
      <c r="B26" s="27" t="s">
        <v>15</v>
      </c>
      <c r="C26" s="28">
        <v>22.847195104252336</v>
      </c>
      <c r="D26" s="29" t="s">
        <v>124</v>
      </c>
      <c r="E26" s="29" t="s">
        <v>82</v>
      </c>
      <c r="K26" s="9"/>
    </row>
    <row r="27" spans="1:11" ht="13" customHeight="1">
      <c r="A27">
        <v>1</v>
      </c>
      <c r="B27" s="13" t="s">
        <v>16</v>
      </c>
      <c r="C27" s="14">
        <v>23.923869844250031</v>
      </c>
      <c r="D27" s="15" t="s">
        <v>113</v>
      </c>
      <c r="E27" s="15" t="s">
        <v>82</v>
      </c>
      <c r="K27" s="9"/>
    </row>
    <row r="28" spans="1:11" ht="13" customHeight="1">
      <c r="A28">
        <v>1</v>
      </c>
      <c r="B28" s="13" t="s">
        <v>17</v>
      </c>
      <c r="C28" s="14">
        <v>23.616844818854229</v>
      </c>
      <c r="D28" s="15" t="s">
        <v>114</v>
      </c>
      <c r="E28" s="15" t="s">
        <v>82</v>
      </c>
    </row>
    <row r="29" spans="1:11" ht="13" customHeight="1">
      <c r="A29">
        <v>1</v>
      </c>
      <c r="B29" s="13" t="s">
        <v>18</v>
      </c>
      <c r="C29" s="14">
        <v>22.126662188813246</v>
      </c>
      <c r="D29" s="15" t="s">
        <v>115</v>
      </c>
      <c r="E29" s="15" t="s">
        <v>82</v>
      </c>
    </row>
    <row r="30" spans="1:11" ht="13" customHeight="1">
      <c r="A30">
        <v>1</v>
      </c>
      <c r="B30" s="13" t="s">
        <v>19</v>
      </c>
      <c r="C30" s="14">
        <v>25.004147060247789</v>
      </c>
      <c r="D30" s="15" t="s">
        <v>116</v>
      </c>
      <c r="E30" s="15" t="s">
        <v>82</v>
      </c>
    </row>
    <row r="31" spans="1:11" ht="13" customHeight="1">
      <c r="A31">
        <v>1</v>
      </c>
      <c r="B31" s="13" t="s">
        <v>20</v>
      </c>
      <c r="C31" s="14">
        <v>22.205768279273038</v>
      </c>
      <c r="D31" s="15" t="s">
        <v>117</v>
      </c>
      <c r="E31" s="15" t="s">
        <v>82</v>
      </c>
    </row>
    <row r="32" spans="1:11" ht="13" customHeight="1">
      <c r="A32">
        <v>1</v>
      </c>
      <c r="B32" s="13" t="s">
        <v>21</v>
      </c>
      <c r="C32" s="14">
        <v>22.629110345935466</v>
      </c>
      <c r="D32" s="15" t="s">
        <v>118</v>
      </c>
      <c r="E32" s="15" t="s">
        <v>82</v>
      </c>
    </row>
    <row r="33" spans="1:5" ht="13" customHeight="1">
      <c r="A33">
        <v>1</v>
      </c>
      <c r="B33" s="13" t="s">
        <v>22</v>
      </c>
      <c r="C33" s="14">
        <v>21.107301877782909</v>
      </c>
      <c r="D33" s="15" t="s">
        <v>119</v>
      </c>
      <c r="E33" s="15" t="s">
        <v>82</v>
      </c>
    </row>
    <row r="34" spans="1:5" ht="13" customHeight="1">
      <c r="A34">
        <v>1</v>
      </c>
      <c r="B34" s="13" t="s">
        <v>23</v>
      </c>
      <c r="C34" s="14">
        <v>22.661255276557441</v>
      </c>
      <c r="D34" s="15" t="s">
        <v>120</v>
      </c>
      <c r="E34" s="15" t="s">
        <v>82</v>
      </c>
    </row>
    <row r="35" spans="1:5" ht="13" customHeight="1">
      <c r="A35">
        <v>1</v>
      </c>
      <c r="B35" s="13" t="s">
        <v>24</v>
      </c>
      <c r="C35" s="14">
        <v>23.698835363463516</v>
      </c>
      <c r="D35" s="15" t="s">
        <v>121</v>
      </c>
      <c r="E35" s="15" t="s">
        <v>82</v>
      </c>
    </row>
    <row r="36" spans="1:5" ht="13" customHeight="1">
      <c r="A36">
        <v>1</v>
      </c>
      <c r="B36" s="13" t="s">
        <v>25</v>
      </c>
      <c r="C36" s="14">
        <v>23.148150903842208</v>
      </c>
      <c r="D36" s="15" t="s">
        <v>122</v>
      </c>
      <c r="E36" s="15" t="s">
        <v>82</v>
      </c>
    </row>
    <row r="37" spans="1:5" ht="13" customHeight="1">
      <c r="A37">
        <v>1</v>
      </c>
      <c r="B37" s="13" t="s">
        <v>26</v>
      </c>
      <c r="C37" s="14">
        <v>23.009597916800889</v>
      </c>
      <c r="D37" s="15" t="s">
        <v>123</v>
      </c>
      <c r="E37" s="15" t="s">
        <v>82</v>
      </c>
    </row>
    <row r="38" spans="1:5" ht="13" customHeight="1">
      <c r="A38" s="23">
        <v>1</v>
      </c>
      <c r="B38" s="27" t="s">
        <v>27</v>
      </c>
      <c r="C38" s="28">
        <v>23.583885554891822</v>
      </c>
      <c r="D38" s="29" t="s">
        <v>124</v>
      </c>
      <c r="E38" s="29" t="s">
        <v>82</v>
      </c>
    </row>
    <row r="39" spans="1:5" ht="13" customHeight="1">
      <c r="A39">
        <v>1</v>
      </c>
      <c r="B39" s="19" t="s">
        <v>28</v>
      </c>
      <c r="C39" s="20"/>
      <c r="D39" s="21" t="s">
        <v>125</v>
      </c>
      <c r="E39" s="18" t="s">
        <v>84</v>
      </c>
    </row>
    <row r="40" spans="1:5" ht="13" customHeight="1">
      <c r="A40">
        <v>1</v>
      </c>
      <c r="B40" s="19" t="s">
        <v>29</v>
      </c>
      <c r="C40" s="20"/>
      <c r="D40" s="21" t="s">
        <v>126</v>
      </c>
      <c r="E40" s="18" t="s">
        <v>84</v>
      </c>
    </row>
    <row r="41" spans="1:5" ht="13" customHeight="1">
      <c r="A41">
        <v>1</v>
      </c>
      <c r="B41" s="21" t="s">
        <v>30</v>
      </c>
      <c r="C41" s="20"/>
      <c r="D41" s="21" t="s">
        <v>127</v>
      </c>
      <c r="E41" s="18" t="s">
        <v>84</v>
      </c>
    </row>
    <row r="42" spans="1:5" ht="13" customHeight="1">
      <c r="A42">
        <v>1</v>
      </c>
      <c r="B42" s="21" t="s">
        <v>31</v>
      </c>
      <c r="C42" s="20"/>
      <c r="D42" s="21" t="s">
        <v>128</v>
      </c>
      <c r="E42" s="18" t="s">
        <v>84</v>
      </c>
    </row>
    <row r="43" spans="1:5" ht="13" customHeight="1">
      <c r="A43">
        <v>1</v>
      </c>
      <c r="B43" s="21" t="s">
        <v>32</v>
      </c>
      <c r="C43" s="21"/>
      <c r="D43" s="21" t="s">
        <v>129</v>
      </c>
      <c r="E43" s="18" t="s">
        <v>84</v>
      </c>
    </row>
    <row r="44" spans="1:5" ht="13" customHeight="1">
      <c r="A44">
        <v>1</v>
      </c>
      <c r="B44" s="21" t="s">
        <v>33</v>
      </c>
      <c r="C44" s="21"/>
      <c r="D44" s="21" t="s">
        <v>130</v>
      </c>
      <c r="E44" s="18" t="s">
        <v>84</v>
      </c>
    </row>
    <row r="45" spans="1:5" ht="13" customHeight="1">
      <c r="A45">
        <v>1</v>
      </c>
      <c r="B45" s="21" t="s">
        <v>34</v>
      </c>
      <c r="C45" s="21"/>
      <c r="D45" s="21" t="s">
        <v>131</v>
      </c>
      <c r="E45" s="18" t="s">
        <v>84</v>
      </c>
    </row>
    <row r="46" spans="1:5" ht="13" customHeight="1">
      <c r="A46">
        <v>1</v>
      </c>
      <c r="B46" s="21" t="s">
        <v>35</v>
      </c>
      <c r="C46" s="21"/>
      <c r="D46" s="21" t="s">
        <v>132</v>
      </c>
      <c r="E46" s="18" t="s">
        <v>84</v>
      </c>
    </row>
    <row r="47" spans="1:5" ht="13" customHeight="1">
      <c r="A47">
        <v>1</v>
      </c>
      <c r="B47" s="21" t="s">
        <v>36</v>
      </c>
      <c r="C47" s="21"/>
      <c r="D47" s="21" t="s">
        <v>133</v>
      </c>
      <c r="E47" s="18" t="s">
        <v>84</v>
      </c>
    </row>
    <row r="48" spans="1:5" ht="13" customHeight="1">
      <c r="A48">
        <v>1</v>
      </c>
      <c r="B48" s="21" t="s">
        <v>37</v>
      </c>
      <c r="C48" s="21"/>
      <c r="D48" s="21" t="s">
        <v>134</v>
      </c>
      <c r="E48" s="18" t="s">
        <v>84</v>
      </c>
    </row>
    <row r="49" spans="1:5" ht="13" customHeight="1">
      <c r="A49">
        <v>1</v>
      </c>
      <c r="B49" s="21" t="s">
        <v>38</v>
      </c>
      <c r="C49" s="21"/>
      <c r="D49" s="21" t="s">
        <v>135</v>
      </c>
      <c r="E49" s="18" t="s">
        <v>84</v>
      </c>
    </row>
    <row r="50" spans="1:5" ht="13" customHeight="1">
      <c r="A50" s="23">
        <v>1</v>
      </c>
      <c r="B50" s="26" t="s">
        <v>39</v>
      </c>
      <c r="C50" s="26"/>
      <c r="D50" s="26" t="s">
        <v>136</v>
      </c>
      <c r="E50" s="26" t="s">
        <v>84</v>
      </c>
    </row>
    <row r="51" spans="1:5" ht="13" customHeight="1">
      <c r="A51">
        <v>1</v>
      </c>
      <c r="B51" s="15" t="s">
        <v>56</v>
      </c>
      <c r="C51" s="15">
        <v>23.378039348206844</v>
      </c>
      <c r="D51" s="15" t="s">
        <v>125</v>
      </c>
      <c r="E51" s="15" t="s">
        <v>82</v>
      </c>
    </row>
    <row r="52" spans="1:5" ht="13" customHeight="1">
      <c r="A52">
        <v>1</v>
      </c>
      <c r="B52" s="15" t="s">
        <v>57</v>
      </c>
      <c r="C52" s="15">
        <v>22.600745305602754</v>
      </c>
      <c r="D52" s="15" t="s">
        <v>126</v>
      </c>
      <c r="E52" s="15" t="s">
        <v>82</v>
      </c>
    </row>
    <row r="53" spans="1:5" ht="13" customHeight="1">
      <c r="A53">
        <v>1</v>
      </c>
      <c r="B53" s="15" t="s">
        <v>58</v>
      </c>
      <c r="C53" s="15">
        <v>23.928293825546913</v>
      </c>
      <c r="D53" s="15" t="s">
        <v>127</v>
      </c>
      <c r="E53" s="15" t="s">
        <v>82</v>
      </c>
    </row>
    <row r="54" spans="1:5" ht="13" customHeight="1">
      <c r="A54">
        <v>1</v>
      </c>
      <c r="B54" s="15" t="s">
        <v>59</v>
      </c>
      <c r="C54" s="15">
        <v>20.486791921453708</v>
      </c>
      <c r="D54" s="15" t="s">
        <v>128</v>
      </c>
      <c r="E54" s="15" t="s">
        <v>82</v>
      </c>
    </row>
    <row r="55" spans="1:5" ht="13" customHeight="1">
      <c r="A55">
        <v>1</v>
      </c>
      <c r="B55" s="15" t="s">
        <v>60</v>
      </c>
      <c r="C55" s="15">
        <v>21.363034336140736</v>
      </c>
      <c r="D55" s="15" t="s">
        <v>129</v>
      </c>
      <c r="E55" s="15" t="s">
        <v>82</v>
      </c>
    </row>
    <row r="56" spans="1:5" ht="13" customHeight="1">
      <c r="A56">
        <v>1</v>
      </c>
      <c r="B56" s="15" t="s">
        <v>61</v>
      </c>
      <c r="C56" s="15">
        <v>22.896038269142846</v>
      </c>
      <c r="D56" s="15" t="s">
        <v>130</v>
      </c>
      <c r="E56" s="15" t="s">
        <v>82</v>
      </c>
    </row>
    <row r="57" spans="1:5" ht="13" customHeight="1">
      <c r="A57">
        <v>1</v>
      </c>
      <c r="B57" s="15" t="s">
        <v>62</v>
      </c>
      <c r="C57" s="15">
        <v>21.692574813056734</v>
      </c>
      <c r="D57" s="15" t="s">
        <v>131</v>
      </c>
      <c r="E57" s="15" t="s">
        <v>82</v>
      </c>
    </row>
    <row r="58" spans="1:5" ht="13" customHeight="1">
      <c r="A58">
        <v>1</v>
      </c>
      <c r="B58" s="15" t="s">
        <v>63</v>
      </c>
      <c r="C58" s="15">
        <v>23.186900596187126</v>
      </c>
      <c r="D58" s="15" t="s">
        <v>132</v>
      </c>
      <c r="E58" s="15" t="s">
        <v>82</v>
      </c>
    </row>
    <row r="59" spans="1:5" ht="13" customHeight="1">
      <c r="A59">
        <v>1</v>
      </c>
      <c r="B59" s="15" t="s">
        <v>64</v>
      </c>
      <c r="C59" s="15">
        <v>21.102512792751309</v>
      </c>
      <c r="D59" s="15" t="s">
        <v>133</v>
      </c>
      <c r="E59" s="15" t="s">
        <v>82</v>
      </c>
    </row>
    <row r="60" spans="1:5" ht="13" customHeight="1">
      <c r="A60">
        <v>1</v>
      </c>
      <c r="B60" s="15" t="s">
        <v>65</v>
      </c>
      <c r="C60" s="15">
        <v>23.087206501592487</v>
      </c>
      <c r="D60" s="15" t="s">
        <v>134</v>
      </c>
      <c r="E60" s="15" t="s">
        <v>82</v>
      </c>
    </row>
    <row r="61" spans="1:5" ht="13" customHeight="1">
      <c r="A61">
        <v>1</v>
      </c>
      <c r="B61" s="15" t="s">
        <v>66</v>
      </c>
      <c r="C61" s="15">
        <v>22.822178353681625</v>
      </c>
      <c r="D61" s="15" t="s">
        <v>135</v>
      </c>
      <c r="E61" s="15" t="s">
        <v>82</v>
      </c>
    </row>
    <row r="62" spans="1:5" ht="13" customHeight="1">
      <c r="A62" s="23">
        <v>1</v>
      </c>
      <c r="B62" s="29" t="s">
        <v>67</v>
      </c>
      <c r="C62" s="29">
        <v>25.043918823302736</v>
      </c>
      <c r="D62" s="29" t="s">
        <v>136</v>
      </c>
      <c r="E62" s="29" t="s">
        <v>82</v>
      </c>
    </row>
    <row r="63" spans="1:5" ht="13" customHeight="1">
      <c r="A63">
        <v>1</v>
      </c>
      <c r="B63" s="15" t="s">
        <v>68</v>
      </c>
      <c r="C63" s="15">
        <v>23.250587112263027</v>
      </c>
      <c r="D63" s="15" t="s">
        <v>125</v>
      </c>
      <c r="E63" s="15" t="s">
        <v>82</v>
      </c>
    </row>
    <row r="64" spans="1:5" ht="13" customHeight="1">
      <c r="A64">
        <v>1</v>
      </c>
      <c r="B64" s="15" t="s">
        <v>69</v>
      </c>
      <c r="C64" s="15">
        <v>22.615182092027176</v>
      </c>
      <c r="D64" s="15" t="s">
        <v>126</v>
      </c>
      <c r="E64" s="15" t="s">
        <v>82</v>
      </c>
    </row>
    <row r="65" spans="1:5" ht="13" customHeight="1">
      <c r="A65">
        <v>1</v>
      </c>
      <c r="B65" s="15" t="s">
        <v>70</v>
      </c>
      <c r="C65" s="15">
        <v>23.74325160465137</v>
      </c>
      <c r="D65" s="15" t="s">
        <v>127</v>
      </c>
      <c r="E65" s="15" t="s">
        <v>82</v>
      </c>
    </row>
    <row r="66" spans="1:5" ht="13" customHeight="1">
      <c r="A66">
        <v>1</v>
      </c>
      <c r="B66" s="15" t="s">
        <v>71</v>
      </c>
      <c r="C66" s="15">
        <v>20.757670089289423</v>
      </c>
      <c r="D66" s="15" t="s">
        <v>128</v>
      </c>
      <c r="E66" s="15" t="s">
        <v>82</v>
      </c>
    </row>
    <row r="67" spans="1:5" ht="13" customHeight="1">
      <c r="A67">
        <v>1</v>
      </c>
      <c r="B67" s="15" t="s">
        <v>72</v>
      </c>
      <c r="C67" s="15">
        <v>21.370999419621977</v>
      </c>
      <c r="D67" s="15" t="s">
        <v>129</v>
      </c>
      <c r="E67" s="15" t="s">
        <v>82</v>
      </c>
    </row>
    <row r="68" spans="1:5" ht="13" customHeight="1">
      <c r="A68">
        <v>1</v>
      </c>
      <c r="B68" s="15" t="s">
        <v>73</v>
      </c>
      <c r="C68" s="15">
        <v>22.791258176886377</v>
      </c>
      <c r="D68" s="15" t="s">
        <v>130</v>
      </c>
      <c r="E68" s="15" t="s">
        <v>82</v>
      </c>
    </row>
    <row r="69" spans="1:5" ht="13" customHeight="1">
      <c r="A69">
        <v>1</v>
      </c>
      <c r="B69" s="15" t="s">
        <v>74</v>
      </c>
      <c r="C69" s="15">
        <v>21.759859788894889</v>
      </c>
      <c r="D69" s="15" t="s">
        <v>131</v>
      </c>
      <c r="E69" s="15" t="s">
        <v>82</v>
      </c>
    </row>
    <row r="70" spans="1:5" ht="13" customHeight="1">
      <c r="A70">
        <v>1</v>
      </c>
      <c r="B70" s="15" t="s">
        <v>75</v>
      </c>
      <c r="C70" s="15">
        <v>23.361420818479576</v>
      </c>
      <c r="D70" s="15" t="s">
        <v>132</v>
      </c>
      <c r="E70" s="15" t="s">
        <v>82</v>
      </c>
    </row>
    <row r="71" spans="1:5" ht="13" customHeight="1">
      <c r="A71">
        <v>1</v>
      </c>
      <c r="B71" s="15" t="s">
        <v>76</v>
      </c>
      <c r="C71" s="15">
        <v>21.36324119260237</v>
      </c>
      <c r="D71" s="15" t="s">
        <v>133</v>
      </c>
      <c r="E71" s="15" t="s">
        <v>82</v>
      </c>
    </row>
    <row r="72" spans="1:5" ht="13" customHeight="1">
      <c r="A72">
        <v>1</v>
      </c>
      <c r="B72" s="15" t="s">
        <v>77</v>
      </c>
      <c r="C72" s="15">
        <v>23.251998975485431</v>
      </c>
      <c r="D72" s="15" t="s">
        <v>134</v>
      </c>
      <c r="E72" s="15" t="s">
        <v>82</v>
      </c>
    </row>
    <row r="73" spans="1:5" ht="13" customHeight="1">
      <c r="A73">
        <v>1</v>
      </c>
      <c r="B73" s="15" t="s">
        <v>78</v>
      </c>
      <c r="C73" s="15">
        <v>22.883999020552494</v>
      </c>
      <c r="D73" s="15" t="s">
        <v>135</v>
      </c>
      <c r="E73" s="15" t="s">
        <v>82</v>
      </c>
    </row>
    <row r="74" spans="1:5" ht="13" customHeight="1">
      <c r="A74" s="22">
        <v>1</v>
      </c>
      <c r="B74" s="15" t="s">
        <v>79</v>
      </c>
      <c r="C74" s="15">
        <v>24.758758854515747</v>
      </c>
      <c r="D74" s="15" t="s">
        <v>136</v>
      </c>
      <c r="E74" s="15" t="s">
        <v>82</v>
      </c>
    </row>
    <row r="75" spans="1:5" ht="13" customHeight="1">
      <c r="A75" s="65">
        <v>1</v>
      </c>
      <c r="B75" s="66" t="s">
        <v>137</v>
      </c>
      <c r="C75" s="66">
        <v>27.947444535807747</v>
      </c>
      <c r="D75" s="66" t="s">
        <v>113</v>
      </c>
      <c r="E75" s="66"/>
    </row>
    <row r="76" spans="1:5" ht="13" customHeight="1">
      <c r="A76" s="22">
        <v>2</v>
      </c>
      <c r="B76" s="67" t="s">
        <v>138</v>
      </c>
      <c r="C76" s="67">
        <v>29.69359610637126</v>
      </c>
      <c r="D76" s="67" t="s">
        <v>114</v>
      </c>
      <c r="E76" s="68" t="s">
        <v>82</v>
      </c>
    </row>
    <row r="77" spans="1:5" ht="13" customHeight="1">
      <c r="A77" s="22">
        <v>2</v>
      </c>
      <c r="B77" s="67" t="s">
        <v>139</v>
      </c>
      <c r="C77" s="67">
        <v>29.870556268522492</v>
      </c>
      <c r="D77" s="67" t="s">
        <v>115</v>
      </c>
      <c r="E77" s="68" t="s">
        <v>82</v>
      </c>
    </row>
    <row r="78" spans="1:5" ht="13" customHeight="1">
      <c r="A78">
        <v>2</v>
      </c>
      <c r="B78" s="67" t="s">
        <v>140</v>
      </c>
      <c r="C78" s="67">
        <v>29.953370591705998</v>
      </c>
      <c r="D78" s="67" t="s">
        <v>116</v>
      </c>
      <c r="E78" s="67" t="s">
        <v>82</v>
      </c>
    </row>
    <row r="79" spans="1:5" ht="13" customHeight="1">
      <c r="A79">
        <v>2</v>
      </c>
      <c r="B79" s="67" t="s">
        <v>80</v>
      </c>
      <c r="C79" s="67">
        <v>29.461099462918039</v>
      </c>
      <c r="D79" s="67" t="s">
        <v>117</v>
      </c>
      <c r="E79" s="67" t="s">
        <v>82</v>
      </c>
    </row>
    <row r="80" spans="1:5" ht="13" customHeight="1">
      <c r="A80">
        <v>2</v>
      </c>
      <c r="B80" s="67" t="s">
        <v>141</v>
      </c>
      <c r="C80" s="67">
        <v>29.917894897056311</v>
      </c>
      <c r="D80" s="67" t="s">
        <v>118</v>
      </c>
      <c r="E80" s="67" t="s">
        <v>82</v>
      </c>
    </row>
    <row r="81" spans="1:5" ht="13" customHeight="1">
      <c r="A81">
        <v>2</v>
      </c>
      <c r="B81" s="67" t="s">
        <v>142</v>
      </c>
      <c r="C81" s="67">
        <v>28.663909439038164</v>
      </c>
      <c r="D81" s="67" t="s">
        <v>119</v>
      </c>
      <c r="E81" s="67" t="s">
        <v>82</v>
      </c>
    </row>
    <row r="82" spans="1:5" ht="13" customHeight="1">
      <c r="A82">
        <v>2</v>
      </c>
      <c r="B82" s="67" t="s">
        <v>143</v>
      </c>
      <c r="C82" s="67">
        <v>30.174766735869191</v>
      </c>
      <c r="D82" s="67" t="s">
        <v>120</v>
      </c>
      <c r="E82" s="67" t="s">
        <v>82</v>
      </c>
    </row>
    <row r="83" spans="1:5" ht="13" customHeight="1">
      <c r="A83">
        <v>2</v>
      </c>
      <c r="B83" s="67" t="s">
        <v>144</v>
      </c>
      <c r="C83" s="67">
        <v>30.128586713723454</v>
      </c>
      <c r="D83" s="67" t="s">
        <v>121</v>
      </c>
      <c r="E83" s="67" t="s">
        <v>82</v>
      </c>
    </row>
    <row r="84" spans="1:5" ht="13" customHeight="1">
      <c r="A84">
        <v>2</v>
      </c>
      <c r="B84" s="67" t="s">
        <v>145</v>
      </c>
      <c r="C84" s="67">
        <v>29.969851442367169</v>
      </c>
      <c r="D84" s="67" t="s">
        <v>122</v>
      </c>
      <c r="E84" s="67" t="s">
        <v>82</v>
      </c>
    </row>
    <row r="85" spans="1:5" ht="13" customHeight="1">
      <c r="A85">
        <v>2</v>
      </c>
      <c r="B85" s="67" t="s">
        <v>111</v>
      </c>
      <c r="C85" s="67">
        <v>29.59920372730874</v>
      </c>
      <c r="D85" s="67" t="s">
        <v>123</v>
      </c>
      <c r="E85" s="67" t="s">
        <v>82</v>
      </c>
    </row>
    <row r="86" spans="1:5" ht="13" customHeight="1">
      <c r="A86">
        <v>2</v>
      </c>
      <c r="B86" s="67" t="s">
        <v>146</v>
      </c>
      <c r="C86" s="67">
        <v>29.912549625670575</v>
      </c>
      <c r="D86" s="67" t="s">
        <v>124</v>
      </c>
      <c r="E86" s="67" t="s">
        <v>82</v>
      </c>
    </row>
    <row r="87" spans="1:5" ht="13" customHeight="1">
      <c r="A87" s="65">
        <v>2</v>
      </c>
      <c r="B87" s="66" t="s">
        <v>147</v>
      </c>
      <c r="C87" s="66">
        <v>28.92416548330808</v>
      </c>
      <c r="D87" s="66" t="s">
        <v>125</v>
      </c>
      <c r="E87" s="66" t="s">
        <v>82</v>
      </c>
    </row>
    <row r="88" spans="1:5" ht="13" customHeight="1">
      <c r="A88">
        <v>2</v>
      </c>
      <c r="B88" s="67" t="s">
        <v>148</v>
      </c>
      <c r="C88" s="67">
        <v>29.766174843772696</v>
      </c>
      <c r="D88" s="67" t="s">
        <v>126</v>
      </c>
      <c r="E88" s="67" t="s">
        <v>82</v>
      </c>
    </row>
    <row r="89" spans="1:5" ht="13" customHeight="1">
      <c r="A89">
        <v>2</v>
      </c>
      <c r="B89" s="67" t="s">
        <v>149</v>
      </c>
      <c r="C89" s="67">
        <v>29.753815822632429</v>
      </c>
      <c r="D89" s="67" t="s">
        <v>127</v>
      </c>
      <c r="E89" s="67" t="s">
        <v>82</v>
      </c>
    </row>
    <row r="90" spans="1:5" ht="13" customHeight="1">
      <c r="A90">
        <v>2</v>
      </c>
      <c r="B90" s="67" t="s">
        <v>150</v>
      </c>
      <c r="C90" s="67">
        <v>29.890527305005861</v>
      </c>
      <c r="D90" s="67" t="s">
        <v>128</v>
      </c>
      <c r="E90" s="67" t="s">
        <v>82</v>
      </c>
    </row>
    <row r="91" spans="1:5" ht="13" customHeight="1">
      <c r="A91">
        <v>2</v>
      </c>
      <c r="B91" s="67" t="s">
        <v>151</v>
      </c>
      <c r="C91" s="67">
        <v>29.580569296995332</v>
      </c>
      <c r="D91" s="67" t="s">
        <v>129</v>
      </c>
      <c r="E91" s="67" t="s">
        <v>82</v>
      </c>
    </row>
    <row r="92" spans="1:5" ht="13" customHeight="1">
      <c r="A92">
        <v>2</v>
      </c>
      <c r="B92" s="67" t="s">
        <v>152</v>
      </c>
      <c r="C92" s="67">
        <v>29.800550633413085</v>
      </c>
      <c r="D92" s="67" t="s">
        <v>130</v>
      </c>
      <c r="E92" s="67" t="s">
        <v>82</v>
      </c>
    </row>
    <row r="93" spans="1:5" ht="13" customHeight="1">
      <c r="A93">
        <v>2</v>
      </c>
      <c r="B93" s="67" t="s">
        <v>153</v>
      </c>
      <c r="C93" s="67">
        <v>29.84195883259267</v>
      </c>
      <c r="D93" s="67" t="s">
        <v>131</v>
      </c>
      <c r="E93" s="67" t="s">
        <v>82</v>
      </c>
    </row>
    <row r="94" spans="1:5" ht="13" customHeight="1">
      <c r="A94">
        <v>2</v>
      </c>
      <c r="B94" s="67" t="s">
        <v>154</v>
      </c>
      <c r="C94" s="67">
        <v>29.703245788847266</v>
      </c>
      <c r="D94" s="67" t="s">
        <v>132</v>
      </c>
      <c r="E94" s="67" t="s">
        <v>82</v>
      </c>
    </row>
    <row r="95" spans="1:5" ht="13" customHeight="1">
      <c r="A95">
        <v>2</v>
      </c>
      <c r="B95" s="67" t="s">
        <v>155</v>
      </c>
      <c r="C95" s="67">
        <v>29.486726454226357</v>
      </c>
      <c r="D95" s="67" t="s">
        <v>133</v>
      </c>
      <c r="E95" s="67" t="s">
        <v>82</v>
      </c>
    </row>
    <row r="96" spans="1:5" ht="13" customHeight="1">
      <c r="A96">
        <v>2</v>
      </c>
      <c r="B96" s="67" t="s">
        <v>156</v>
      </c>
      <c r="C96" s="67">
        <v>29.569482552972371</v>
      </c>
      <c r="D96" s="67" t="s">
        <v>134</v>
      </c>
      <c r="E96" s="67" t="s">
        <v>82</v>
      </c>
    </row>
    <row r="97" spans="1:5" ht="13" customHeight="1">
      <c r="A97">
        <v>2</v>
      </c>
      <c r="B97" s="67" t="s">
        <v>112</v>
      </c>
      <c r="C97" s="67">
        <v>28.466070564613698</v>
      </c>
      <c r="D97" s="67" t="s">
        <v>135</v>
      </c>
      <c r="E97" s="67" t="s">
        <v>82</v>
      </c>
    </row>
    <row r="98" spans="1:5" ht="13" customHeight="1">
      <c r="A98">
        <v>2</v>
      </c>
      <c r="B98" s="69" t="s">
        <v>157</v>
      </c>
      <c r="C98" s="67">
        <v>29.741556385646707</v>
      </c>
      <c r="D98" s="69" t="s">
        <v>136</v>
      </c>
      <c r="E98" s="69" t="s">
        <v>82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zoomScale="75" workbookViewId="0">
      <selection activeCell="P9" sqref="P9:P2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6" ht="18">
      <c r="A1" s="63" t="str">
        <f>'Raw Data'!A1</f>
        <v>5/12/14 - mirNA qPCR #1: gene1 = miR-221, gene 2 = RNU6B</v>
      </c>
      <c r="C1" s="3"/>
      <c r="J1" s="1"/>
    </row>
    <row r="2" spans="1:16">
      <c r="G2" s="4"/>
      <c r="H2" s="44"/>
      <c r="I2" s="62" t="s">
        <v>94</v>
      </c>
      <c r="J2" s="62"/>
      <c r="K2" s="43">
        <f>AVERAGE(E4:E6)</f>
        <v>22.596235009808112</v>
      </c>
      <c r="L2" s="10">
        <f>AVERAGE(L4:L6)</f>
        <v>29.952945492232733</v>
      </c>
      <c r="N2" s="7" t="s">
        <v>1</v>
      </c>
      <c r="O2" s="8">
        <f>AVERAGE(N4:N6)</f>
        <v>-7.3567104824246181</v>
      </c>
    </row>
    <row r="3" spans="1:16" ht="39">
      <c r="A3" s="77"/>
      <c r="B3" s="6" t="s">
        <v>87</v>
      </c>
      <c r="C3" s="6" t="s">
        <v>88</v>
      </c>
      <c r="D3" s="6" t="s">
        <v>89</v>
      </c>
      <c r="E3" s="78" t="s">
        <v>90</v>
      </c>
      <c r="F3" s="6" t="s">
        <v>91</v>
      </c>
      <c r="G3" s="79" t="s">
        <v>93</v>
      </c>
      <c r="H3" s="79" t="s">
        <v>92</v>
      </c>
      <c r="I3" s="79" t="s">
        <v>95</v>
      </c>
      <c r="J3" s="79"/>
      <c r="K3" s="77"/>
      <c r="L3" s="64" t="s">
        <v>158</v>
      </c>
      <c r="M3" s="79" t="s">
        <v>162</v>
      </c>
      <c r="N3" s="5" t="s">
        <v>45</v>
      </c>
      <c r="O3" s="79" t="s">
        <v>0</v>
      </c>
    </row>
    <row r="4" spans="1:16">
      <c r="A4" s="34">
        <v>1.3</v>
      </c>
      <c r="B4" s="34" t="s">
        <v>41</v>
      </c>
      <c r="C4" s="34" t="s">
        <v>85</v>
      </c>
      <c r="D4" s="34">
        <v>1</v>
      </c>
      <c r="E4" s="35">
        <f>AVERAGE('Raw Data'!C20,'Raw Data'!C32)</f>
        <v>22.532956129305447</v>
      </c>
      <c r="F4" s="34" t="str">
        <f>'Raw Data'!D20</f>
        <v>RWPE1 0AZA #1 miRNA</v>
      </c>
      <c r="G4" s="40">
        <f>STDEV('Raw Data'!C20,'Raw Data'!C32)</f>
        <v>0.13598259723753614</v>
      </c>
      <c r="H4" s="45">
        <f>G4/E4</f>
        <v>6.0348316686545493E-3</v>
      </c>
      <c r="I4" s="40">
        <f t="shared" ref="I4:I9" si="0">POWER(2,($K$2-E4))</f>
        <v>1.0448377159436228</v>
      </c>
      <c r="J4" s="40"/>
      <c r="L4" s="40">
        <f>'Raw Data'!C80</f>
        <v>29.917894897056311</v>
      </c>
      <c r="M4" s="40">
        <f t="shared" ref="M4:M9" si="1">POWER(2,($L$2-L4))</f>
        <v>1.0245927547721694</v>
      </c>
      <c r="N4" s="40">
        <f t="shared" ref="N4:N9" si="2">E4-L4</f>
        <v>-7.3849387677508638</v>
      </c>
      <c r="O4" s="40">
        <f t="shared" ref="O4:O9" si="3">POWER(2,($O$2-N4))</f>
        <v>1.0197590321395129</v>
      </c>
    </row>
    <row r="5" spans="1:16">
      <c r="A5" s="34">
        <v>1.3</v>
      </c>
      <c r="B5" s="34" t="s">
        <v>41</v>
      </c>
      <c r="C5" s="34" t="s">
        <v>85</v>
      </c>
      <c r="D5" s="34">
        <v>2</v>
      </c>
      <c r="E5" s="35">
        <f>AVERAGE('Raw Data'!C52,'Raw Data'!C64)</f>
        <v>22.607963698814963</v>
      </c>
      <c r="F5" s="34" t="str">
        <f>'Raw Data'!D52</f>
        <v>RWPE1 0AZA #2 miRNA</v>
      </c>
      <c r="G5" s="40">
        <f>STDEV('Raw Data'!C52,'Raw Data'!C64)</f>
        <v>1.0208349579250946E-2</v>
      </c>
      <c r="H5" s="45">
        <f t="shared" ref="H5:H27" si="4">G5/E5</f>
        <v>4.5153777293910086E-4</v>
      </c>
      <c r="I5" s="40">
        <f t="shared" si="0"/>
        <v>0.99190324898708804</v>
      </c>
      <c r="J5" s="40"/>
      <c r="L5" s="40">
        <f>'Raw Data'!C88</f>
        <v>29.766174843772696</v>
      </c>
      <c r="M5" s="40">
        <f t="shared" si="1"/>
        <v>1.1382130679820264</v>
      </c>
      <c r="N5" s="40">
        <f t="shared" si="2"/>
        <v>-7.1582111449577326</v>
      </c>
      <c r="O5" s="40">
        <f t="shared" si="3"/>
        <v>0.87145656370442681</v>
      </c>
    </row>
    <row r="6" spans="1:16">
      <c r="A6" s="34">
        <v>1.3</v>
      </c>
      <c r="B6" s="34" t="s">
        <v>41</v>
      </c>
      <c r="C6" s="34" t="s">
        <v>85</v>
      </c>
      <c r="D6" s="34">
        <v>3</v>
      </c>
      <c r="E6" s="35">
        <f>AVERAGE('Raw Data'!C34,'Raw Data'!C22)</f>
        <v>22.647785201303932</v>
      </c>
      <c r="F6" s="34" t="str">
        <f>'Raw Data'!D22</f>
        <v>RWPE1 0AZA #3 miRNA</v>
      </c>
      <c r="G6" s="40">
        <f>STDEV('Raw Data'!C22,'Raw Data'!C34)</f>
        <v>1.9049563109697482E-2</v>
      </c>
      <c r="H6" s="45">
        <f t="shared" si="4"/>
        <v>8.4112256189186726E-4</v>
      </c>
      <c r="I6" s="40">
        <f t="shared" si="0"/>
        <v>0.96489897726747098</v>
      </c>
      <c r="J6" s="40"/>
      <c r="L6" s="40">
        <f>'Raw Data'!C82</f>
        <v>30.174766735869191</v>
      </c>
      <c r="M6" s="40">
        <f t="shared" si="1"/>
        <v>0.85748227593868986</v>
      </c>
      <c r="N6" s="40">
        <f t="shared" si="2"/>
        <v>-7.5269815345652589</v>
      </c>
      <c r="O6" s="40">
        <f t="shared" si="3"/>
        <v>1.1252698794400078</v>
      </c>
    </row>
    <row r="7" spans="1:16">
      <c r="A7" s="34">
        <v>1.6</v>
      </c>
      <c r="B7" s="34" t="s">
        <v>41</v>
      </c>
      <c r="C7" s="34" t="s">
        <v>86</v>
      </c>
      <c r="D7" s="34">
        <v>1</v>
      </c>
      <c r="E7" s="35">
        <f>AVERAGE('Raw Data'!C61,'Raw Data'!C73)</f>
        <v>22.853088687117058</v>
      </c>
      <c r="F7" s="34" t="str">
        <f>'Raw Data'!D61</f>
        <v>RWPE1 0.5AZA #1 miRNA</v>
      </c>
      <c r="G7" s="40">
        <f>STDEV('Raw Data'!C61,'Raw Data'!C73)</f>
        <v>4.3713812761865825E-2</v>
      </c>
      <c r="H7" s="45">
        <f t="shared" si="4"/>
        <v>1.912818584846632E-3</v>
      </c>
      <c r="I7" s="40">
        <f t="shared" si="0"/>
        <v>0.83691112055014583</v>
      </c>
      <c r="J7" s="40"/>
      <c r="L7" s="40">
        <f>'Raw Data'!C97</f>
        <v>28.466070564613698</v>
      </c>
      <c r="M7" s="40">
        <f t="shared" si="1"/>
        <v>2.8028119018636795</v>
      </c>
      <c r="N7" s="40">
        <f t="shared" si="2"/>
        <v>-5.6129818774966402</v>
      </c>
      <c r="O7" s="40">
        <f t="shared" si="3"/>
        <v>0.29859696256950324</v>
      </c>
    </row>
    <row r="8" spans="1:16">
      <c r="A8" s="34">
        <v>1.6</v>
      </c>
      <c r="B8" s="34" t="s">
        <v>41</v>
      </c>
      <c r="C8" s="34" t="s">
        <v>86</v>
      </c>
      <c r="D8" s="34">
        <v>2</v>
      </c>
      <c r="E8" s="35">
        <f>AVERAGE('Raw Data'!C60,'Raw Data'!C72)</f>
        <v>23.169602738538959</v>
      </c>
      <c r="F8" s="34" t="str">
        <f>'Raw Data'!D60</f>
        <v>RWPE1 0.5AZA #2 miRNA</v>
      </c>
      <c r="G8" s="40">
        <f>STDEV('Raw Data'!C60,'Raw Data'!C72)</f>
        <v>0.1165258757782083</v>
      </c>
      <c r="H8" s="45">
        <f t="shared" si="4"/>
        <v>5.0292565260251958E-3</v>
      </c>
      <c r="I8" s="40">
        <f t="shared" si="0"/>
        <v>0.67204617730386718</v>
      </c>
      <c r="J8" s="40"/>
      <c r="L8" s="40">
        <f>'Raw Data'!C96</f>
        <v>29.569482552972371</v>
      </c>
      <c r="M8" s="40">
        <f t="shared" si="1"/>
        <v>1.3044692527793507</v>
      </c>
      <c r="N8" s="40">
        <f t="shared" si="2"/>
        <v>-6.3998798144334117</v>
      </c>
      <c r="O8" s="40">
        <f t="shared" si="3"/>
        <v>0.51518744184424581</v>
      </c>
    </row>
    <row r="9" spans="1:16">
      <c r="A9" s="34">
        <v>1.6</v>
      </c>
      <c r="B9" s="34" t="s">
        <v>41</v>
      </c>
      <c r="C9" s="34" t="s">
        <v>86</v>
      </c>
      <c r="D9" s="34">
        <v>3</v>
      </c>
      <c r="E9" s="35">
        <f>AVERAGE('Raw Data'!C25,'Raw Data'!C37)</f>
        <v>23.032094029236628</v>
      </c>
      <c r="F9" s="34" t="str">
        <f>'Raw Data'!D25</f>
        <v>RWPE1 0.5AZA #3 miRNA</v>
      </c>
      <c r="G9" s="40">
        <f>STDEV('Raw Data'!C25,'Raw Data'!C37)</f>
        <v>3.1814307307292469E-2</v>
      </c>
      <c r="H9" s="45">
        <f t="shared" si="4"/>
        <v>1.3813032921326136E-3</v>
      </c>
      <c r="I9" s="40">
        <f t="shared" si="0"/>
        <v>0.73925345216588056</v>
      </c>
      <c r="J9" s="40"/>
      <c r="L9" s="40">
        <f>'Raw Data'!C85</f>
        <v>29.59920372730874</v>
      </c>
      <c r="M9" s="40">
        <f t="shared" si="1"/>
        <v>1.2778706103897626</v>
      </c>
      <c r="N9" s="40">
        <f t="shared" si="2"/>
        <v>-6.5671096980721124</v>
      </c>
      <c r="O9" s="40">
        <f t="shared" si="3"/>
        <v>0.57850415069832672</v>
      </c>
      <c r="P9" s="87">
        <f>TTEST($L$4:$L$6,L7:L9,2,2)</f>
        <v>0.13116912716835397</v>
      </c>
    </row>
    <row r="10" spans="1:16">
      <c r="A10" s="36">
        <v>2.2999999999999998</v>
      </c>
      <c r="B10" s="36" t="s">
        <v>42</v>
      </c>
      <c r="C10" s="36" t="s">
        <v>85</v>
      </c>
      <c r="D10" s="36">
        <v>1</v>
      </c>
      <c r="E10" s="37">
        <f>AVERAGE('Raw Data'!C23,'Raw Data'!C35)</f>
        <v>23.451698139271734</v>
      </c>
      <c r="F10" s="36" t="str">
        <f>'Raw Data'!D23</f>
        <v>CTPE 0AZA #1 miRNA</v>
      </c>
      <c r="G10" s="41">
        <f>STDEV('Raw Data'!C23,'Raw Data'!C35)</f>
        <v>0.34950481421926077</v>
      </c>
      <c r="H10" s="46">
        <f t="shared" si="4"/>
        <v>1.4903177251543553E-2</v>
      </c>
      <c r="I10" s="41">
        <f t="shared" ref="I10:I27" si="5">POWER(2,($K$2-E10))</f>
        <v>0.55268787604068115</v>
      </c>
      <c r="J10" s="41"/>
      <c r="L10" s="41">
        <f>'Raw Data'!C83</f>
        <v>30.128586713723454</v>
      </c>
      <c r="M10" s="41">
        <f t="shared" ref="M10:M27" si="6">POWER(2,($L$2-L10))</f>
        <v>0.88537391757832984</v>
      </c>
      <c r="N10" s="41">
        <f t="shared" ref="N10:N27" si="7">E10-L10</f>
        <v>-6.6768885744517199</v>
      </c>
      <c r="O10" s="41">
        <f t="shared" ref="O10:O27" si="8">POWER(2,($O$2-N10))</f>
        <v>0.624242328656339</v>
      </c>
      <c r="P10" s="87"/>
    </row>
    <row r="11" spans="1:16">
      <c r="A11" s="36">
        <v>2.2999999999999998</v>
      </c>
      <c r="B11" s="36" t="s">
        <v>42</v>
      </c>
      <c r="C11" s="36" t="s">
        <v>85</v>
      </c>
      <c r="D11" s="36">
        <v>2</v>
      </c>
      <c r="E11" s="37">
        <f>AVERAGE('Raw Data'!C59,'Raw Data'!C71)</f>
        <v>21.232876992676839</v>
      </c>
      <c r="F11" s="36" t="str">
        <f>'Raw Data'!D59</f>
        <v>CTPE 0AZA #2 miRNA</v>
      </c>
      <c r="G11" s="41">
        <f>STDEV('Raw Data'!C59,'Raw Data'!C71)</f>
        <v>0.18436281958260287</v>
      </c>
      <c r="H11" s="46">
        <f t="shared" si="4"/>
        <v>8.682893968923246E-3</v>
      </c>
      <c r="I11" s="41">
        <f t="shared" si="5"/>
        <v>2.5728333582812999</v>
      </c>
      <c r="J11" s="41"/>
      <c r="L11" s="41">
        <f>'Raw Data'!C95</f>
        <v>29.486726454226357</v>
      </c>
      <c r="M11" s="41">
        <f t="shared" si="6"/>
        <v>1.3814841768540147</v>
      </c>
      <c r="N11" s="41">
        <f t="shared" si="7"/>
        <v>-8.2538494615495175</v>
      </c>
      <c r="O11" s="41">
        <f t="shared" si="8"/>
        <v>1.8623690385946294</v>
      </c>
      <c r="P11" s="87"/>
    </row>
    <row r="12" spans="1:16">
      <c r="A12" s="36">
        <v>2.2999999999999998</v>
      </c>
      <c r="B12" s="36" t="s">
        <v>42</v>
      </c>
      <c r="C12" s="36" t="s">
        <v>85</v>
      </c>
      <c r="D12" s="36">
        <v>3</v>
      </c>
      <c r="E12" s="37">
        <f>AVERAGE('Raw Data'!C24,'Raw Data'!C36)</f>
        <v>23.155162648886776</v>
      </c>
      <c r="F12" s="36" t="str">
        <f>'Raw Data'!D24</f>
        <v>CTPE 0AZA #3 miRNA</v>
      </c>
      <c r="G12" s="41">
        <f>STDEV('Raw Data'!C24,'Raw Data'!C36)</f>
        <v>9.9161049379312347E-3</v>
      </c>
      <c r="H12" s="46">
        <f t="shared" si="4"/>
        <v>4.2824596347233902E-4</v>
      </c>
      <c r="I12" s="41">
        <f t="shared" si="5"/>
        <v>0.67880653582852646</v>
      </c>
      <c r="J12" s="41"/>
      <c r="L12" s="41">
        <f>'Raw Data'!C84</f>
        <v>29.969851442367169</v>
      </c>
      <c r="M12" s="41">
        <f t="shared" si="6"/>
        <v>0.98835008033687355</v>
      </c>
      <c r="N12" s="41">
        <f t="shared" si="7"/>
        <v>-6.8146887934803928</v>
      </c>
      <c r="O12" s="41">
        <f t="shared" si="8"/>
        <v>0.6868077914226105</v>
      </c>
      <c r="P12" s="87">
        <f>TTEST($L$4:$L$6,L10:L12,2,2)</f>
        <v>0.70818339763111471</v>
      </c>
    </row>
    <row r="13" spans="1:16">
      <c r="A13" s="36">
        <v>2.6</v>
      </c>
      <c r="B13" s="36" t="s">
        <v>42</v>
      </c>
      <c r="C13" s="36" t="s">
        <v>86</v>
      </c>
      <c r="D13" s="36">
        <v>1</v>
      </c>
      <c r="E13" s="37">
        <f>AVERAGE('Raw Data'!C56,'Raw Data'!C68)</f>
        <v>22.843648223014611</v>
      </c>
      <c r="F13" s="36" t="str">
        <f>'Raw Data'!D56</f>
        <v>CTPE 0.5AZA #1 miRNA</v>
      </c>
      <c r="G13" s="41">
        <f>STDEV('Raw Data'!C56,'Raw Data'!C68)</f>
        <v>7.4090713767901287E-2</v>
      </c>
      <c r="H13" s="46">
        <f t="shared" si="4"/>
        <v>3.243383589371512E-3</v>
      </c>
      <c r="I13" s="41">
        <f t="shared" si="5"/>
        <v>0.84240551520665008</v>
      </c>
      <c r="J13" s="41"/>
      <c r="L13" s="41">
        <f>'Raw Data'!C92</f>
        <v>29.800550633413085</v>
      </c>
      <c r="M13" s="41">
        <f t="shared" si="6"/>
        <v>1.1114128754868571</v>
      </c>
      <c r="N13" s="41">
        <f t="shared" si="7"/>
        <v>-6.9569024103984738</v>
      </c>
      <c r="O13" s="41">
        <f t="shared" si="8"/>
        <v>0.75795911113377545</v>
      </c>
      <c r="P13" s="87"/>
    </row>
    <row r="14" spans="1:16">
      <c r="A14" s="36">
        <v>2.6</v>
      </c>
      <c r="B14" s="36" t="s">
        <v>42</v>
      </c>
      <c r="C14" s="36" t="s">
        <v>86</v>
      </c>
      <c r="D14" s="36">
        <v>2</v>
      </c>
      <c r="E14" s="37">
        <f>AVERAGE('Raw Data'!C16,'Raw Data'!C28)</f>
        <v>23.639521995026371</v>
      </c>
      <c r="F14" s="36" t="str">
        <f>'Raw Data'!D16</f>
        <v>CTPE 0.5AZA #2 miRNA</v>
      </c>
      <c r="G14" s="41">
        <f>STDEV('Raw Data'!C16,'Raw Data'!C28)</f>
        <v>3.2070370098966641E-2</v>
      </c>
      <c r="H14" s="46">
        <f t="shared" si="4"/>
        <v>1.3566420719384291E-3</v>
      </c>
      <c r="I14" s="41">
        <f t="shared" si="5"/>
        <v>0.48522070372838572</v>
      </c>
      <c r="J14" s="41"/>
      <c r="L14" s="41">
        <f>'Raw Data'!C76</f>
        <v>29.69359610637126</v>
      </c>
      <c r="M14" s="41">
        <f t="shared" si="6"/>
        <v>1.196938797774433</v>
      </c>
      <c r="N14" s="41">
        <f t="shared" si="7"/>
        <v>-6.0540741113448888</v>
      </c>
      <c r="O14" s="41">
        <f t="shared" si="8"/>
        <v>0.40538472362212463</v>
      </c>
      <c r="P14" s="87"/>
    </row>
    <row r="15" spans="1:16">
      <c r="A15" s="36">
        <v>2.6</v>
      </c>
      <c r="B15" s="36" t="s">
        <v>42</v>
      </c>
      <c r="C15" s="36" t="s">
        <v>86</v>
      </c>
      <c r="D15" s="36">
        <v>3</v>
      </c>
      <c r="E15" s="37">
        <f>AVERAGE('Raw Data'!C51,'Raw Data'!C63)</f>
        <v>23.314313230234937</v>
      </c>
      <c r="F15" s="36" t="str">
        <f>'Raw Data'!D51</f>
        <v>CTPE 0.5AZA #3 miRNA</v>
      </c>
      <c r="G15" s="41">
        <f>STDEV('Raw Data'!C51,'Raw Data'!C63)</f>
        <v>9.0122340313261023E-2</v>
      </c>
      <c r="H15" s="46">
        <f t="shared" si="4"/>
        <v>3.8655369953761605E-3</v>
      </c>
      <c r="I15" s="41">
        <f t="shared" si="5"/>
        <v>0.6079066810504804</v>
      </c>
      <c r="J15" s="41"/>
      <c r="L15" s="41">
        <f>'Raw Data'!C87</f>
        <v>28.92416548330808</v>
      </c>
      <c r="M15" s="41">
        <f t="shared" si="6"/>
        <v>2.0402981774722191</v>
      </c>
      <c r="N15" s="41">
        <f t="shared" si="7"/>
        <v>-5.6098522530731429</v>
      </c>
      <c r="O15" s="41">
        <f t="shared" si="8"/>
        <v>0.29794992112556495</v>
      </c>
      <c r="P15" s="87">
        <f>TTEST($L$4:$L$6,L13:L15,2,2)</f>
        <v>0.18552361184193861</v>
      </c>
    </row>
    <row r="16" spans="1:16">
      <c r="A16" s="38">
        <v>3.3</v>
      </c>
      <c r="B16" s="38" t="s">
        <v>43</v>
      </c>
      <c r="C16" s="38" t="s">
        <v>85</v>
      </c>
      <c r="D16" s="38">
        <v>1</v>
      </c>
      <c r="E16" s="39">
        <f>AVERAGE('Raw Data'!C53,'Raw Data'!C65)</f>
        <v>23.835772715099139</v>
      </c>
      <c r="F16" s="38" t="str">
        <f>'Raw Data'!D53</f>
        <v>CAsE-PE 0AZA #1 miRNA</v>
      </c>
      <c r="G16" s="42">
        <f>STDEV('Raw Data'!C53,'Raw Data'!C65)</f>
        <v>0.13084460920105745</v>
      </c>
      <c r="H16" s="47">
        <f t="shared" si="4"/>
        <v>5.4894217512894772E-3</v>
      </c>
      <c r="I16" s="42">
        <f t="shared" si="5"/>
        <v>0.42350834272293603</v>
      </c>
      <c r="J16" s="42"/>
      <c r="L16" s="42">
        <f>'Raw Data'!C89</f>
        <v>29.753815822632429</v>
      </c>
      <c r="M16" s="42">
        <f t="shared" si="6"/>
        <v>1.1480055920960115</v>
      </c>
      <c r="N16" s="42">
        <f t="shared" si="7"/>
        <v>-5.9180431075332898</v>
      </c>
      <c r="O16" s="42">
        <f t="shared" si="8"/>
        <v>0.36890790919380595</v>
      </c>
      <c r="P16" s="87"/>
    </row>
    <row r="17" spans="1:16">
      <c r="A17" s="38">
        <v>3.3</v>
      </c>
      <c r="B17" s="38" t="s">
        <v>43</v>
      </c>
      <c r="C17" s="38" t="s">
        <v>85</v>
      </c>
      <c r="D17" s="38">
        <v>2</v>
      </c>
      <c r="E17" s="39">
        <f>AVERAGE('Raw Data'!C26,'Raw Data'!C38)</f>
        <v>23.215540329572079</v>
      </c>
      <c r="F17" s="38" t="str">
        <f>'Raw Data'!D26</f>
        <v>CAsE-PE 0AZA #2 miRNA</v>
      </c>
      <c r="G17" s="42">
        <f>STDEV('Raw Data'!C26,'Raw Data'!C38)</f>
        <v>0.52091881328255407</v>
      </c>
      <c r="H17" s="47">
        <f t="shared" si="4"/>
        <v>2.2438366968310659E-2</v>
      </c>
      <c r="I17" s="42">
        <f t="shared" si="5"/>
        <v>0.65098431139722723</v>
      </c>
      <c r="J17" s="42"/>
      <c r="L17" s="42">
        <f>'Raw Data'!C86</f>
        <v>29.912549625670575</v>
      </c>
      <c r="M17" s="42">
        <f t="shared" si="6"/>
        <v>1.0283959734148809</v>
      </c>
      <c r="N17" s="42">
        <f t="shared" si="7"/>
        <v>-6.6970092960984964</v>
      </c>
      <c r="O17" s="42">
        <f t="shared" si="8"/>
        <v>0.63300939348836294</v>
      </c>
      <c r="P17" s="87"/>
    </row>
    <row r="18" spans="1:16">
      <c r="A18" s="38">
        <v>3.3</v>
      </c>
      <c r="B18" s="38" t="s">
        <v>43</v>
      </c>
      <c r="C18" s="38" t="s">
        <v>85</v>
      </c>
      <c r="D18" s="38">
        <v>3</v>
      </c>
      <c r="E18" s="39">
        <f>AVERAGE('Raw Data'!C58,'Raw Data'!C70)</f>
        <v>23.274160707333351</v>
      </c>
      <c r="F18" s="38" t="str">
        <f>'Raw Data'!D58</f>
        <v>CAsE-PE 0AZA #3 miRNA</v>
      </c>
      <c r="G18" s="42">
        <f>STDEV('Raw Data'!C58,'Raw Data'!C70)</f>
        <v>0.1234044326371754</v>
      </c>
      <c r="H18" s="47">
        <f t="shared" si="4"/>
        <v>5.3022076365697888E-3</v>
      </c>
      <c r="I18" s="42">
        <f t="shared" si="5"/>
        <v>0.62506334282024689</v>
      </c>
      <c r="J18" s="42"/>
      <c r="L18" s="42">
        <f>'Raw Data'!C94</f>
        <v>29.703245788847266</v>
      </c>
      <c r="M18" s="42">
        <f t="shared" si="6"/>
        <v>1.1889596075972151</v>
      </c>
      <c r="N18" s="42">
        <f t="shared" si="7"/>
        <v>-6.4290850815139144</v>
      </c>
      <c r="O18" s="42">
        <f t="shared" si="8"/>
        <v>0.52572294199585734</v>
      </c>
      <c r="P18" s="87">
        <f>TTEST($L$4:$L$6,L16:L18,2,2)</f>
        <v>0.29325246575574593</v>
      </c>
    </row>
    <row r="19" spans="1:16">
      <c r="A19" s="38">
        <v>3.6</v>
      </c>
      <c r="B19" s="38" t="s">
        <v>43</v>
      </c>
      <c r="C19" s="38" t="s">
        <v>86</v>
      </c>
      <c r="D19" s="38">
        <v>1</v>
      </c>
      <c r="E19" s="39">
        <f>AVERAGE('Raw Data'!C62,'Raw Data'!C74)</f>
        <v>24.90133883890924</v>
      </c>
      <c r="F19" s="38" t="str">
        <f>'Raw Data'!D62</f>
        <v>CAsE-PE 0.5AZA #1 miRNA</v>
      </c>
      <c r="G19" s="42">
        <f>STDEV('Raw Data'!C62,'Raw Data'!C74)</f>
        <v>0.20163854765222386</v>
      </c>
      <c r="H19" s="47">
        <f t="shared" si="4"/>
        <v>8.0974982492570385E-3</v>
      </c>
      <c r="I19" s="42">
        <f t="shared" si="5"/>
        <v>0.20234599100479941</v>
      </c>
      <c r="J19" s="42"/>
      <c r="L19" s="42">
        <f>'Raw Data'!C98</f>
        <v>29.741556385646707</v>
      </c>
      <c r="M19" s="42">
        <f t="shared" si="6"/>
        <v>1.1578024436186982</v>
      </c>
      <c r="N19" s="42">
        <f t="shared" si="7"/>
        <v>-4.8402175467374668</v>
      </c>
      <c r="O19" s="42">
        <f t="shared" si="8"/>
        <v>0.17476728618085285</v>
      </c>
      <c r="P19" s="87"/>
    </row>
    <row r="20" spans="1:16">
      <c r="A20" s="38">
        <v>3.6</v>
      </c>
      <c r="B20" s="38" t="s">
        <v>43</v>
      </c>
      <c r="C20" s="38" t="s">
        <v>86</v>
      </c>
      <c r="D20" s="38">
        <v>2</v>
      </c>
      <c r="E20" s="39">
        <f>AVERAGE('Raw Data'!C15,'Raw Data'!C27)</f>
        <v>23.708505732943863</v>
      </c>
      <c r="F20" s="38" t="str">
        <f>'Raw Data'!D15</f>
        <v>CAsE-PE 0.5Aza #2 miRNA</v>
      </c>
      <c r="G20" s="42">
        <f>STDEV('Raw Data'!C15,'Raw Data'!C27)</f>
        <v>0.30457084705761528</v>
      </c>
      <c r="H20" s="47">
        <f t="shared" si="4"/>
        <v>1.2846480098254467E-2</v>
      </c>
      <c r="I20" s="42">
        <f t="shared" si="5"/>
        <v>0.46256540502352345</v>
      </c>
      <c r="J20" s="42"/>
      <c r="L20" s="42">
        <f>'Raw Data'!C75</f>
        <v>27.947444535807747</v>
      </c>
      <c r="M20" s="42">
        <f t="shared" si="6"/>
        <v>4.0152810042555611</v>
      </c>
      <c r="N20" s="42">
        <f t="shared" si="7"/>
        <v>-4.2389388028638848</v>
      </c>
      <c r="O20" s="42">
        <f t="shared" si="8"/>
        <v>0.11520125354446635</v>
      </c>
      <c r="P20" s="87"/>
    </row>
    <row r="21" spans="1:16">
      <c r="A21" s="38">
        <v>3.6</v>
      </c>
      <c r="B21" s="38" t="s">
        <v>43</v>
      </c>
      <c r="C21" s="38" t="s">
        <v>86</v>
      </c>
      <c r="D21" s="38">
        <v>3</v>
      </c>
      <c r="E21" s="39">
        <f>AVERAGE('Raw Data'!C18,'Raw Data'!C30)</f>
        <v>24.936576145405937</v>
      </c>
      <c r="F21" s="38" t="str">
        <f>'Raw Data'!D18</f>
        <v>CAsE-PE 0.5Aza #3 miRNA</v>
      </c>
      <c r="G21" s="42">
        <f>STDEV('Raw Data'!C18,'Raw Data'!C30)</f>
        <v>9.5559704191307007E-2</v>
      </c>
      <c r="H21" s="47">
        <f t="shared" si="4"/>
        <v>3.8321100552896861E-3</v>
      </c>
      <c r="I21" s="42">
        <f t="shared" si="5"/>
        <v>0.19746363075226622</v>
      </c>
      <c r="J21" s="42"/>
      <c r="L21" s="42">
        <f>'Raw Data'!C78</f>
        <v>29.953370591705998</v>
      </c>
      <c r="M21" s="42">
        <f t="shared" si="6"/>
        <v>0.99970538690561217</v>
      </c>
      <c r="N21" s="42">
        <f t="shared" si="7"/>
        <v>-5.0167944463000609</v>
      </c>
      <c r="O21" s="42">
        <f t="shared" si="8"/>
        <v>0.19752182326782866</v>
      </c>
      <c r="P21" s="87">
        <f>TTEST($L$4:$L$6,L19:L21,2,2)</f>
        <v>0.31743864184043086</v>
      </c>
    </row>
    <row r="22" spans="1:16">
      <c r="A22" s="48">
        <v>4.3</v>
      </c>
      <c r="B22" s="48" t="s">
        <v>44</v>
      </c>
      <c r="C22" s="48" t="s">
        <v>85</v>
      </c>
      <c r="D22" s="48">
        <v>1</v>
      </c>
      <c r="E22" s="49">
        <f>AVERAGE('Raw Data'!C57,'Raw Data'!C69)</f>
        <v>21.726217300975811</v>
      </c>
      <c r="F22" s="48" t="str">
        <f>'Raw Data'!D57</f>
        <v>B26 0AZA #1 miRNA</v>
      </c>
      <c r="G22" s="50">
        <f>STDEV('Raw Data'!C57,'Raw Data'!C69)</f>
        <v>4.7577662687133079E-2</v>
      </c>
      <c r="H22" s="51">
        <f t="shared" si="4"/>
        <v>2.1898732774340876E-3</v>
      </c>
      <c r="I22" s="50">
        <f t="shared" si="5"/>
        <v>1.827685334842736</v>
      </c>
      <c r="J22" s="50"/>
      <c r="L22" s="50">
        <f>'Raw Data'!C93</f>
        <v>29.84195883259267</v>
      </c>
      <c r="M22" s="50">
        <f t="shared" si="6"/>
        <v>1.0799665735162918</v>
      </c>
      <c r="N22" s="50">
        <f t="shared" si="7"/>
        <v>-8.1157415316168589</v>
      </c>
      <c r="O22" s="50">
        <f t="shared" si="8"/>
        <v>1.6923536150678538</v>
      </c>
      <c r="P22" s="87"/>
    </row>
    <row r="23" spans="1:16">
      <c r="A23" s="48">
        <v>4.3</v>
      </c>
      <c r="B23" s="48" t="s">
        <v>44</v>
      </c>
      <c r="C23" s="48" t="s">
        <v>85</v>
      </c>
      <c r="D23" s="48">
        <v>2</v>
      </c>
      <c r="E23" s="49">
        <f>AVERAGE('Raw Data'!C54,'Raw Data'!C66)</f>
        <v>20.622231005371567</v>
      </c>
      <c r="F23" s="48" t="str">
        <f>'Raw Data'!D54</f>
        <v>B26 0AZA #2 miRNA</v>
      </c>
      <c r="G23" s="50">
        <f>STDEV('Raw Data'!C54,'Raw Data'!C66)</f>
        <v>0.19153978935202171</v>
      </c>
      <c r="H23" s="51">
        <f t="shared" si="4"/>
        <v>9.2880246226574835E-3</v>
      </c>
      <c r="I23" s="50">
        <f t="shared" si="5"/>
        <v>3.9285692854263781</v>
      </c>
      <c r="J23" s="50"/>
      <c r="L23" s="50">
        <f>'Raw Data'!C90</f>
        <v>29.890527305005861</v>
      </c>
      <c r="M23" s="50">
        <f t="shared" si="6"/>
        <v>1.0442145651228307</v>
      </c>
      <c r="N23" s="50">
        <f t="shared" si="7"/>
        <v>-9.2682962996342937</v>
      </c>
      <c r="O23" s="50">
        <f t="shared" si="8"/>
        <v>3.7622241794379385</v>
      </c>
      <c r="P23" s="87"/>
    </row>
    <row r="24" spans="1:16">
      <c r="A24" s="48">
        <v>4.3</v>
      </c>
      <c r="B24" s="48" t="s">
        <v>44</v>
      </c>
      <c r="C24" s="48" t="s">
        <v>85</v>
      </c>
      <c r="D24" s="48">
        <v>3</v>
      </c>
      <c r="E24" s="49">
        <f>AVERAGE('Raw Data'!C17,'Raw Data'!C29)</f>
        <v>22.004446950079704</v>
      </c>
      <c r="F24" s="48" t="str">
        <f>'Raw Data'!D17</f>
        <v>B26 0AZA #3 miRNA</v>
      </c>
      <c r="G24" s="50">
        <f>STDEV('Raw Data'!C17,'Raw Data'!C29)</f>
        <v>0.17283844814564323</v>
      </c>
      <c r="H24" s="51">
        <f t="shared" si="4"/>
        <v>7.854705393766653E-3</v>
      </c>
      <c r="I24" s="50">
        <f t="shared" si="5"/>
        <v>1.5071134895793983</v>
      </c>
      <c r="J24" s="50"/>
      <c r="L24" s="50">
        <f>'Raw Data'!C77</f>
        <v>29.870556268522492</v>
      </c>
      <c r="M24" s="50">
        <f t="shared" si="6"/>
        <v>1.0587700011824956</v>
      </c>
      <c r="N24" s="50">
        <f t="shared" si="7"/>
        <v>-7.8661093184427884</v>
      </c>
      <c r="O24" s="50">
        <f t="shared" si="8"/>
        <v>1.4234569244464514</v>
      </c>
      <c r="P24" s="87">
        <f>TTEST($L$4:$L$6,L22:L24,2,2)</f>
        <v>0.51685148996744634</v>
      </c>
    </row>
    <row r="25" spans="1:16">
      <c r="A25" s="48">
        <v>4.5999999999999996</v>
      </c>
      <c r="B25" s="48" t="s">
        <v>44</v>
      </c>
      <c r="C25" s="48" t="s">
        <v>86</v>
      </c>
      <c r="D25" s="48">
        <v>1</v>
      </c>
      <c r="E25" s="49">
        <f>AVERAGE('Raw Data'!C55,'Raw Data'!C67)</f>
        <v>21.367016877881355</v>
      </c>
      <c r="F25" s="48" t="str">
        <f>'Raw Data'!D55</f>
        <v>B26 0.5Aza #1 miRNA</v>
      </c>
      <c r="G25" s="50">
        <f>STDEV('Raw Data'!C55,'Raw Data'!C67)</f>
        <v>5.6321645423031141E-3</v>
      </c>
      <c r="H25" s="51">
        <f t="shared" si="4"/>
        <v>2.6359152400602079E-4</v>
      </c>
      <c r="I25" s="50">
        <f t="shared" si="5"/>
        <v>2.3443990078924637</v>
      </c>
      <c r="J25" s="50"/>
      <c r="L25" s="50">
        <f>'Raw Data'!C91</f>
        <v>29.580569296995332</v>
      </c>
      <c r="M25" s="50">
        <f t="shared" si="6"/>
        <v>1.2944831581816962</v>
      </c>
      <c r="N25" s="50">
        <f t="shared" si="7"/>
        <v>-8.2135524191139773</v>
      </c>
      <c r="O25" s="50">
        <f t="shared" si="8"/>
        <v>1.8110695323263555</v>
      </c>
      <c r="P25" s="87"/>
    </row>
    <row r="26" spans="1:16">
      <c r="A26" s="48">
        <v>4.5999999999999996</v>
      </c>
      <c r="B26" s="48" t="s">
        <v>44</v>
      </c>
      <c r="C26" s="48" t="s">
        <v>86</v>
      </c>
      <c r="D26" s="48">
        <v>2</v>
      </c>
      <c r="E26" s="49">
        <f>AVERAGE('Raw Data'!C21,'Raw Data'!C33)</f>
        <v>21.094002804669447</v>
      </c>
      <c r="F26" s="48" t="str">
        <f>'Raw Data'!D21</f>
        <v>B26 0.5Aza #2 miRNA</v>
      </c>
      <c r="G26" s="50">
        <f>STDEV('Raw Data'!C21,'Raw Data'!C33)</f>
        <v>1.8807729564049202E-2</v>
      </c>
      <c r="H26" s="51">
        <f t="shared" si="4"/>
        <v>8.9161501201117938E-4</v>
      </c>
      <c r="I26" s="50">
        <f t="shared" si="5"/>
        <v>2.8328067866112745</v>
      </c>
      <c r="J26" s="50"/>
      <c r="L26" s="50">
        <f>'Raw Data'!C81</f>
        <v>28.663909439038164</v>
      </c>
      <c r="M26" s="50">
        <f t="shared" si="6"/>
        <v>2.4436472697450626</v>
      </c>
      <c r="N26" s="50">
        <f t="shared" si="7"/>
        <v>-7.5699066343687171</v>
      </c>
      <c r="O26" s="50">
        <f t="shared" si="8"/>
        <v>1.1592535558156953</v>
      </c>
      <c r="P26" s="87"/>
    </row>
    <row r="27" spans="1:16">
      <c r="A27" s="48">
        <v>4.5999999999999996</v>
      </c>
      <c r="B27" s="48" t="s">
        <v>44</v>
      </c>
      <c r="C27" s="48" t="s">
        <v>86</v>
      </c>
      <c r="D27" s="48">
        <v>3</v>
      </c>
      <c r="E27" s="49">
        <f>AVERAGE('Raw Data'!C19,'Raw Data'!C31)</f>
        <v>22.137453083286381</v>
      </c>
      <c r="F27" s="48" t="str">
        <f>'Raw Data'!D19</f>
        <v>B26 0.5Aza #3 miRNA</v>
      </c>
      <c r="G27" s="50">
        <f>STDEV('Raw Data'!C19,'Raw Data'!C31)</f>
        <v>9.6612276680507966E-2</v>
      </c>
      <c r="H27" s="51">
        <f t="shared" si="4"/>
        <v>4.3642001777272899E-3</v>
      </c>
      <c r="I27" s="50">
        <f t="shared" si="5"/>
        <v>1.3743809325485454</v>
      </c>
      <c r="J27" s="50"/>
      <c r="L27" s="50">
        <f>'Raw Data'!C79</f>
        <v>29.461099462918039</v>
      </c>
      <c r="M27" s="50">
        <f t="shared" si="6"/>
        <v>1.4062431115272493</v>
      </c>
      <c r="N27" s="50">
        <f t="shared" si="7"/>
        <v>-7.3236463796316578</v>
      </c>
      <c r="O27" s="50">
        <f t="shared" si="8"/>
        <v>0.97734233951617544</v>
      </c>
      <c r="P27" s="87">
        <f>TTEST($L$4:$L$6,L25:L27,2,2)</f>
        <v>8.2523676981345648E-2</v>
      </c>
    </row>
    <row r="28" spans="1:16">
      <c r="C28" s="1" t="s">
        <v>106</v>
      </c>
      <c r="E28" s="10">
        <f>AVERAGE(E4:E27)</f>
        <v>22.804332258539841</v>
      </c>
      <c r="H28" s="12">
        <f>AVERAGE(H4:H27)</f>
        <v>5.457868542237042E-3</v>
      </c>
      <c r="I28" s="10"/>
      <c r="J28" s="10"/>
      <c r="L28" s="11">
        <f>AVERAGE(L4:L27)</f>
        <v>29.57573639626607</v>
      </c>
      <c r="M28" s="11">
        <f>AVERAGE(M4:M27)</f>
        <v>1.4114488573496671</v>
      </c>
      <c r="N28" s="11">
        <f>AVERAGE(N4:N27)</f>
        <v>-6.7714041377262335</v>
      </c>
      <c r="O28" s="11">
        <f>AVERAGE(O4:O27)</f>
        <v>0.91184657080136311</v>
      </c>
    </row>
    <row r="29" spans="1:16">
      <c r="C29" s="1" t="s">
        <v>107</v>
      </c>
      <c r="E29" s="11">
        <f>MIN(E4:E27)</f>
        <v>20.622231005371567</v>
      </c>
      <c r="H29" s="56">
        <f>MIN(H4:H27)</f>
        <v>2.6359152400602079E-4</v>
      </c>
      <c r="I29" s="11">
        <f>MIN(I4:I27)</f>
        <v>0.19746363075226622</v>
      </c>
      <c r="J29" s="11"/>
      <c r="L29" s="11">
        <f>MIN(L4:L27)</f>
        <v>27.947444535807747</v>
      </c>
      <c r="M29" s="11">
        <f>MIN(M4:M27)</f>
        <v>0.85748227593868986</v>
      </c>
      <c r="N29" s="11">
        <f>MIN(N4:N27)</f>
        <v>-9.2682962996342937</v>
      </c>
      <c r="O29" s="11">
        <f>MIN(O4:O27)</f>
        <v>0.11520125354446635</v>
      </c>
    </row>
    <row r="30" spans="1:16">
      <c r="C30" s="1" t="s">
        <v>108</v>
      </c>
      <c r="E30" s="11">
        <f>MAX(E4:E27)</f>
        <v>24.936576145405937</v>
      </c>
      <c r="H30" s="56">
        <f>MAX(H4:H27)</f>
        <v>2.2438366968310659E-2</v>
      </c>
      <c r="I30" s="11">
        <f>MAX(I4:I27)</f>
        <v>3.9285692854263781</v>
      </c>
      <c r="J30" s="11"/>
      <c r="L30" s="11">
        <f>MAX(L4:L27)</f>
        <v>30.174766735869191</v>
      </c>
      <c r="M30" s="11">
        <f>MAX(M4:M27)</f>
        <v>4.0152810042555611</v>
      </c>
      <c r="N30" s="11">
        <f>MAX(N4:N27)</f>
        <v>-4.2389388028638848</v>
      </c>
      <c r="O30" s="11">
        <f>MAX(O4:O27)</f>
        <v>3.7622241794379385</v>
      </c>
    </row>
    <row r="31" spans="1:16">
      <c r="I31"/>
      <c r="N31" s="1"/>
      <c r="O31" s="1"/>
    </row>
    <row r="32" spans="1:16">
      <c r="A32" t="s">
        <v>105</v>
      </c>
      <c r="I32"/>
      <c r="N32" s="1"/>
      <c r="O32" s="1"/>
    </row>
    <row r="33" spans="1:18" s="77" customFormat="1" ht="39">
      <c r="B33" s="6" t="s">
        <v>87</v>
      </c>
      <c r="C33" s="6" t="s">
        <v>88</v>
      </c>
      <c r="D33" s="6" t="s">
        <v>89</v>
      </c>
      <c r="E33" s="78" t="s">
        <v>90</v>
      </c>
      <c r="F33" s="6" t="s">
        <v>91</v>
      </c>
      <c r="G33" s="79" t="s">
        <v>93</v>
      </c>
      <c r="H33" s="79" t="s">
        <v>92</v>
      </c>
      <c r="I33" s="79" t="s">
        <v>95</v>
      </c>
      <c r="J33" s="79" t="s">
        <v>96</v>
      </c>
      <c r="K33" s="77" t="s">
        <v>110</v>
      </c>
      <c r="L33" s="79" t="s">
        <v>160</v>
      </c>
      <c r="M33" s="79" t="s">
        <v>163</v>
      </c>
      <c r="N33" s="79" t="s">
        <v>161</v>
      </c>
      <c r="O33" s="79" t="s">
        <v>95</v>
      </c>
      <c r="P33" s="79" t="s">
        <v>96</v>
      </c>
      <c r="Q33" s="77" t="s">
        <v>110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22.596235009808112</v>
      </c>
      <c r="F34" s="34" t="s">
        <v>97</v>
      </c>
      <c r="G34" s="40">
        <f>STDEV(E4:E6)</f>
        <v>5.8306093621275014E-2</v>
      </c>
      <c r="H34" s="45">
        <f>G34/E34</f>
        <v>2.5803455131337897E-3</v>
      </c>
      <c r="I34" s="40">
        <f>GEOMEAN(I4:I6)</f>
        <v>0.99999999999999833</v>
      </c>
      <c r="J34" s="52"/>
      <c r="L34" s="40">
        <f>AVERAGE(L4:L6)</f>
        <v>29.952945492232733</v>
      </c>
      <c r="M34" s="40">
        <f>GEOMEAN(M4:M6)</f>
        <v>1</v>
      </c>
      <c r="N34" s="40">
        <f>AVERAGE(N4:N6)</f>
        <v>-7.3567104824246181</v>
      </c>
      <c r="O34" s="40">
        <f>GEOMEAN(O4:O6)</f>
        <v>1.0000000000000002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23.01826181829755</v>
      </c>
      <c r="F35" s="34" t="s">
        <v>98</v>
      </c>
      <c r="G35" s="40">
        <f>STDEV(E7:E9)</f>
        <v>0.15870974680678521</v>
      </c>
      <c r="H35" s="45">
        <f t="shared" ref="H35:H41" si="9">G35/E35</f>
        <v>6.8949492389831337E-3</v>
      </c>
      <c r="I35" s="40">
        <f>GEOMEAN(I7:I9)</f>
        <v>0.74637532220255565</v>
      </c>
      <c r="J35" s="52">
        <f>TTEST(E7:E9,$E$4:$E$6,2,2)</f>
        <v>1.2415992237603328E-2</v>
      </c>
      <c r="K35" s="57">
        <f>TTEST(E4:E6,E7:E9,2,2)</f>
        <v>1.2415992237603328E-2</v>
      </c>
      <c r="L35" s="40">
        <f>AVERAGE(L7:L9)</f>
        <v>29.211585614964935</v>
      </c>
      <c r="M35" s="40">
        <f>GEOMEAN(M7:M9)</f>
        <v>1.6717508806053922</v>
      </c>
      <c r="N35" s="40">
        <f>AVERAGE(N7:N9)</f>
        <v>-6.1933237966673884</v>
      </c>
      <c r="O35" s="40">
        <f>GEOMEAN(O7:O9)</f>
        <v>0.44646324453095043</v>
      </c>
      <c r="P35" s="82">
        <f>TTEST(N7:N9,$N$4:$N$6,2,2)</f>
        <v>2.0561593291400004E-2</v>
      </c>
      <c r="Q35" s="84">
        <f>TTEST(N4:N6,N7:N9,2,2)</f>
        <v>2.0561593291400004E-2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22.613245926945115</v>
      </c>
      <c r="F36" s="36" t="s">
        <v>99</v>
      </c>
      <c r="G36" s="41">
        <f>STDEV(E10:E12)</f>
        <v>1.2045941724432201</v>
      </c>
      <c r="H36" s="46">
        <f t="shared" si="9"/>
        <v>5.3269405742758486E-2</v>
      </c>
      <c r="I36" s="41">
        <f>GEOMEAN(I10:I12)</f>
        <v>0.98827817299090914</v>
      </c>
      <c r="J36" s="53">
        <f>TTEST(E10:E12,$E$4:$E$6,2,2)</f>
        <v>0.98167910384921364</v>
      </c>
      <c r="K36" s="57"/>
      <c r="L36" s="41">
        <f>AVERAGE(L10:L12)</f>
        <v>29.861721536772325</v>
      </c>
      <c r="M36" s="41">
        <f>GEOMEAN(M10:M12)</f>
        <v>1.0652735573364147</v>
      </c>
      <c r="N36" s="41">
        <f>AVERAGE(N10:N12)</f>
        <v>-7.2484756098272101</v>
      </c>
      <c r="O36" s="41">
        <f>GEOMEAN(O10:O12)</f>
        <v>0.92772242977848696</v>
      </c>
      <c r="P36" s="80">
        <f>TTEST(N10:N12,$N$4:$N$6,2,2)</f>
        <v>0.84397860864671315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23.265827816091974</v>
      </c>
      <c r="F37" s="36" t="s">
        <v>100</v>
      </c>
      <c r="G37" s="41">
        <f>STDEV(E13:E15)</f>
        <v>0.40014608805099877</v>
      </c>
      <c r="H37" s="46">
        <f t="shared" si="9"/>
        <v>1.7198876017393842E-2</v>
      </c>
      <c r="I37" s="41">
        <f>GEOMEAN(I13:I15)</f>
        <v>0.62868410527816732</v>
      </c>
      <c r="J37" s="53">
        <f>TTEST(E13:E15,$E$4:$E$6,2,2)</f>
        <v>4.555687183681701E-2</v>
      </c>
      <c r="K37" s="57">
        <f>TTEST(E10:E12,E13:E15,2,2)</f>
        <v>0.42352684940685276</v>
      </c>
      <c r="L37" s="41">
        <f>AVERAGE(L13:L15)</f>
        <v>29.472770741030804</v>
      </c>
      <c r="M37" s="41">
        <f>GEOMEAN(M13:M15)</f>
        <v>1.394912619516008</v>
      </c>
      <c r="N37" s="41">
        <f>AVERAGE(N13:N15)</f>
        <v>-6.2069429249388355</v>
      </c>
      <c r="O37" s="41">
        <f>GEOMEAN(O13:O15)</f>
        <v>0.45069784048287026</v>
      </c>
      <c r="P37" s="80">
        <f>TTEST(N13:N15,$N$4:$N$6,2,2)</f>
        <v>4.8798344371616217E-2</v>
      </c>
      <c r="Q37" s="84">
        <f>TTEST(N10:N12,N13:N15,2,2)</f>
        <v>0.17970594167119097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23.441824584001523</v>
      </c>
      <c r="F38" s="38" t="s">
        <v>101</v>
      </c>
      <c r="G38" s="42">
        <f>STDEV(E16:E18)</f>
        <v>0.34242580899911307</v>
      </c>
      <c r="H38" s="47">
        <f t="shared" si="9"/>
        <v>1.4607472544300599E-2</v>
      </c>
      <c r="I38" s="42">
        <f>GEOMEAN(I16:I18)</f>
        <v>0.55648334921454734</v>
      </c>
      <c r="J38" s="54">
        <f>TTEST(E16:E18,$E$4:$E$6,2,2)</f>
        <v>1.3515956694801269E-2</v>
      </c>
      <c r="K38" s="57"/>
      <c r="L38" s="42">
        <f>AVERAGE(L16:L18)</f>
        <v>29.789870412383422</v>
      </c>
      <c r="M38" s="42">
        <f>GEOMEAN(M16:M18)</f>
        <v>1.1196711563767514</v>
      </c>
      <c r="N38" s="42">
        <f>AVERAGE(N16:N18)</f>
        <v>-6.3480458283818999</v>
      </c>
      <c r="O38" s="42">
        <f>GEOMEAN(O16:O18)</f>
        <v>0.49700605936418407</v>
      </c>
      <c r="P38" s="85">
        <f>TTEST(N16:N18,$N$4:$N$6,2,2)</f>
        <v>1.6194101145006332E-2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24.51547357241968</v>
      </c>
      <c r="F39" s="38" t="s">
        <v>102</v>
      </c>
      <c r="G39" s="42">
        <f>STDEV(E19:E21)</f>
        <v>0.6990767035193538</v>
      </c>
      <c r="H39" s="47">
        <f t="shared" si="9"/>
        <v>2.8515733194149954E-2</v>
      </c>
      <c r="I39" s="42">
        <f>GEOMEAN(I19:I21)</f>
        <v>0.26439401735892726</v>
      </c>
      <c r="J39" s="54">
        <f>TTEST(E19:E21,$E$4:$E$6,2,2)</f>
        <v>9.0458429630727519E-3</v>
      </c>
      <c r="K39" s="57">
        <f>TTEST(E16:E18,E19:E21,2,2)</f>
        <v>7.5256887374682224E-2</v>
      </c>
      <c r="L39" s="42">
        <f>AVERAGE(L19:L21)</f>
        <v>29.214123837720148</v>
      </c>
      <c r="M39" s="42">
        <f>GEOMEAN(M19:M21)</f>
        <v>1.668812251536266</v>
      </c>
      <c r="N39" s="42">
        <f>AVERAGE(N19:N21)</f>
        <v>-4.6986502653004711</v>
      </c>
      <c r="O39" s="42">
        <f>GEOMEAN(O19:O21)</f>
        <v>0.15843245225191352</v>
      </c>
      <c r="P39" s="85">
        <f>TTEST(N19:N21,$N$4:$N$6,2,2)</f>
        <v>5.0654402924193108E-4</v>
      </c>
      <c r="Q39" s="84">
        <f>TTEST(N16:N18,N19:N21,2,2)</f>
        <v>7.3471968397017563E-3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21.450965085475691</v>
      </c>
      <c r="F40" s="48" t="s">
        <v>104</v>
      </c>
      <c r="G40" s="50">
        <f>STDEV(E22:E24)</f>
        <v>0.73106296996540843</v>
      </c>
      <c r="H40" s="51">
        <f t="shared" si="9"/>
        <v>3.408065637384336E-2</v>
      </c>
      <c r="I40" s="50">
        <f>GEOMEAN(I22:I24)</f>
        <v>2.2118751037668583</v>
      </c>
      <c r="J40" s="55">
        <f>TTEST(E22:E24,$E$4:$E$6,2,2)</f>
        <v>5.3825537330068146E-2</v>
      </c>
      <c r="K40" s="57"/>
      <c r="L40" s="50">
        <f>AVERAGE(L22:L24)</f>
        <v>29.86768080204034</v>
      </c>
      <c r="M40" s="50">
        <f>GEOMEAN(M22:M24)</f>
        <v>1.0608823628168105</v>
      </c>
      <c r="N40" s="50">
        <f>AVERAGE(N22:N24)</f>
        <v>-8.4167157165646476</v>
      </c>
      <c r="O40" s="50">
        <f>GEOMEAN(O22:O24)</f>
        <v>2.0849390858888297</v>
      </c>
      <c r="P40" s="86">
        <f>TTEST(N22:N24,$N$4:$N$6,2,2)</f>
        <v>7.5819963857480008E-2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21.532824255279063</v>
      </c>
      <c r="F41" s="48" t="s">
        <v>103</v>
      </c>
      <c r="G41" s="50">
        <f>STDEV(E25:E27)</f>
        <v>0.5411249262287483</v>
      </c>
      <c r="H41" s="51">
        <f t="shared" si="9"/>
        <v>2.5130234650760419E-2</v>
      </c>
      <c r="I41" s="50">
        <f>GEOMEAN(I25:I27)</f>
        <v>2.0898664538984546</v>
      </c>
      <c r="J41" s="55">
        <f>TTEST(E25:E27,$E$4:$E$6,2,2)</f>
        <v>2.7677514223837973E-2</v>
      </c>
      <c r="K41" s="57">
        <f>TTEST(E22:E24,E25:E27,2,2)</f>
        <v>0.8836743264661967</v>
      </c>
      <c r="L41" s="50">
        <f>AVERAGE(L25:L27)</f>
        <v>29.235192732983847</v>
      </c>
      <c r="M41" s="50">
        <f>GEOMEAN(M25:M27)</f>
        <v>1.6446182680844459</v>
      </c>
      <c r="N41" s="50">
        <f>AVERAGE(N25:N27)</f>
        <v>-7.7023684777047841</v>
      </c>
      <c r="O41" s="50">
        <f>GEOMEAN(O25:O27)</f>
        <v>1.2707304147439706</v>
      </c>
      <c r="P41" s="86">
        <f>TTEST(N25:N27,$N$4:$N$6,2,2)</f>
        <v>0.293674154191368</v>
      </c>
      <c r="Q41" s="84">
        <f>TTEST(N22:N24,N25:N27,2,2)</f>
        <v>0.23149808945856512</v>
      </c>
    </row>
    <row r="42" spans="1:18">
      <c r="C42" s="1" t="s">
        <v>107</v>
      </c>
      <c r="E42" s="11">
        <f>MIN(E34:E41)</f>
        <v>21.450965085475691</v>
      </c>
      <c r="I42" s="11">
        <f>MIN(I34:I41)</f>
        <v>0.26439401735892726</v>
      </c>
      <c r="J42" s="57">
        <f>MIN(J34:J41)</f>
        <v>9.0458429630727519E-3</v>
      </c>
      <c r="L42" s="11">
        <f>MIN(L34:L41)</f>
        <v>29.211585614964935</v>
      </c>
      <c r="M42" s="11">
        <f>MIN(M34:M41)</f>
        <v>1</v>
      </c>
      <c r="N42" s="1"/>
      <c r="O42" s="11">
        <f>MIN(O34:O41)</f>
        <v>0.15843245225191352</v>
      </c>
      <c r="P42" s="57">
        <f>MIN(P34:P41)</f>
        <v>5.0654402924193108E-4</v>
      </c>
    </row>
    <row r="43" spans="1:18">
      <c r="C43" s="1" t="s">
        <v>108</v>
      </c>
      <c r="E43" s="11">
        <f>MAX(E34:E41)</f>
        <v>24.51547357241968</v>
      </c>
      <c r="I43" s="11">
        <f>MAX(I34:I41)</f>
        <v>2.2118751037668583</v>
      </c>
      <c r="J43" s="57">
        <f>MAX(J34:J41)</f>
        <v>0.98167910384921364</v>
      </c>
      <c r="L43" s="11">
        <f>MAX(L34:L41)</f>
        <v>29.952945492232733</v>
      </c>
      <c r="M43" s="11">
        <f>MAX(M34:M41)</f>
        <v>1.6717508806053922</v>
      </c>
      <c r="O43" s="11">
        <f>MAX(O34:O41)</f>
        <v>2.0849390858888297</v>
      </c>
      <c r="P43" s="57">
        <f>MAX(P34:P41)</f>
        <v>0.84397860864671315</v>
      </c>
    </row>
    <row r="44" spans="1:18">
      <c r="C44" s="1"/>
      <c r="E44"/>
      <c r="I44"/>
    </row>
    <row r="45" spans="1:18">
      <c r="C45" s="1" t="s">
        <v>109</v>
      </c>
      <c r="E45" s="11">
        <f>E43-E42</f>
        <v>3.0645084869439891</v>
      </c>
      <c r="I45" s="11">
        <f>I43-I42</f>
        <v>1.9474810864079311</v>
      </c>
      <c r="J45" s="1"/>
      <c r="K45" s="1"/>
      <c r="L45" s="1"/>
      <c r="M45" s="1"/>
      <c r="N45" s="1"/>
      <c r="O45" s="11">
        <f>O43-O42</f>
        <v>1.9265066336369161</v>
      </c>
    </row>
  </sheetData>
  <phoneticPr fontId="4" type="noConversion"/>
  <conditionalFormatting sqref="J34:J35 P34:P35">
    <cfRule type="cellIs" dxfId="9" priority="6" operator="lessThan">
      <formula>0.05</formula>
    </cfRule>
  </conditionalFormatting>
  <conditionalFormatting sqref="K34:K41 Q34:Q42">
    <cfRule type="cellIs" dxfId="8" priority="5" operator="lessThan">
      <formula>0.05</formula>
    </cfRule>
  </conditionalFormatting>
  <conditionalFormatting sqref="J36:J37 P36:P37">
    <cfRule type="cellIs" dxfId="7" priority="4" operator="lessThan">
      <formula>0.05</formula>
    </cfRule>
  </conditionalFormatting>
  <conditionalFormatting sqref="J38:J39 P38:P39">
    <cfRule type="cellIs" dxfId="6" priority="3" operator="lessThan">
      <formula>0.05</formula>
    </cfRule>
  </conditionalFormatting>
  <conditionalFormatting sqref="P40:P41 J40:J41">
    <cfRule type="cellIs" dxfId="5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56"/>
  <sheetViews>
    <sheetView workbookViewId="0">
      <selection activeCell="K38" sqref="K38"/>
    </sheetView>
  </sheetViews>
  <sheetFormatPr baseColWidth="10" defaultRowHeight="13" x14ac:dyDescent="0"/>
  <cols>
    <col min="2" max="2" width="21" bestFit="1" customWidth="1"/>
  </cols>
  <sheetData>
    <row r="1" spans="1:12" s="32" customFormat="1">
      <c r="B1" s="32" t="s">
        <v>91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  <c r="I1" s="71">
        <v>40288</v>
      </c>
      <c r="J1" s="71">
        <v>40288</v>
      </c>
      <c r="K1" s="71">
        <v>40309</v>
      </c>
      <c r="L1" s="71"/>
    </row>
    <row r="2" spans="1:12">
      <c r="A2" s="34">
        <v>1.3</v>
      </c>
      <c r="B2" s="34" t="s">
        <v>118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  <c r="I2" s="40">
        <v>29.738228665446357</v>
      </c>
      <c r="J2" s="40">
        <v>29.764842378606314</v>
      </c>
      <c r="K2" s="40">
        <v>29.917894897056311</v>
      </c>
    </row>
    <row r="3" spans="1:12">
      <c r="A3" s="34">
        <v>1.3</v>
      </c>
      <c r="B3" s="34" t="s">
        <v>126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  <c r="I3" s="40">
        <v>29.692548323012666</v>
      </c>
      <c r="J3" s="40">
        <v>29.300587912546394</v>
      </c>
      <c r="K3" s="40">
        <v>29.766174843772696</v>
      </c>
    </row>
    <row r="4" spans="1:12">
      <c r="A4" s="34">
        <v>1.3</v>
      </c>
      <c r="B4" s="34" t="s">
        <v>120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  <c r="I4" s="40">
        <v>28.680978209612334</v>
      </c>
      <c r="J4" s="40">
        <v>29.971195646905091</v>
      </c>
      <c r="K4" s="40">
        <v>30.174766735869191</v>
      </c>
    </row>
    <row r="5" spans="1:12">
      <c r="A5" s="34">
        <v>1.6</v>
      </c>
      <c r="B5" s="34" t="s">
        <v>135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  <c r="I5" s="40">
        <v>28.540864803988313</v>
      </c>
      <c r="J5" s="40">
        <v>29.092738823252777</v>
      </c>
      <c r="K5" s="40">
        <v>28.466070564613698</v>
      </c>
    </row>
    <row r="6" spans="1:12">
      <c r="A6" s="34">
        <v>1.6</v>
      </c>
      <c r="B6" s="34" t="s">
        <v>134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  <c r="I6" s="40">
        <v>28.673069190601488</v>
      </c>
      <c r="J6" s="40">
        <v>29.869821169111837</v>
      </c>
      <c r="K6" s="40">
        <v>29.569482552972371</v>
      </c>
    </row>
    <row r="7" spans="1:12">
      <c r="A7" s="75">
        <v>1.6</v>
      </c>
      <c r="B7" s="75" t="s">
        <v>123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  <c r="I7" s="40">
        <v>29.554471698368236</v>
      </c>
      <c r="J7" s="40">
        <v>32.006994193907332</v>
      </c>
      <c r="K7" s="40">
        <v>29.59920372730874</v>
      </c>
    </row>
    <row r="8" spans="1:12">
      <c r="A8" s="36">
        <v>2.2999999999999998</v>
      </c>
      <c r="B8" s="36" t="s">
        <v>121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  <c r="I8" s="41">
        <v>29.970069671692684</v>
      </c>
      <c r="J8" s="41">
        <v>31.697083386083133</v>
      </c>
      <c r="K8" s="41">
        <v>30.128586713723454</v>
      </c>
    </row>
    <row r="9" spans="1:12">
      <c r="A9" s="36">
        <v>2.2999999999999998</v>
      </c>
      <c r="B9" s="36" t="s">
        <v>133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  <c r="I9" s="41">
        <v>28.207289870800398</v>
      </c>
      <c r="J9" s="41">
        <v>28.474077533563783</v>
      </c>
      <c r="K9" s="41">
        <v>29.486726454226357</v>
      </c>
    </row>
    <row r="10" spans="1:12">
      <c r="A10" s="73">
        <v>2.2999999999999998</v>
      </c>
      <c r="B10" s="73" t="s">
        <v>122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  <c r="I10" s="41">
        <v>30.664716934333637</v>
      </c>
      <c r="J10" s="41">
        <v>33.156161061997942</v>
      </c>
      <c r="K10" s="41">
        <v>29.969851442367169</v>
      </c>
    </row>
    <row r="11" spans="1:12">
      <c r="A11" s="36">
        <v>2.6</v>
      </c>
      <c r="B11" s="36" t="s">
        <v>130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  <c r="I11" s="41">
        <v>30.144922035062965</v>
      </c>
      <c r="J11" s="41">
        <v>30.061120438233537</v>
      </c>
      <c r="K11" s="41">
        <v>29.800550633413085</v>
      </c>
    </row>
    <row r="12" spans="1:12">
      <c r="A12" s="36">
        <v>2.6</v>
      </c>
      <c r="B12" s="36" t="s">
        <v>114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  <c r="I12" s="41">
        <v>29.999125708753638</v>
      </c>
      <c r="J12" s="41">
        <v>29.36826621287095</v>
      </c>
      <c r="K12" s="41">
        <v>29.69359610637126</v>
      </c>
    </row>
    <row r="13" spans="1:12">
      <c r="A13" s="36">
        <v>2.6</v>
      </c>
      <c r="B13" s="36" t="s">
        <v>125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  <c r="I13" s="41">
        <v>29.40482173214685</v>
      </c>
      <c r="J13" s="41">
        <v>28.581245080116243</v>
      </c>
      <c r="K13" s="41">
        <v>28.92416548330808</v>
      </c>
    </row>
    <row r="14" spans="1:12">
      <c r="A14" s="38">
        <v>3.3</v>
      </c>
      <c r="B14" s="38" t="s">
        <v>127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  <c r="I14" s="42">
        <v>29.168531263454984</v>
      </c>
      <c r="J14" s="42">
        <v>28.98529233931561</v>
      </c>
      <c r="K14" s="42">
        <v>29.753815822632429</v>
      </c>
    </row>
    <row r="15" spans="1:12">
      <c r="A15" s="38">
        <v>3.3</v>
      </c>
      <c r="B15" s="38" t="s">
        <v>124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  <c r="I15" s="42">
        <v>29.95495819611903</v>
      </c>
      <c r="J15" s="42">
        <v>32.077871254333651</v>
      </c>
      <c r="K15" s="42">
        <v>29.912549625670575</v>
      </c>
    </row>
    <row r="16" spans="1:12">
      <c r="A16" s="38">
        <v>3.3</v>
      </c>
      <c r="B16" s="38" t="s">
        <v>132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  <c r="I16" s="42">
        <v>29.961035804092099</v>
      </c>
      <c r="J16" s="42">
        <v>29.955096021672865</v>
      </c>
      <c r="K16" s="42">
        <v>29.703245788847266</v>
      </c>
    </row>
    <row r="17" spans="1:13">
      <c r="A17" s="38">
        <v>3.6</v>
      </c>
      <c r="B17" s="38" t="s">
        <v>136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  <c r="I17" s="42">
        <v>30.058771717149646</v>
      </c>
      <c r="J17" s="42">
        <v>28.614789296801188</v>
      </c>
      <c r="K17" s="42">
        <v>29.741556385646707</v>
      </c>
    </row>
    <row r="18" spans="1:13">
      <c r="A18" s="38">
        <v>3.6</v>
      </c>
      <c r="B18" s="38" t="s">
        <v>113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  <c r="I18" s="42">
        <v>26.988990755469835</v>
      </c>
      <c r="J18" s="42">
        <v>28.198979654909866</v>
      </c>
      <c r="K18" s="42">
        <v>27.947444535807747</v>
      </c>
    </row>
    <row r="19" spans="1:13">
      <c r="A19" s="38">
        <v>3.6</v>
      </c>
      <c r="B19" s="38" t="s">
        <v>116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  <c r="I19" s="42">
        <v>29.044005230823704</v>
      </c>
      <c r="J19" s="42">
        <v>28.831575859411604</v>
      </c>
      <c r="K19" s="42">
        <v>29.953370591705998</v>
      </c>
    </row>
    <row r="20" spans="1:13">
      <c r="A20" s="48">
        <v>4.3</v>
      </c>
      <c r="B20" s="48" t="s">
        <v>131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  <c r="I20" s="50">
        <v>29.913477534593842</v>
      </c>
      <c r="J20" s="50">
        <v>29.756029907236659</v>
      </c>
      <c r="K20" s="50">
        <v>29.84195883259267</v>
      </c>
    </row>
    <row r="21" spans="1:13">
      <c r="A21" s="48">
        <v>4.3</v>
      </c>
      <c r="B21" s="48" t="s">
        <v>128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  <c r="I21" s="50">
        <v>29.443650732241075</v>
      </c>
      <c r="J21" s="50">
        <v>29.240762718612139</v>
      </c>
      <c r="K21" s="50">
        <v>29.890527305005861</v>
      </c>
    </row>
    <row r="22" spans="1:13">
      <c r="A22" s="48">
        <v>4.3</v>
      </c>
      <c r="B22" s="48" t="s">
        <v>115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  <c r="I22" s="50">
        <v>30.573865253347158</v>
      </c>
      <c r="J22" s="50">
        <v>29.38794036981416</v>
      </c>
      <c r="K22" s="50">
        <v>29.870556268522492</v>
      </c>
    </row>
    <row r="23" spans="1:13">
      <c r="A23" s="48">
        <v>4.5999999999999996</v>
      </c>
      <c r="B23" s="48" t="s">
        <v>129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  <c r="I23" s="50">
        <v>28.944420485627013</v>
      </c>
      <c r="J23" s="50">
        <v>29.630051720596025</v>
      </c>
      <c r="K23" s="50">
        <v>29.580569296995332</v>
      </c>
    </row>
    <row r="24" spans="1:13">
      <c r="A24" s="48">
        <v>4.5999999999999996</v>
      </c>
      <c r="B24" s="48" t="s">
        <v>119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  <c r="I24" s="50">
        <v>29.348852684476451</v>
      </c>
      <c r="J24" s="50">
        <v>30.000371674570982</v>
      </c>
      <c r="K24" s="50">
        <v>28.663909439038164</v>
      </c>
    </row>
    <row r="25" spans="1:13">
      <c r="A25" s="48">
        <v>4.5999999999999996</v>
      </c>
      <c r="B25" s="48" t="s">
        <v>117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  <c r="I25" s="50">
        <v>29.357240744548726</v>
      </c>
      <c r="J25" s="50">
        <v>29.282508020746835</v>
      </c>
      <c r="K25" s="50">
        <v>29.461099462918039</v>
      </c>
    </row>
    <row r="27" spans="1:13">
      <c r="B27" s="81" t="s">
        <v>164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  <c r="I27" s="10">
        <f t="shared" ref="I27:J27" si="1">MIN(I2:I25)</f>
        <v>26.988990755469835</v>
      </c>
      <c r="J27" s="10">
        <f t="shared" si="1"/>
        <v>28.198979654909866</v>
      </c>
      <c r="K27" s="10">
        <f t="shared" ref="K27" si="2">MIN(K2:K25)</f>
        <v>27.947444535807747</v>
      </c>
    </row>
    <row r="28" spans="1:13">
      <c r="B28" s="81" t="s">
        <v>165</v>
      </c>
      <c r="C28" s="10">
        <f>MAX(C2:C25)</f>
        <v>29.956580520026776</v>
      </c>
      <c r="D28" s="10">
        <f t="shared" ref="D28:H28" si="3">MAX(D2:D25)</f>
        <v>30.510538502939141</v>
      </c>
      <c r="E28" s="10">
        <f t="shared" si="3"/>
        <v>29.621597766270003</v>
      </c>
      <c r="F28" s="10">
        <f t="shared" si="3"/>
        <v>31.302242788989297</v>
      </c>
      <c r="G28" s="10">
        <f t="shared" si="3"/>
        <v>30.409819070030217</v>
      </c>
      <c r="H28" s="10">
        <f t="shared" si="3"/>
        <v>31.646935318200139</v>
      </c>
      <c r="I28" s="10">
        <f t="shared" ref="I28:J28" si="4">MAX(I2:I25)</f>
        <v>30.664716934333637</v>
      </c>
      <c r="J28" s="10">
        <f t="shared" si="4"/>
        <v>33.156161061997942</v>
      </c>
      <c r="K28" s="10">
        <f t="shared" ref="K28" si="5">MAX(K2:K25)</f>
        <v>30.174766735869191</v>
      </c>
      <c r="L28" s="32"/>
      <c r="M28" s="32"/>
    </row>
    <row r="29" spans="1:13">
      <c r="B29" s="81"/>
    </row>
    <row r="30" spans="1:13">
      <c r="B30" s="32" t="s">
        <v>159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  <c r="I30" s="71">
        <v>40288</v>
      </c>
      <c r="J30" s="71">
        <v>40288</v>
      </c>
      <c r="K30" s="71">
        <v>40309</v>
      </c>
    </row>
    <row r="31" spans="1:13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  <c r="I31">
        <f>CORREL(C2:C25,I2:I25)</f>
        <v>0.50753355645604015</v>
      </c>
      <c r="J31">
        <f>CORREL(C2:C25,J2:J25)</f>
        <v>0.64652900379527733</v>
      </c>
      <c r="K31">
        <f>CORREL(C2:C25,K2:K25)</f>
        <v>0.4108755593440187</v>
      </c>
    </row>
    <row r="32" spans="1:13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  <c r="I32">
        <f>CORREL(D2:D25,I2:I25)</f>
        <v>0.56202965783006997</v>
      </c>
      <c r="J32">
        <f>CORREL(D2:D25,J2:J25)</f>
        <v>0.4785501609849816</v>
      </c>
      <c r="K32">
        <f>CORREL(D2:D25,K2:K25)</f>
        <v>0.31408943968282882</v>
      </c>
    </row>
    <row r="33" spans="2:11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  <c r="I33">
        <f>CORREL(E2:E25,I2:I25)</f>
        <v>0.70305283835895926</v>
      </c>
      <c r="J33">
        <f>CORREL(E2:E25,J2:J25)</f>
        <v>0.31673280872313581</v>
      </c>
      <c r="K33">
        <f>CORREL(E2:E25,K2:K25)</f>
        <v>0.40081600343703278</v>
      </c>
    </row>
    <row r="34" spans="2:11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  <c r="I34">
        <f>CORREL(F2:F25,I2:I25)</f>
        <v>0.79970956031453722</v>
      </c>
      <c r="J34">
        <f>CORREL(F2:F25,J2:J25)</f>
        <v>0.51761182388248073</v>
      </c>
      <c r="K34">
        <f>CORREL(F2:F25,K2:K25)</f>
        <v>0.54191126098171982</v>
      </c>
    </row>
    <row r="35" spans="2:11">
      <c r="B35" s="71">
        <v>40246</v>
      </c>
      <c r="G35" s="72">
        <f>CORREL(G2:G25,G2:G25)</f>
        <v>0.99999999999999989</v>
      </c>
      <c r="H35">
        <f>CORREL(G2:G25,H2:H25)</f>
        <v>0.57797325632298036</v>
      </c>
      <c r="I35">
        <f>CORREL(G2:G25,I2:I25)</f>
        <v>0.91401974228243899</v>
      </c>
      <c r="J35">
        <f>CORREL(G2:G25,J2:J25)</f>
        <v>0.34317279153785368</v>
      </c>
      <c r="K35">
        <f>CORREL(G2:G25,K2:K25)</f>
        <v>0.6271610462498135</v>
      </c>
    </row>
    <row r="36" spans="2:11">
      <c r="B36" s="71">
        <v>40281</v>
      </c>
      <c r="H36" s="72">
        <f>CORREL(H2:H25,H2:H25)</f>
        <v>1</v>
      </c>
      <c r="I36">
        <f>CORREL(H2:H25,I2:I25)</f>
        <v>0.5658214675888279</v>
      </c>
      <c r="J36">
        <f>CORREL(H2:H25,J2:J25)</f>
        <v>0.32149437526863167</v>
      </c>
      <c r="K36">
        <f>CORREL(H2:H25,K2:K25)</f>
        <v>0.29677767933847327</v>
      </c>
    </row>
    <row r="37" spans="2:11">
      <c r="B37" s="71">
        <v>40288</v>
      </c>
      <c r="I37" s="72">
        <f>CORREL(I2:I25,I2:I25)</f>
        <v>1</v>
      </c>
      <c r="J37">
        <f>CORREL(I2:I25,J2:J25)</f>
        <v>0.51520534128624462</v>
      </c>
      <c r="K37">
        <f>CORREL(I2:I25,K2:K25)</f>
        <v>0.64274334935607214</v>
      </c>
    </row>
    <row r="38" spans="2:11">
      <c r="B38" s="71">
        <v>40288</v>
      </c>
      <c r="J38" s="72">
        <f>CORREL(J2:J25,J2:J25)</f>
        <v>1.0000000000000002</v>
      </c>
      <c r="K38" s="81">
        <f>CORREL(J2:J25,K2:K25)</f>
        <v>0.4101097463411944</v>
      </c>
    </row>
    <row r="39" spans="2:11">
      <c r="B39" s="71">
        <v>40309</v>
      </c>
      <c r="K39" s="72">
        <f>CORREL(K2:K25,K2:K25)</f>
        <v>1.0000000000000002</v>
      </c>
    </row>
    <row r="40" spans="2:11">
      <c r="B40" s="32"/>
    </row>
    <row r="41" spans="2:11">
      <c r="B41" s="32"/>
    </row>
    <row r="42" spans="2:11">
      <c r="B42" s="32"/>
    </row>
    <row r="43" spans="2:11">
      <c r="B43" s="32"/>
    </row>
    <row r="44" spans="2:11">
      <c r="B44" s="32"/>
    </row>
    <row r="45" spans="2:11">
      <c r="B45" s="32"/>
    </row>
    <row r="46" spans="2:11">
      <c r="B46" s="32"/>
    </row>
    <row r="47" spans="2:11">
      <c r="B47" s="32"/>
    </row>
    <row r="48" spans="2:11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2014-05-13T18:30:43Z</cp:lastPrinted>
  <dcterms:created xsi:type="dcterms:W3CDTF">2012-09-19T20:03:48Z</dcterms:created>
  <dcterms:modified xsi:type="dcterms:W3CDTF">2014-05-14T18:34:26Z</dcterms:modified>
</cp:coreProperties>
</file>