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18320" windowHeight="17480" tabRatio="500" activeTab="1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1" i="23" l="1"/>
  <c r="P41" i="23"/>
  <c r="P40" i="23"/>
  <c r="Q39" i="23"/>
  <c r="P39" i="23"/>
  <c r="P38" i="23"/>
  <c r="Q37" i="23"/>
  <c r="P37" i="23"/>
  <c r="P36" i="23"/>
  <c r="Q35" i="23"/>
  <c r="P35" i="23"/>
  <c r="K41" i="23"/>
  <c r="J41" i="23"/>
  <c r="J40" i="23"/>
  <c r="K39" i="23"/>
  <c r="J39" i="23"/>
  <c r="J38" i="23"/>
  <c r="K37" i="23"/>
  <c r="J37" i="23"/>
  <c r="J36" i="23"/>
  <c r="K35" i="23"/>
  <c r="J35" i="23"/>
  <c r="O20" i="23"/>
  <c r="N20" i="23"/>
  <c r="M20" i="23"/>
  <c r="L20" i="23"/>
  <c r="I20" i="23"/>
  <c r="H20" i="23"/>
  <c r="G20" i="23"/>
  <c r="E20" i="23"/>
  <c r="G24" i="23"/>
  <c r="I39" i="23"/>
  <c r="I43" i="23"/>
  <c r="I42" i="23"/>
  <c r="I45" i="23"/>
  <c r="M35" i="23"/>
  <c r="M39" i="23"/>
  <c r="M43" i="23"/>
  <c r="M42" i="23"/>
  <c r="L35" i="23"/>
  <c r="L39" i="23"/>
  <c r="L43" i="23"/>
  <c r="L42" i="23"/>
  <c r="M41" i="23"/>
  <c r="M40" i="23"/>
  <c r="M38" i="23"/>
  <c r="M37" i="23"/>
  <c r="M36" i="23"/>
  <c r="M34" i="23"/>
  <c r="E4" i="23"/>
  <c r="L4" i="23"/>
  <c r="N4" i="23"/>
  <c r="E5" i="23"/>
  <c r="L5" i="23"/>
  <c r="N5" i="23"/>
  <c r="E6" i="23"/>
  <c r="L6" i="23"/>
  <c r="N6" i="23"/>
  <c r="O2" i="23"/>
  <c r="O4" i="23"/>
  <c r="O5" i="23"/>
  <c r="O6" i="23"/>
  <c r="E7" i="23"/>
  <c r="L7" i="23"/>
  <c r="N7" i="23"/>
  <c r="O7" i="23"/>
  <c r="E8" i="23"/>
  <c r="L8" i="23"/>
  <c r="N8" i="23"/>
  <c r="O8" i="23"/>
  <c r="E10" i="23"/>
  <c r="L10" i="23"/>
  <c r="N10" i="23"/>
  <c r="O10" i="23"/>
  <c r="E11" i="23"/>
  <c r="L11" i="23"/>
  <c r="N11" i="23"/>
  <c r="O11" i="23"/>
  <c r="E12" i="23"/>
  <c r="L12" i="23"/>
  <c r="N12" i="23"/>
  <c r="O12" i="23"/>
  <c r="E13" i="23"/>
  <c r="L13" i="23"/>
  <c r="N13" i="23"/>
  <c r="O13" i="23"/>
  <c r="E14" i="23"/>
  <c r="L14" i="23"/>
  <c r="N14" i="23"/>
  <c r="O14" i="23"/>
  <c r="E15" i="23"/>
  <c r="L15" i="23"/>
  <c r="N15" i="23"/>
  <c r="O15" i="23"/>
  <c r="E16" i="23"/>
  <c r="L16" i="23"/>
  <c r="N16" i="23"/>
  <c r="O16" i="23"/>
  <c r="E17" i="23"/>
  <c r="L17" i="23"/>
  <c r="N17" i="23"/>
  <c r="O17" i="23"/>
  <c r="E18" i="23"/>
  <c r="L18" i="23"/>
  <c r="N18" i="23"/>
  <c r="O18" i="23"/>
  <c r="E19" i="23"/>
  <c r="L19" i="23"/>
  <c r="N19" i="23"/>
  <c r="O19" i="23"/>
  <c r="E21" i="23"/>
  <c r="L21" i="23"/>
  <c r="N21" i="23"/>
  <c r="O21" i="23"/>
  <c r="E22" i="23"/>
  <c r="L22" i="23"/>
  <c r="N22" i="23"/>
  <c r="O22" i="23"/>
  <c r="E23" i="23"/>
  <c r="L23" i="23"/>
  <c r="N23" i="23"/>
  <c r="O23" i="23"/>
  <c r="E24" i="23"/>
  <c r="L24" i="23"/>
  <c r="N24" i="23"/>
  <c r="O24" i="23"/>
  <c r="E25" i="23"/>
  <c r="L25" i="23"/>
  <c r="N25" i="23"/>
  <c r="O25" i="23"/>
  <c r="E26" i="23"/>
  <c r="L26" i="23"/>
  <c r="N26" i="23"/>
  <c r="O26" i="23"/>
  <c r="E27" i="23"/>
  <c r="L27" i="23"/>
  <c r="N27" i="23"/>
  <c r="O27" i="23"/>
  <c r="O30" i="23"/>
  <c r="O29" i="23"/>
  <c r="O28" i="23"/>
  <c r="N30" i="23"/>
  <c r="N29" i="23"/>
  <c r="N28" i="23"/>
  <c r="L30" i="23"/>
  <c r="L29" i="23"/>
  <c r="L28" i="23"/>
  <c r="L2" i="23"/>
  <c r="M4" i="23"/>
  <c r="M5" i="23"/>
  <c r="M6" i="23"/>
  <c r="M7" i="23"/>
  <c r="M8" i="23"/>
  <c r="M10" i="23"/>
  <c r="M11" i="23"/>
  <c r="M12" i="23"/>
  <c r="M13" i="23"/>
  <c r="M14" i="23"/>
  <c r="M15" i="23"/>
  <c r="M16" i="23"/>
  <c r="M17" i="23"/>
  <c r="M18" i="23"/>
  <c r="M19" i="23"/>
  <c r="M21" i="23"/>
  <c r="M22" i="23"/>
  <c r="M23" i="23"/>
  <c r="M24" i="23"/>
  <c r="M25" i="23"/>
  <c r="M26" i="23"/>
  <c r="M27" i="23"/>
  <c r="M30" i="23"/>
  <c r="M29" i="23"/>
  <c r="M28" i="23"/>
  <c r="L34" i="23"/>
  <c r="L41" i="23"/>
  <c r="L40" i="23"/>
  <c r="L38" i="23"/>
  <c r="L37" i="23"/>
  <c r="L36" i="23"/>
  <c r="O34" i="23"/>
  <c r="D30" i="24"/>
  <c r="C30" i="24"/>
  <c r="D29" i="24"/>
  <c r="C29" i="24"/>
  <c r="E34" i="23"/>
  <c r="E35" i="23"/>
  <c r="E36" i="23"/>
  <c r="E37" i="23"/>
  <c r="E38" i="23"/>
  <c r="E39" i="23"/>
  <c r="E40" i="23"/>
  <c r="E41" i="23"/>
  <c r="E43" i="23"/>
  <c r="E42" i="23"/>
  <c r="E45" i="23"/>
  <c r="G41" i="23"/>
  <c r="G40" i="23"/>
  <c r="G39" i="23"/>
  <c r="G38" i="23"/>
  <c r="G37" i="23"/>
  <c r="G36" i="23"/>
  <c r="G35" i="23"/>
  <c r="G34" i="23"/>
  <c r="G27" i="23"/>
  <c r="F27" i="23"/>
  <c r="G26" i="23"/>
  <c r="F26" i="23"/>
  <c r="G25" i="23"/>
  <c r="F25" i="23"/>
  <c r="F24" i="23"/>
  <c r="G23" i="23"/>
  <c r="F23" i="23"/>
  <c r="G22" i="23"/>
  <c r="H22" i="23"/>
  <c r="F22" i="23"/>
  <c r="G21" i="23"/>
  <c r="F21" i="23"/>
  <c r="F20" i="23"/>
  <c r="G19" i="23"/>
  <c r="F19" i="23"/>
  <c r="G18" i="23"/>
  <c r="F18" i="23"/>
  <c r="G17" i="23"/>
  <c r="F17" i="23"/>
  <c r="G16" i="23"/>
  <c r="F16" i="23"/>
  <c r="F14" i="23"/>
  <c r="G15" i="23"/>
  <c r="F15" i="23"/>
  <c r="G14" i="23"/>
  <c r="G13" i="23"/>
  <c r="F13" i="23"/>
  <c r="F11" i="23"/>
  <c r="G12" i="23"/>
  <c r="F12" i="23"/>
  <c r="G11" i="23"/>
  <c r="G10" i="23"/>
  <c r="F10" i="23"/>
  <c r="F9" i="23"/>
  <c r="G8" i="23"/>
  <c r="F8" i="23"/>
  <c r="G7" i="23"/>
  <c r="F7" i="23"/>
  <c r="K2" i="23"/>
  <c r="G6" i="23"/>
  <c r="G5" i="23"/>
  <c r="G4" i="23"/>
  <c r="F6" i="23"/>
  <c r="F5" i="23"/>
  <c r="F4" i="23"/>
  <c r="O38" i="23"/>
  <c r="O40" i="23"/>
  <c r="O36" i="23"/>
  <c r="H4" i="23"/>
  <c r="I4" i="23"/>
  <c r="H5" i="23"/>
  <c r="I5" i="23"/>
  <c r="H6" i="23"/>
  <c r="I6" i="23"/>
  <c r="H7" i="23"/>
  <c r="I7" i="23"/>
  <c r="H8" i="23"/>
  <c r="I8" i="23"/>
  <c r="H10" i="23"/>
  <c r="I10" i="23"/>
  <c r="H11" i="23"/>
  <c r="I11" i="23"/>
  <c r="H12" i="23"/>
  <c r="I12" i="23"/>
  <c r="H13" i="23"/>
  <c r="I13" i="23"/>
  <c r="H14" i="23"/>
  <c r="I14" i="23"/>
  <c r="H15" i="23"/>
  <c r="I15" i="23"/>
  <c r="H16" i="23"/>
  <c r="I16" i="23"/>
  <c r="H17" i="23"/>
  <c r="I17" i="23"/>
  <c r="H18" i="23"/>
  <c r="I18" i="23"/>
  <c r="H19" i="23"/>
  <c r="I19" i="23"/>
  <c r="H21" i="23"/>
  <c r="I21" i="23"/>
  <c r="I22" i="23"/>
  <c r="H23" i="23"/>
  <c r="I23" i="23"/>
  <c r="H24" i="23"/>
  <c r="I24" i="23"/>
  <c r="H25" i="23"/>
  <c r="I25" i="23"/>
  <c r="H26" i="23"/>
  <c r="I26" i="23"/>
  <c r="H27" i="23"/>
  <c r="I27" i="23"/>
  <c r="E28" i="23"/>
  <c r="H28" i="23"/>
  <c r="E29" i="23"/>
  <c r="H29" i="23"/>
  <c r="I29" i="23"/>
  <c r="E30" i="23"/>
  <c r="H30" i="23"/>
  <c r="I30" i="23"/>
  <c r="B34" i="23"/>
  <c r="C34" i="23"/>
  <c r="H34" i="23"/>
  <c r="I34" i="23"/>
  <c r="N34" i="23"/>
  <c r="B35" i="23"/>
  <c r="C35" i="23"/>
  <c r="H35" i="23"/>
  <c r="I35" i="23"/>
  <c r="N35" i="23"/>
  <c r="O35" i="23"/>
  <c r="B36" i="23"/>
  <c r="C36" i="23"/>
  <c r="H36" i="23"/>
  <c r="I36" i="23"/>
  <c r="N36" i="23"/>
  <c r="B37" i="23"/>
  <c r="C37" i="23"/>
  <c r="H37" i="23"/>
  <c r="I37" i="23"/>
  <c r="N37" i="23"/>
  <c r="O37" i="23"/>
  <c r="B38" i="23"/>
  <c r="C38" i="23"/>
  <c r="H38" i="23"/>
  <c r="I38" i="23"/>
  <c r="N38" i="23"/>
  <c r="B39" i="23"/>
  <c r="C39" i="23"/>
  <c r="H39" i="23"/>
  <c r="N39" i="23"/>
  <c r="O39" i="23"/>
  <c r="B40" i="23"/>
  <c r="C40" i="23"/>
  <c r="H40" i="23"/>
  <c r="I40" i="23"/>
  <c r="N40" i="23"/>
  <c r="B41" i="23"/>
  <c r="C41" i="23"/>
  <c r="H41" i="23"/>
  <c r="I41" i="23"/>
  <c r="N41" i="23"/>
  <c r="O41" i="23"/>
  <c r="O42" i="23"/>
  <c r="O43" i="23"/>
  <c r="O45" i="23"/>
  <c r="A1" i="23"/>
  <c r="A41" i="23"/>
  <c r="A40" i="23"/>
  <c r="A39" i="23"/>
  <c r="A38" i="23"/>
  <c r="A37" i="23"/>
  <c r="A36" i="23"/>
  <c r="A35" i="23"/>
  <c r="A34" i="23"/>
  <c r="P43" i="23"/>
  <c r="J43" i="23"/>
  <c r="P42" i="23"/>
  <c r="J42" i="23"/>
</calcChain>
</file>

<file path=xl/sharedStrings.xml><?xml version="1.0" encoding="utf-8"?>
<sst xmlns="http://schemas.openxmlformats.org/spreadsheetml/2006/main" count="434" uniqueCount="166">
  <si>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</si>
  <si>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</si>
  <si>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</si>
  <si>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</si>
  <si>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</si>
  <si>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</si>
  <si>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</si>
  <si>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</si>
  <si>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</si>
  <si>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</si>
  <si>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</si>
  <si>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</si>
  <si>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</si>
  <si>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</si>
  <si>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</si>
  <si>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</si>
  <si>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</si>
  <si>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</si>
  <si>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</si>
  <si>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</si>
  <si>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</si>
  <si>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</si>
  <si>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</si>
  <si>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</si>
  <si>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</si>
  <si>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</si>
  <si>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</si>
  <si>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</si>
  <si>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</si>
  <si>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</si>
  <si>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</si>
  <si>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</si>
  <si>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</si>
  <si>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</si>
  <si>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</si>
  <si>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</si>
  <si>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</si>
  <si>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</si>
  <si>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</si>
  <si>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</si>
  <si>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</si>
  <si>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</si>
  <si>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</si>
  <si>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</si>
  <si>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</si>
  <si>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</si>
  <si>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</si>
  <si>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</si>
  <si>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</si>
  <si>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</si>
  <si>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</si>
  <si>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</si>
  <si>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</si>
  <si>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</si>
  <si>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</si>
  <si>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</si>
  <si>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</si>
  <si>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</si>
  <si>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</si>
  <si>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</si>
  <si>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</si>
  <si>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</si>
  <si>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</si>
  <si>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</si>
  <si>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</si>
  <si>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</si>
  <si>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</si>
  <si>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</si>
  <si>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</si>
  <si>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</si>
  <si>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</si>
  <si>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</si>
  <si>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</si>
  <si>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</si>
  <si>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</si>
  <si>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</si>
  <si>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</si>
  <si>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</si>
  <si>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</si>
  <si>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</si>
  <si>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</si>
  <si>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</si>
  <si>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</si>
  <si>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</si>
  <si>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</si>
  <si>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</si>
  <si>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0 Aza</t>
  </si>
  <si>
    <t>0.5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</si>
  <si>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</si>
  <si>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</si>
  <si>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</si>
  <si>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</si>
  <si>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</si>
  <si>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</si>
  <si>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</si>
  <si>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</si>
  <si>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</si>
  <si>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</si>
  <si>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</si>
  <si>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</si>
  <si>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</si>
  <si>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</si>
  <si>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</si>
  <si>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</si>
  <si>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</si>
  <si>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</si>
  <si>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</si>
  <si>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</si>
  <si>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</si>
  <si>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</si>
  <si>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</si>
  <si>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</si>
  <si>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</si>
  <si>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</si>
  <si>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</si>
  <si>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</si>
  <si>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</si>
  <si>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</si>
  <si>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</si>
  <si>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</si>
  <si>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</si>
  <si>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</si>
  <si>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</si>
  <si>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</si>
  <si>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</si>
  <si>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</si>
  <si>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</si>
  <si>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</si>
  <si>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</si>
  <si>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</si>
  <si>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</si>
  <si>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</si>
  <si>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</si>
  <si>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</si>
  <si>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</si>
  <si>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</si>
  <si>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</si>
  <si>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</si>
  <si>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3/4/14 - mirNA qPCR #1: gene1 = miR 132, gene 2 = RNU6B</t>
  </si>
  <si>
    <t>G01</t>
  </si>
  <si>
    <t>G02</t>
  </si>
  <si>
    <t>G03</t>
  </si>
  <si>
    <t>G04</t>
  </si>
  <si>
    <t>G06</t>
  </si>
  <si>
    <t>G07</t>
  </si>
  <si>
    <t>G08</t>
  </si>
  <si>
    <t>G09</t>
  </si>
  <si>
    <t>G10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</si>
  <si>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</si>
  <si>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</si>
  <si>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</si>
  <si>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</si>
  <si>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</si>
  <si>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</si>
  <si>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</si>
  <si>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</si>
  <si>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</si>
  <si>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</si>
  <si>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</si>
  <si>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H12</t>
  </si>
  <si>
    <t xml:space="preserve"> RNU6B</t>
  </si>
  <si>
    <t>Correlation Matrix</t>
  </si>
  <si>
    <t>AVG RNU6B</t>
  </si>
  <si>
    <t>Avg ∆CT</t>
  </si>
  <si>
    <t>RNU6B Fold Change</t>
  </si>
  <si>
    <t>Fold Change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</si>
</sst>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4" borderId="0" xfId="0" applyFill="1"/>
    <xf numFmtId="2" fontId="0" fillId="4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6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4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  <xf numFmtId="0" fontId="0" fillId="0" borderId="5" xfId="0" applyBorder="1"/>
    <xf numFmtId="0" fontId="0" fillId="7" borderId="5" xfId="0" applyFill="1" applyBorder="1"/>
    <xf numFmtId="0" fontId="0" fillId="7" borderId="0" xfId="0" applyFill="1" applyBorder="1"/>
    <xf numFmtId="0" fontId="0" fillId="8" borderId="0" xfId="0" applyFill="1" applyBorder="1"/>
    <xf numFmtId="0" fontId="0" fillId="7" borderId="1" xfId="0" applyFill="1" applyBorder="1"/>
    <xf numFmtId="1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/>
    <xf numFmtId="0" fontId="0" fillId="9" borderId="0" xfId="0" applyFill="1"/>
    <xf numFmtId="0" fontId="8" fillId="4" borderId="0" xfId="0" applyFont="1" applyFill="1"/>
    <xf numFmtId="2" fontId="8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0" fillId="2" borderId="0" xfId="0" applyNumberFormat="1" applyFont="1" applyFill="1" applyAlignment="1">
      <alignment horizontal="center"/>
    </xf>
    <xf numFmtId="0" fontId="0" fillId="0" borderId="0" xfId="0" applyFont="1"/>
    <xf numFmtId="166" fontId="0" fillId="0" borderId="0" xfId="0" applyNumberFormat="1" applyFont="1" applyAlignment="1">
      <alignment horizontal="center"/>
    </xf>
    <xf numFmtId="166" fontId="0" fillId="4" borderId="0" xfId="0" applyNumberFormat="1" applyFont="1" applyFill="1" applyAlignment="1">
      <alignment horizontal="center"/>
    </xf>
    <xf numFmtId="166" fontId="0" fillId="5" borderId="0" xfId="0" applyNumberFormat="1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</cellXfs>
  <cellStyles count="1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Normal" xfId="0" builtinId="0"/>
  </cellStyles>
  <dxfs count="18"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CCF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66FF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solid">
          <fgColor indexed="64"/>
          <bgColor rgb="FFFFCC66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none">
          <fgColor indexed="64"/>
          <bgColor auto="1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  <dxf>
      <font>
        <b/>
        <i val="0"/>
        <color rgb="FFFF0000"/>
      </font>
      <fill>
        <patternFill patternType="solid">
          <fgColor indexed="64"/>
          <bgColor rgb="FFFF6FCF"/>
        </patternFill>
      </fill>
    </dxf>
  </dxfs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26.67682211055333</c:v>
                </c:pt>
                <c:pt idx="1">
                  <c:v>28.82705129164628</c:v>
                </c:pt>
                <c:pt idx="2">
                  <c:v>29.50282917711062</c:v>
                </c:pt>
                <c:pt idx="3">
                  <c:v>27.58232513549912</c:v>
                </c:pt>
                <c:pt idx="4">
                  <c:v>28.63938965260866</c:v>
                </c:pt>
                <c:pt idx="5">
                  <c:v>30.43269297166539</c:v>
                </c:pt>
                <c:pt idx="6">
                  <c:v>29.06774315909716</c:v>
                </c:pt>
                <c:pt idx="7">
                  <c:v>27.66611495874466</c:v>
                </c:pt>
                <c:pt idx="8">
                  <c:v>28.71656907225602</c:v>
                </c:pt>
                <c:pt idx="9">
                  <c:v>29.59131986378936</c:v>
                </c:pt>
                <c:pt idx="11">
                  <c:v>29.27712813259311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26.64152110005037</c:v>
                </c:pt>
                <c:pt idx="1">
                  <c:v>28.69155216429488</c:v>
                </c:pt>
                <c:pt idx="2">
                  <c:v>29.85927788982333</c:v>
                </c:pt>
                <c:pt idx="3">
                  <c:v>27.68190425165953</c:v>
                </c:pt>
                <c:pt idx="4">
                  <c:v>28.52970215725645</c:v>
                </c:pt>
                <c:pt idx="5">
                  <c:v>30.54211983717604</c:v>
                </c:pt>
                <c:pt idx="6">
                  <c:v>29.31687865933411</c:v>
                </c:pt>
                <c:pt idx="7">
                  <c:v>27.85471112907306</c:v>
                </c:pt>
                <c:pt idx="8">
                  <c:v>28.852667728929</c:v>
                </c:pt>
                <c:pt idx="9">
                  <c:v>29.59076218201141</c:v>
                </c:pt>
                <c:pt idx="11">
                  <c:v>29.74170802670312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90440"/>
        <c:axId val="867364520"/>
      </c:scatterChart>
      <c:valAx>
        <c:axId val="15999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7364520"/>
        <c:crosses val="autoZero"/>
        <c:crossBetween val="midCat"/>
      </c:valAx>
      <c:valAx>
        <c:axId val="86736452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9990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miR-132-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2.068906891226167</c:v>
                </c:pt>
                <c:pt idx="1">
                  <c:v>1.329715963186633</c:v>
                </c:pt>
                <c:pt idx="2">
                  <c:v>-0.339670177498878</c:v>
                </c:pt>
                <c:pt idx="3">
                  <c:v>0.422894944046753</c:v>
                </c:pt>
                <c:pt idx="4">
                  <c:v>0.676177402528477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-0.0146382999115353</c:v>
                </c:pt>
                <c:pt idx="1">
                  <c:v>-0.397358594368875</c:v>
                </c:pt>
                <c:pt idx="2">
                  <c:v>0.60190248223687</c:v>
                </c:pt>
                <c:pt idx="3">
                  <c:v>-0.0870793749258212</c:v>
                </c:pt>
                <c:pt idx="4">
                  <c:v>-0.357614561867926</c:v>
                </c:pt>
                <c:pt idx="5">
                  <c:v>-0.551888896015789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0.455820311693845</c:v>
                </c:pt>
                <c:pt idx="1">
                  <c:v>0.617132371000792</c:v>
                </c:pt>
                <c:pt idx="2">
                  <c:v>0.898255882556796</c:v>
                </c:pt>
                <c:pt idx="3">
                  <c:v>-0.572221141185732</c:v>
                </c:pt>
                <c:pt idx="4">
                  <c:v>-0.630850626991105</c:v>
                </c:pt>
                <c:pt idx="5">
                  <c:v>-0.746544612548636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3.10293904985674</c:v>
                </c:pt>
                <c:pt idx="1">
                  <c:v>0.287099235868695</c:v>
                </c:pt>
                <c:pt idx="2">
                  <c:v>0.736399240022621</c:v>
                </c:pt>
                <c:pt idx="3">
                  <c:v>-0.248661648943216</c:v>
                </c:pt>
                <c:pt idx="4">
                  <c:v>0.845630746646375</c:v>
                </c:pt>
                <c:pt idx="5">
                  <c:v>0.0124088784118754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1.019650892304641</c:v>
                </c:pt>
                <c:pt idx="1">
                  <c:v>0.549536173287615</c:v>
                </c:pt>
                <c:pt idx="2">
                  <c:v>0.0633018626521533</c:v>
                </c:pt>
                <c:pt idx="3">
                  <c:v>-0.332194277603179</c:v>
                </c:pt>
                <c:pt idx="4">
                  <c:v>0.657069521750478</c:v>
                </c:pt>
                <c:pt idx="5">
                  <c:v>-0.649872126908491</c:v>
                </c:pt>
                <c:pt idx="6">
                  <c:v>1.375479175249352</c:v>
                </c:pt>
                <c:pt idx="7">
                  <c:v>0.203125992038345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809720"/>
        <c:axId val="1001187640"/>
      </c:scatterChart>
      <c:valAx>
        <c:axId val="863809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1187640"/>
        <c:crosses val="autoZero"/>
        <c:crossBetween val="midCat"/>
      </c:valAx>
      <c:valAx>
        <c:axId val="100118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  <a:r>
                  <a:rPr lang="en-US" baseline="0"/>
                  <a:t> ((GOI-HKG)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3809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miR-132 - HKG Corrected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Analysis!$O$4:$O$9</c:f>
              <c:numCache>
                <c:formatCode>0.00</c:formatCode>
                <c:ptCount val="6"/>
                <c:pt idx="0">
                  <c:v>0.483217296464901</c:v>
                </c:pt>
                <c:pt idx="1">
                  <c:v>0.806605377515991</c:v>
                </c:pt>
                <c:pt idx="2">
                  <c:v>2.565644122575901</c:v>
                </c:pt>
                <c:pt idx="3">
                  <c:v>1.512312147209531</c:v>
                </c:pt>
                <c:pt idx="4">
                  <c:v>1.268807751296685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Analysis!$O$10:$O$15</c:f>
              <c:numCache>
                <c:formatCode>0.00</c:formatCode>
                <c:ptCount val="6"/>
                <c:pt idx="0">
                  <c:v>2.04810430789217</c:v>
                </c:pt>
                <c:pt idx="1">
                  <c:v>2.670314165614802</c:v>
                </c:pt>
                <c:pt idx="2">
                  <c:v>1.335841102279947</c:v>
                </c:pt>
                <c:pt idx="3">
                  <c:v>2.153570073573168</c:v>
                </c:pt>
                <c:pt idx="4">
                  <c:v>2.59775514534698</c:v>
                </c:pt>
                <c:pt idx="5">
                  <c:v>2.972217696738787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Analysis!$O$16:$O$21</c:f>
              <c:numCache>
                <c:formatCode>0.00</c:formatCode>
                <c:ptCount val="6"/>
                <c:pt idx="0">
                  <c:v>1.478188833564462</c:v>
                </c:pt>
                <c:pt idx="1">
                  <c:v>1.321813395335405</c:v>
                </c:pt>
                <c:pt idx="2">
                  <c:v>1.087786185826206</c:v>
                </c:pt>
                <c:pt idx="3">
                  <c:v>3.014402430892033</c:v>
                </c:pt>
                <c:pt idx="4">
                  <c:v>3.139427550712896</c:v>
                </c:pt>
                <c:pt idx="5">
                  <c:v>3.40155756646532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Analysis!$O$22:$O$27</c:f>
              <c:numCache>
                <c:formatCode>0.00</c:formatCode>
                <c:ptCount val="6"/>
                <c:pt idx="0">
                  <c:v>0.235975967280018</c:v>
                </c:pt>
                <c:pt idx="1">
                  <c:v>1.661575278389542</c:v>
                </c:pt>
                <c:pt idx="2">
                  <c:v>1.216934612544818</c:v>
                </c:pt>
                <c:pt idx="3">
                  <c:v>2.40879654060288</c:v>
                </c:pt>
                <c:pt idx="4">
                  <c:v>1.12819789139608</c:v>
                </c:pt>
                <c:pt idx="5">
                  <c:v>2.010064803445243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Analysis!$O$34:$O$41</c:f>
              <c:numCache>
                <c:formatCode>0.00</c:formatCode>
                <c:ptCount val="8"/>
                <c:pt idx="0">
                  <c:v>1.0</c:v>
                </c:pt>
                <c:pt idx="1">
                  <c:v>1.385219612465686</c:v>
                </c:pt>
                <c:pt idx="2">
                  <c:v>1.940393201133487</c:v>
                </c:pt>
                <c:pt idx="3">
                  <c:v>2.552383601043815</c:v>
                </c:pt>
                <c:pt idx="4">
                  <c:v>1.285724348322299</c:v>
                </c:pt>
                <c:pt idx="5">
                  <c:v>3.181094034550744</c:v>
                </c:pt>
                <c:pt idx="6">
                  <c:v>0.781420883408592</c:v>
                </c:pt>
                <c:pt idx="7">
                  <c:v>1.761158678465563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848120"/>
        <c:axId val="853627496"/>
      </c:scatterChart>
      <c:valAx>
        <c:axId val="863848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3627496"/>
        <c:crosses val="autoZero"/>
        <c:crossBetween val="midCat"/>
      </c:valAx>
      <c:valAx>
        <c:axId val="85362749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3848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RNU6B</c:v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Analysis!$L$4:$L$27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094792"/>
        <c:axId val="867518936"/>
      </c:barChart>
      <c:catAx>
        <c:axId val="868094792"/>
        <c:scaling>
          <c:orientation val="minMax"/>
        </c:scaling>
        <c:delete val="0"/>
        <c:axPos val="b"/>
        <c:majorTickMark val="out"/>
        <c:minorTickMark val="none"/>
        <c:tickLblPos val="nextTo"/>
        <c:crossAx val="867518936"/>
        <c:crosses val="autoZero"/>
        <c:auto val="1"/>
        <c:lblAlgn val="ctr"/>
        <c:lblOffset val="100"/>
        <c:noMultiLvlLbl val="0"/>
      </c:catAx>
      <c:valAx>
        <c:axId val="86751893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8094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Analysis!$L$4:$L$9</c:f>
              <c:numCache>
                <c:formatCode>0.00</c:formatCode>
                <c:ptCount val="6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Analysis!$L$10:$L$15</c:f>
              <c:numCache>
                <c:formatCode>0.00</c:formatCode>
                <c:ptCount val="6"/>
                <c:pt idx="0">
                  <c:v>28.79925670050405</c:v>
                </c:pt>
                <c:pt idx="1">
                  <c:v>28.30374208968004</c:v>
                </c:pt>
                <c:pt idx="2">
                  <c:v>28.98913854066352</c:v>
                </c:pt>
                <c:pt idx="3">
                  <c:v>28.83002868624725</c:v>
                </c:pt>
                <c:pt idx="4">
                  <c:v>29.11691628983851</c:v>
                </c:pt>
                <c:pt idx="5">
                  <c:v>28.73515330886049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Analysis!$L$16:$L$21</c:f>
              <c:numCache>
                <c:formatCode>0.00</c:formatCode>
                <c:ptCount val="6"/>
                <c:pt idx="0">
                  <c:v>28.13437881213035</c:v>
                </c:pt>
                <c:pt idx="1">
                  <c:v>28.89228570864732</c:v>
                </c:pt>
                <c:pt idx="2">
                  <c:v>28.59008906316833</c:v>
                </c:pt>
                <c:pt idx="3">
                  <c:v>29.0435182187337</c:v>
                </c:pt>
                <c:pt idx="4">
                  <c:v>27.29002223229296</c:v>
                </c:pt>
                <c:pt idx="5">
                  <c:v>28.37865930612796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Analysis!$L$22:$L$27</c:f>
              <c:numCache>
                <c:formatCode>0.00</c:formatCode>
                <c:ptCount val="6"/>
                <c:pt idx="0">
                  <c:v>28.55857352164143</c:v>
                </c:pt>
                <c:pt idx="1">
                  <c:v>29.18220767044444</c:v>
                </c:pt>
                <c:pt idx="2">
                  <c:v>28.94465429344435</c:v>
                </c:pt>
                <c:pt idx="3">
                  <c:v>28.59174029827948</c:v>
                </c:pt>
                <c:pt idx="4">
                  <c:v>28.34668016256926</c:v>
                </c:pt>
                <c:pt idx="5">
                  <c:v>28.57213702652068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Analysis!$L$34:$L$41</c:f>
              <c:numCache>
                <c:formatCode>0.00</c:formatCode>
                <c:ptCount val="8"/>
                <c:pt idx="0">
                  <c:v>28.47107301338599</c:v>
                </c:pt>
                <c:pt idx="1">
                  <c:v>28.80641070004335</c:v>
                </c:pt>
                <c:pt idx="2">
                  <c:v>28.69737911028254</c:v>
                </c:pt>
                <c:pt idx="3">
                  <c:v>28.89403276164875</c:v>
                </c:pt>
                <c:pt idx="4">
                  <c:v>28.53891786131534</c:v>
                </c:pt>
                <c:pt idx="5">
                  <c:v>28.23739991905154</c:v>
                </c:pt>
                <c:pt idx="6">
                  <c:v>28.89514516184341</c:v>
                </c:pt>
                <c:pt idx="7">
                  <c:v>28.50351916245647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846008"/>
        <c:axId val="864620216"/>
      </c:scatterChart>
      <c:valAx>
        <c:axId val="857846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4620216"/>
        <c:crosses val="autoZero"/>
        <c:crossBetween val="midCat"/>
      </c:valAx>
      <c:valAx>
        <c:axId val="86462021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7846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1.037113292405383</c:v>
                </c:pt>
                <c:pt idx="1">
                  <c:v>0.745580848655988</c:v>
                </c:pt>
                <c:pt idx="2">
                  <c:v>1.293239781328186</c:v>
                </c:pt>
                <c:pt idx="3">
                  <c:v>0.678156866731759</c:v>
                </c:pt>
                <c:pt idx="4">
                  <c:v>0.926352828006309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0.79653867276642</c:v>
                </c:pt>
                <c:pt idx="1">
                  <c:v>1.122978980142097</c:v>
                </c:pt>
                <c:pt idx="2">
                  <c:v>0.698307548351255</c:v>
                </c:pt>
                <c:pt idx="3">
                  <c:v>0.779728799590948</c:v>
                </c:pt>
                <c:pt idx="4">
                  <c:v>0.639119106927371</c:v>
                </c:pt>
                <c:pt idx="5">
                  <c:v>0.832729422717566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1.262859553296328</c:v>
                </c:pt>
                <c:pt idx="1">
                  <c:v>0.746796620870664</c:v>
                </c:pt>
                <c:pt idx="2">
                  <c:v>0.920815453203786</c:v>
                </c:pt>
                <c:pt idx="3">
                  <c:v>0.672476050949125</c:v>
                </c:pt>
                <c:pt idx="4">
                  <c:v>2.267418634502568</c:v>
                </c:pt>
                <c:pt idx="5">
                  <c:v>1.066152422125912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0.941151897941122</c:v>
                </c:pt>
                <c:pt idx="1">
                  <c:v>0.61083953414832</c:v>
                </c:pt>
                <c:pt idx="2">
                  <c:v>0.720174648490785</c:v>
                </c:pt>
                <c:pt idx="3">
                  <c:v>0.919762137733424</c:v>
                </c:pt>
                <c:pt idx="4">
                  <c:v>1.090048895863636</c:v>
                </c:pt>
                <c:pt idx="5">
                  <c:v>0.932345116877818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1.0</c:v>
                </c:pt>
                <c:pt idx="1">
                  <c:v>0.792598594074493</c:v>
                </c:pt>
                <c:pt idx="2">
                  <c:v>0.854820791151298</c:v>
                </c:pt>
                <c:pt idx="3">
                  <c:v>0.745892823747285</c:v>
                </c:pt>
                <c:pt idx="4">
                  <c:v>0.954062147946419</c:v>
                </c:pt>
                <c:pt idx="5">
                  <c:v>1.175824785566285</c:v>
                </c:pt>
                <c:pt idx="6">
                  <c:v>0.745317919491065</c:v>
                </c:pt>
                <c:pt idx="7">
                  <c:v>0.977761057044487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613480"/>
        <c:axId val="857738520"/>
      </c:scatterChart>
      <c:valAx>
        <c:axId val="858613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7738520"/>
        <c:crosses val="autoZero"/>
        <c:crossBetween val="midCat"/>
      </c:valAx>
      <c:valAx>
        <c:axId val="85773852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8613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ln>
                <a:noFill/>
              </a:ln>
            </c:spPr>
          </c:marker>
          <c:dPt>
            <c:idx val="0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2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FF6FCF"/>
                </a:solidFill>
                <a:ln>
                  <a:noFill/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FFCC66"/>
                </a:solidFill>
                <a:ln>
                  <a:noFill/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3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4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5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6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7"/>
            <c:marker>
              <c:spPr>
                <a:solidFill>
                  <a:srgbClr val="66FF66"/>
                </a:solidFill>
                <a:ln>
                  <a:noFill/>
                </a:ln>
              </c:spPr>
            </c:marker>
            <c:bubble3D val="0"/>
          </c:dPt>
          <c:dPt>
            <c:idx val="18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19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0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1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2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dPt>
            <c:idx val="23"/>
            <c:marker>
              <c:spPr>
                <a:solidFill>
                  <a:srgbClr val="66CCFF"/>
                </a:solidFill>
                <a:ln>
                  <a:noFill/>
                </a:ln>
              </c:spPr>
            </c:marker>
            <c:bubble3D val="0"/>
          </c:dPt>
          <c:trendline>
            <c:trendlineType val="linear"/>
            <c:dispRSqr val="1"/>
            <c:dispEq val="0"/>
            <c:trendlineLbl>
              <c:layout>
                <c:manualLayout>
                  <c:x val="0.0665728346456693"/>
                  <c:y val="0.163592155147273"/>
                </c:manualLayout>
              </c:layout>
              <c:numFmt formatCode="General" sourceLinked="0"/>
            </c:trendlineLbl>
          </c:trendline>
          <c:xVal>
            <c:numRef>
              <c:f>'HKG Data'!$C$2:$C$25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xVal>
          <c:yVal>
            <c:numRef>
              <c:f>'HKG Data'!$D$2:$D$25</c:f>
              <c:numCache>
                <c:formatCode>0.00</c:formatCode>
                <c:ptCount val="24"/>
                <c:pt idx="0">
                  <c:v>28.41849951319454</c:v>
                </c:pt>
                <c:pt idx="1">
                  <c:v>28.89463630555568</c:v>
                </c:pt>
                <c:pt idx="2">
                  <c:v>28.10008322140774</c:v>
                </c:pt>
                <c:pt idx="3">
                  <c:v>29.03138208169696</c:v>
                </c:pt>
                <c:pt idx="4">
                  <c:v>28.58143931838973</c:v>
                </c:pt>
                <c:pt idx="5">
                  <c:v>30.51053850293914</c:v>
                </c:pt>
                <c:pt idx="6">
                  <c:v>28.79925670050405</c:v>
                </c:pt>
                <c:pt idx="7">
                  <c:v>28.30374208968004</c:v>
                </c:pt>
                <c:pt idx="8">
                  <c:v>28.98913854066352</c:v>
                </c:pt>
                <c:pt idx="9">
                  <c:v>28.83002868624725</c:v>
                </c:pt>
                <c:pt idx="10">
                  <c:v>29.11691628983851</c:v>
                </c:pt>
                <c:pt idx="11">
                  <c:v>28.73515330886049</c:v>
                </c:pt>
                <c:pt idx="12">
                  <c:v>28.13437881213035</c:v>
                </c:pt>
                <c:pt idx="13">
                  <c:v>28.89228570864732</c:v>
                </c:pt>
                <c:pt idx="14">
                  <c:v>28.59008906316833</c:v>
                </c:pt>
                <c:pt idx="15">
                  <c:v>29.0435182187337</c:v>
                </c:pt>
                <c:pt idx="16">
                  <c:v>27.29002223229296</c:v>
                </c:pt>
                <c:pt idx="17">
                  <c:v>28.37865930612796</c:v>
                </c:pt>
                <c:pt idx="18">
                  <c:v>28.55857352164143</c:v>
                </c:pt>
                <c:pt idx="19">
                  <c:v>29.18220767044444</c:v>
                </c:pt>
                <c:pt idx="20">
                  <c:v>28.94465429344435</c:v>
                </c:pt>
                <c:pt idx="21">
                  <c:v>28.59174029827948</c:v>
                </c:pt>
                <c:pt idx="22">
                  <c:v>28.34668016256926</c:v>
                </c:pt>
                <c:pt idx="23">
                  <c:v>28.57213702652068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165656"/>
        <c:axId val="858502216"/>
      </c:scatterChart>
      <c:valAx>
        <c:axId val="85816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3/3/14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58502216"/>
        <c:crosses val="autoZero"/>
        <c:crossBetween val="midCat"/>
      </c:valAx>
      <c:valAx>
        <c:axId val="858502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3/4/14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58165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26.67682211055333</c:v>
                </c:pt>
                <c:pt idx="1">
                  <c:v>28.82705129164628</c:v>
                </c:pt>
                <c:pt idx="2">
                  <c:v>29.50282917711062</c:v>
                </c:pt>
                <c:pt idx="3">
                  <c:v>27.58232513549912</c:v>
                </c:pt>
                <c:pt idx="4">
                  <c:v>28.63938965260866</c:v>
                </c:pt>
                <c:pt idx="5">
                  <c:v>30.43269297166539</c:v>
                </c:pt>
                <c:pt idx="6">
                  <c:v>29.06774315909716</c:v>
                </c:pt>
                <c:pt idx="7">
                  <c:v>27.66611495874466</c:v>
                </c:pt>
                <c:pt idx="8">
                  <c:v>28.71656907225602</c:v>
                </c:pt>
                <c:pt idx="9">
                  <c:v>29.59131986378936</c:v>
                </c:pt>
                <c:pt idx="11">
                  <c:v>29.27712813259311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26.64152110005037</c:v>
                </c:pt>
                <c:pt idx="1">
                  <c:v>28.69155216429488</c:v>
                </c:pt>
                <c:pt idx="2">
                  <c:v>29.85927788982333</c:v>
                </c:pt>
                <c:pt idx="3">
                  <c:v>27.68190425165953</c:v>
                </c:pt>
                <c:pt idx="4">
                  <c:v>28.52970215725645</c:v>
                </c:pt>
                <c:pt idx="5">
                  <c:v>30.54211983717604</c:v>
                </c:pt>
                <c:pt idx="6">
                  <c:v>29.31687865933411</c:v>
                </c:pt>
                <c:pt idx="7">
                  <c:v>27.85471112907306</c:v>
                </c:pt>
                <c:pt idx="8">
                  <c:v>28.852667728929</c:v>
                </c:pt>
                <c:pt idx="9">
                  <c:v>29.59076218201141</c:v>
                </c:pt>
                <c:pt idx="11">
                  <c:v>29.74170802670312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164312"/>
        <c:axId val="271564424"/>
      </c:scatterChart>
      <c:valAx>
        <c:axId val="86316431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71564424"/>
        <c:crosses val="autoZero"/>
        <c:crossBetween val="midCat"/>
      </c:valAx>
      <c:valAx>
        <c:axId val="27156442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3164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28.12974515885794</c:v>
                </c:pt>
                <c:pt idx="1">
                  <c:v>30.25349015459106</c:v>
                </c:pt>
                <c:pt idx="2">
                  <c:v>28.39765171482759</c:v>
                </c:pt>
                <c:pt idx="3">
                  <c:v>29.5371138798135</c:v>
                </c:pt>
                <c:pt idx="4">
                  <c:v>28.39448867325445</c:v>
                </c:pt>
                <c:pt idx="5">
                  <c:v>28.75892241008082</c:v>
                </c:pt>
                <c:pt idx="6">
                  <c:v>31.86833759264463</c:v>
                </c:pt>
                <c:pt idx="7">
                  <c:v>29.6170902395025</c:v>
                </c:pt>
                <c:pt idx="8">
                  <c:v>27.85984556935007</c:v>
                </c:pt>
                <c:pt idx="9">
                  <c:v>29.41450613330095</c:v>
                </c:pt>
                <c:pt idx="10">
                  <c:v>29.51648686606901</c:v>
                </c:pt>
                <c:pt idx="11">
                  <c:v>28.49247824700013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28.23678366683146</c:v>
                </c:pt>
                <c:pt idx="1">
                  <c:v>30.19521438289356</c:v>
                </c:pt>
                <c:pt idx="2">
                  <c:v>28.78274653282079</c:v>
                </c:pt>
                <c:pt idx="3">
                  <c:v>29.40149993281277</c:v>
                </c:pt>
                <c:pt idx="4">
                  <c:v>28.29166862541806</c:v>
                </c:pt>
                <c:pt idx="5">
                  <c:v>28.72697621256204</c:v>
                </c:pt>
                <c:pt idx="6">
                  <c:v>31.45468755035172</c:v>
                </c:pt>
                <c:pt idx="7">
                  <c:v>29.35959965194776</c:v>
                </c:pt>
                <c:pt idx="8">
                  <c:v>27.95292142127225</c:v>
                </c:pt>
                <c:pt idx="9">
                  <c:v>29.10072730853547</c:v>
                </c:pt>
                <c:pt idx="10">
                  <c:v>29.39206718541843</c:v>
                </c:pt>
                <c:pt idx="11">
                  <c:v>28.4501159080958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900680"/>
        <c:axId val="864679544"/>
      </c:scatterChart>
      <c:valAx>
        <c:axId val="86490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4679544"/>
        <c:crosses val="autoZero"/>
        <c:crossBetween val="midCat"/>
      </c:valAx>
      <c:valAx>
        <c:axId val="86467954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64900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G</c:v>
          </c:tx>
          <c:spPr>
            <a:ln w="28575">
              <a:noFill/>
            </a:ln>
          </c:spPr>
          <c:yVal>
            <c:numRef>
              <c:f>'Raw Data'!$C$75:$C$86</c:f>
              <c:numCache>
                <c:formatCode>General</c:formatCode>
                <c:ptCount val="12"/>
                <c:pt idx="0">
                  <c:v>27.29002223229296</c:v>
                </c:pt>
                <c:pt idx="1">
                  <c:v>29.11691628983851</c:v>
                </c:pt>
                <c:pt idx="2">
                  <c:v>28.94465429344435</c:v>
                </c:pt>
                <c:pt idx="3">
                  <c:v>28.37865930612796</c:v>
                </c:pt>
                <c:pt idx="4">
                  <c:v>28.57213702652068</c:v>
                </c:pt>
                <c:pt idx="5">
                  <c:v>28.41849951319454</c:v>
                </c:pt>
                <c:pt idx="6">
                  <c:v>28.34668016256926</c:v>
                </c:pt>
                <c:pt idx="7">
                  <c:v>28.10008322140774</c:v>
                </c:pt>
                <c:pt idx="8">
                  <c:v>28.79925670050405</c:v>
                </c:pt>
                <c:pt idx="9">
                  <c:v>28.98913854066352</c:v>
                </c:pt>
                <c:pt idx="10">
                  <c:v>30.51053850293914</c:v>
                </c:pt>
                <c:pt idx="11">
                  <c:v>28.89228570864732</c:v>
                </c:pt>
              </c:numCache>
            </c:numRef>
          </c:yVal>
          <c:smooth val="0"/>
        </c:ser>
        <c:ser>
          <c:idx val="1"/>
          <c:order val="1"/>
          <c:tx>
            <c:v>row H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Data'!$C$87:$C$98</c:f>
              <c:numCache>
                <c:formatCode>General</c:formatCode>
                <c:ptCount val="12"/>
                <c:pt idx="0">
                  <c:v>28.73515330886049</c:v>
                </c:pt>
                <c:pt idx="1">
                  <c:v>28.89463630555568</c:v>
                </c:pt>
                <c:pt idx="2">
                  <c:v>28.13437881213035</c:v>
                </c:pt>
                <c:pt idx="3">
                  <c:v>29.18220767044444</c:v>
                </c:pt>
                <c:pt idx="4">
                  <c:v>28.59174029827948</c:v>
                </c:pt>
                <c:pt idx="5">
                  <c:v>28.83002868624725</c:v>
                </c:pt>
                <c:pt idx="6">
                  <c:v>28.55857352164143</c:v>
                </c:pt>
                <c:pt idx="7">
                  <c:v>28.59008906316833</c:v>
                </c:pt>
                <c:pt idx="8">
                  <c:v>28.30374208968004</c:v>
                </c:pt>
                <c:pt idx="9">
                  <c:v>28.58143931838973</c:v>
                </c:pt>
                <c:pt idx="10">
                  <c:v>29.03138208169696</c:v>
                </c:pt>
                <c:pt idx="11">
                  <c:v>29.0435182187337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33720"/>
        <c:axId val="863510888"/>
      </c:scatterChart>
      <c:valAx>
        <c:axId val="19773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863510888"/>
        <c:crosses val="autoZero"/>
        <c:crossBetween val="midCat"/>
      </c:valAx>
      <c:valAx>
        <c:axId val="863510888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97733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28.12974515885794</c:v>
                </c:pt>
                <c:pt idx="1">
                  <c:v>30.25349015459106</c:v>
                </c:pt>
                <c:pt idx="2">
                  <c:v>28.39765171482759</c:v>
                </c:pt>
                <c:pt idx="3">
                  <c:v>29.5371138798135</c:v>
                </c:pt>
                <c:pt idx="4">
                  <c:v>28.39448867325445</c:v>
                </c:pt>
                <c:pt idx="5">
                  <c:v>28.75892241008082</c:v>
                </c:pt>
                <c:pt idx="6">
                  <c:v>31.86833759264463</c:v>
                </c:pt>
                <c:pt idx="7">
                  <c:v>29.6170902395025</c:v>
                </c:pt>
                <c:pt idx="8">
                  <c:v>27.85984556935007</c:v>
                </c:pt>
                <c:pt idx="9">
                  <c:v>29.41450613330095</c:v>
                </c:pt>
                <c:pt idx="10">
                  <c:v>29.51648686606901</c:v>
                </c:pt>
                <c:pt idx="11">
                  <c:v>28.49247824700013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28.23678366683146</c:v>
                </c:pt>
                <c:pt idx="1">
                  <c:v>30.19521438289356</c:v>
                </c:pt>
                <c:pt idx="2">
                  <c:v>28.78274653282079</c:v>
                </c:pt>
                <c:pt idx="3">
                  <c:v>29.40149993281277</c:v>
                </c:pt>
                <c:pt idx="4">
                  <c:v>28.29166862541806</c:v>
                </c:pt>
                <c:pt idx="5">
                  <c:v>28.72697621256204</c:v>
                </c:pt>
                <c:pt idx="6">
                  <c:v>31.45468755035172</c:v>
                </c:pt>
                <c:pt idx="7">
                  <c:v>29.35959965194776</c:v>
                </c:pt>
                <c:pt idx="8">
                  <c:v>27.95292142127225</c:v>
                </c:pt>
                <c:pt idx="9">
                  <c:v>29.10072730853547</c:v>
                </c:pt>
                <c:pt idx="10">
                  <c:v>29.39206718541843</c:v>
                </c:pt>
                <c:pt idx="11">
                  <c:v>28.4501159080958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382376"/>
        <c:axId val="858659400"/>
      </c:scatterChart>
      <c:valAx>
        <c:axId val="858382376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58659400"/>
        <c:crosses val="autoZero"/>
        <c:crossBetween val="midCat"/>
      </c:valAx>
      <c:valAx>
        <c:axId val="858659400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58382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G vs 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Data'!$C$75:$C$86</c:f>
              <c:numCache>
                <c:formatCode>General</c:formatCode>
                <c:ptCount val="12"/>
                <c:pt idx="0">
                  <c:v>27.29002223229296</c:v>
                </c:pt>
                <c:pt idx="1">
                  <c:v>29.11691628983851</c:v>
                </c:pt>
                <c:pt idx="2">
                  <c:v>28.94465429344435</c:v>
                </c:pt>
                <c:pt idx="3">
                  <c:v>28.37865930612796</c:v>
                </c:pt>
                <c:pt idx="4">
                  <c:v>28.57213702652068</c:v>
                </c:pt>
                <c:pt idx="5">
                  <c:v>28.41849951319454</c:v>
                </c:pt>
                <c:pt idx="6">
                  <c:v>28.34668016256926</c:v>
                </c:pt>
                <c:pt idx="7">
                  <c:v>28.10008322140774</c:v>
                </c:pt>
                <c:pt idx="8">
                  <c:v>28.79925670050405</c:v>
                </c:pt>
                <c:pt idx="9">
                  <c:v>28.98913854066352</c:v>
                </c:pt>
                <c:pt idx="10">
                  <c:v>30.51053850293914</c:v>
                </c:pt>
                <c:pt idx="11">
                  <c:v>28.89228570864732</c:v>
                </c:pt>
              </c:numCache>
            </c:numRef>
          </c:xVal>
          <c:yVal>
            <c:numRef>
              <c:f>'Raw Data'!$C$87:$C$98</c:f>
              <c:numCache>
                <c:formatCode>General</c:formatCode>
                <c:ptCount val="12"/>
                <c:pt idx="0">
                  <c:v>28.73515330886049</c:v>
                </c:pt>
                <c:pt idx="1">
                  <c:v>28.89463630555568</c:v>
                </c:pt>
                <c:pt idx="2">
                  <c:v>28.13437881213035</c:v>
                </c:pt>
                <c:pt idx="3">
                  <c:v>29.18220767044444</c:v>
                </c:pt>
                <c:pt idx="4">
                  <c:v>28.59174029827948</c:v>
                </c:pt>
                <c:pt idx="5">
                  <c:v>28.83002868624725</c:v>
                </c:pt>
                <c:pt idx="6">
                  <c:v>28.55857352164143</c:v>
                </c:pt>
                <c:pt idx="7">
                  <c:v>28.59008906316833</c:v>
                </c:pt>
                <c:pt idx="8">
                  <c:v>28.30374208968004</c:v>
                </c:pt>
                <c:pt idx="9">
                  <c:v>28.58143931838973</c:v>
                </c:pt>
                <c:pt idx="10">
                  <c:v>29.03138208169696</c:v>
                </c:pt>
                <c:pt idx="11">
                  <c:v>29.0435182187337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290920"/>
        <c:axId val="1009021592"/>
      </c:scatterChart>
      <c:valAx>
        <c:axId val="1009290920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09021592"/>
        <c:crosses val="autoZero"/>
        <c:crossBetween val="midCat"/>
      </c:valAx>
      <c:valAx>
        <c:axId val="100902159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09290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miR-132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0.0773764786465707</c:v>
                  </c:pt>
                  <c:pt idx="1">
                    <c:v>0.041207193346178</c:v>
                  </c:pt>
                  <c:pt idx="2">
                    <c:v>0.133357630945029</c:v>
                  </c:pt>
                  <c:pt idx="3">
                    <c:v>0.0879779999010866</c:v>
                  </c:pt>
                  <c:pt idx="4">
                    <c:v>0.22187513478442</c:v>
                  </c:pt>
                  <c:pt idx="6">
                    <c:v>0.0962362830438449</c:v>
                  </c:pt>
                  <c:pt idx="7">
                    <c:v>0.0658145660588882</c:v>
                  </c:pt>
                  <c:pt idx="8">
                    <c:v>0.000394340566931526</c:v>
                  </c:pt>
                  <c:pt idx="9">
                    <c:v>0.0225893728986526</c:v>
                  </c:pt>
                  <c:pt idx="10">
                    <c:v>0.0958123517950282</c:v>
                  </c:pt>
                  <c:pt idx="11">
                    <c:v>0.0756876548361666</c:v>
                  </c:pt>
                  <c:pt idx="12">
                    <c:v>0.272303157202793</c:v>
                  </c:pt>
                  <c:pt idx="13">
                    <c:v>0.328507593528113</c:v>
                  </c:pt>
                  <c:pt idx="14">
                    <c:v>0.182073340551659</c:v>
                  </c:pt>
                  <c:pt idx="15">
                    <c:v>0.0299546971061714</c:v>
                  </c:pt>
                  <c:pt idx="16">
                    <c:v>0.0249615839093823</c:v>
                  </c:pt>
                  <c:pt idx="17">
                    <c:v>0.0704130683015936</c:v>
                  </c:pt>
                  <c:pt idx="18">
                    <c:v>0.292494749943417</c:v>
                  </c:pt>
                  <c:pt idx="19">
                    <c:v>0.0958935415476877</c:v>
                  </c:pt>
                  <c:pt idx="20">
                    <c:v>0.252047301904374</c:v>
                  </c:pt>
                  <c:pt idx="21">
                    <c:v>0.0727047530670355</c:v>
                  </c:pt>
                  <c:pt idx="22">
                    <c:v>0.176165401651855</c:v>
                  </c:pt>
                  <c:pt idx="23">
                    <c:v>0.0775607717749194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0.0773764786465707</c:v>
                  </c:pt>
                  <c:pt idx="1">
                    <c:v>0.041207193346178</c:v>
                  </c:pt>
                  <c:pt idx="2">
                    <c:v>0.133357630945029</c:v>
                  </c:pt>
                  <c:pt idx="3">
                    <c:v>0.0879779999010866</c:v>
                  </c:pt>
                  <c:pt idx="4">
                    <c:v>0.22187513478442</c:v>
                  </c:pt>
                  <c:pt idx="6">
                    <c:v>0.0962362830438449</c:v>
                  </c:pt>
                  <c:pt idx="7">
                    <c:v>0.0658145660588882</c:v>
                  </c:pt>
                  <c:pt idx="8">
                    <c:v>0.000394340566931526</c:v>
                  </c:pt>
                  <c:pt idx="9">
                    <c:v>0.0225893728986526</c:v>
                  </c:pt>
                  <c:pt idx="10">
                    <c:v>0.0958123517950282</c:v>
                  </c:pt>
                  <c:pt idx="11">
                    <c:v>0.0756876548361666</c:v>
                  </c:pt>
                  <c:pt idx="12">
                    <c:v>0.272303157202793</c:v>
                  </c:pt>
                  <c:pt idx="13">
                    <c:v>0.328507593528113</c:v>
                  </c:pt>
                  <c:pt idx="14">
                    <c:v>0.182073340551659</c:v>
                  </c:pt>
                  <c:pt idx="15">
                    <c:v>0.0299546971061714</c:v>
                  </c:pt>
                  <c:pt idx="16">
                    <c:v>0.0249615839093823</c:v>
                  </c:pt>
                  <c:pt idx="17">
                    <c:v>0.0704130683015936</c:v>
                  </c:pt>
                  <c:pt idx="18">
                    <c:v>0.292494749943417</c:v>
                  </c:pt>
                  <c:pt idx="19">
                    <c:v>0.0958935415476877</c:v>
                  </c:pt>
                  <c:pt idx="20">
                    <c:v>0.252047301904374</c:v>
                  </c:pt>
                  <c:pt idx="21">
                    <c:v>0.0727047530670355</c:v>
                  </c:pt>
                  <c:pt idx="22">
                    <c:v>0.176165401651855</c:v>
                  </c:pt>
                  <c:pt idx="23">
                    <c:v>0.0775607717749194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30.48740640442071</c:v>
                </c:pt>
                <c:pt idx="1">
                  <c:v>30.22435226874231</c:v>
                </c:pt>
                <c:pt idx="2">
                  <c:v>27.76041304390886</c:v>
                </c:pt>
                <c:pt idx="3">
                  <c:v>29.45427702574372</c:v>
                </c:pt>
                <c:pt idx="4">
                  <c:v>29.25761672091821</c:v>
                </c:pt>
                <c:pt idx="6">
                  <c:v>28.78461840059251</c:v>
                </c:pt>
                <c:pt idx="7">
                  <c:v>27.90638349531116</c:v>
                </c:pt>
                <c:pt idx="8">
                  <c:v>29.59104102290039</c:v>
                </c:pt>
                <c:pt idx="9">
                  <c:v>28.74294931132143</c:v>
                </c:pt>
                <c:pt idx="10">
                  <c:v>28.75930172797058</c:v>
                </c:pt>
                <c:pt idx="11">
                  <c:v>28.1832644128447</c:v>
                </c:pt>
                <c:pt idx="12">
                  <c:v>28.59019912382419</c:v>
                </c:pt>
                <c:pt idx="13">
                  <c:v>29.50941807964811</c:v>
                </c:pt>
                <c:pt idx="14">
                  <c:v>29.48834494572512</c:v>
                </c:pt>
                <c:pt idx="15">
                  <c:v>28.47129707754797</c:v>
                </c:pt>
                <c:pt idx="16">
                  <c:v>26.65917160530185</c:v>
                </c:pt>
                <c:pt idx="17">
                  <c:v>27.63211469357933</c:v>
                </c:pt>
                <c:pt idx="18">
                  <c:v>31.66151257149817</c:v>
                </c:pt>
                <c:pt idx="19">
                  <c:v>29.46930690631314</c:v>
                </c:pt>
                <c:pt idx="20">
                  <c:v>29.68105353346697</c:v>
                </c:pt>
                <c:pt idx="21">
                  <c:v>28.34307864933626</c:v>
                </c:pt>
                <c:pt idx="22">
                  <c:v>29.19231090921564</c:v>
                </c:pt>
                <c:pt idx="23">
                  <c:v>28.58454590493255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470008"/>
        <c:axId val="1008894328"/>
      </c:barChart>
      <c:catAx>
        <c:axId val="859470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08894328"/>
        <c:crosses val="autoZero"/>
        <c:auto val="1"/>
        <c:lblAlgn val="ctr"/>
        <c:lblOffset val="100"/>
        <c:noMultiLvlLbl val="0"/>
      </c:catAx>
      <c:valAx>
        <c:axId val="1008894328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59470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miR-132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30.48740640442071</c:v>
                </c:pt>
                <c:pt idx="1">
                  <c:v>30.22435226874231</c:v>
                </c:pt>
                <c:pt idx="2">
                  <c:v>27.76041304390886</c:v>
                </c:pt>
                <c:pt idx="3">
                  <c:v>29.45427702574372</c:v>
                </c:pt>
                <c:pt idx="4">
                  <c:v>29.25761672091821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28.78461840059251</c:v>
                </c:pt>
                <c:pt idx="1">
                  <c:v>27.90638349531116</c:v>
                </c:pt>
                <c:pt idx="2">
                  <c:v>29.59104102290039</c:v>
                </c:pt>
                <c:pt idx="3">
                  <c:v>28.74294931132143</c:v>
                </c:pt>
                <c:pt idx="4">
                  <c:v>28.75930172797058</c:v>
                </c:pt>
                <c:pt idx="5">
                  <c:v>28.1832644128447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28.59019912382419</c:v>
                </c:pt>
                <c:pt idx="1">
                  <c:v>29.50941807964811</c:v>
                </c:pt>
                <c:pt idx="2">
                  <c:v>29.48834494572512</c:v>
                </c:pt>
                <c:pt idx="3">
                  <c:v>28.47129707754797</c:v>
                </c:pt>
                <c:pt idx="4">
                  <c:v>26.65917160530185</c:v>
                </c:pt>
                <c:pt idx="5">
                  <c:v>27.63211469357933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31.66151257149817</c:v>
                </c:pt>
                <c:pt idx="1">
                  <c:v>29.46930690631314</c:v>
                </c:pt>
                <c:pt idx="2">
                  <c:v>29.68105353346697</c:v>
                </c:pt>
                <c:pt idx="3">
                  <c:v>28.34307864933626</c:v>
                </c:pt>
                <c:pt idx="4">
                  <c:v>29.19231090921564</c:v>
                </c:pt>
                <c:pt idx="5">
                  <c:v>28.58454590493255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29.49072390569063</c:v>
                </c:pt>
                <c:pt idx="1">
                  <c:v>29.35594687333096</c:v>
                </c:pt>
                <c:pt idx="2">
                  <c:v>28.76068097293469</c:v>
                </c:pt>
                <c:pt idx="3">
                  <c:v>28.56183848404557</c:v>
                </c:pt>
                <c:pt idx="4">
                  <c:v>29.19598738306581</c:v>
                </c:pt>
                <c:pt idx="5">
                  <c:v>27.58752779214305</c:v>
                </c:pt>
                <c:pt idx="6">
                  <c:v>30.27062433709276</c:v>
                </c:pt>
                <c:pt idx="7">
                  <c:v>28.70664515449482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928408"/>
        <c:axId val="994653976"/>
      </c:scatterChart>
      <c:valAx>
        <c:axId val="868928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4653976"/>
        <c:crosses val="autoZero"/>
        <c:crossBetween val="midCat"/>
      </c:valAx>
      <c:valAx>
        <c:axId val="99465397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8928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miR-132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0.501151081283942</c:v>
                </c:pt>
                <c:pt idx="1">
                  <c:v>0.601389521898857</c:v>
                </c:pt>
                <c:pt idx="2">
                  <c:v>3.317993044046009</c:v>
                </c:pt>
                <c:pt idx="3">
                  <c:v>1.025584867271996</c:v>
                </c:pt>
                <c:pt idx="4">
                  <c:v>1.175363648610011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1.631394287095619</c:v>
                </c:pt>
                <c:pt idx="1">
                  <c:v>2.998706678361108</c:v>
                </c:pt>
                <c:pt idx="2">
                  <c:v>0.93282792511995</c:v>
                </c:pt>
                <c:pt idx="3">
                  <c:v>1.679200608302198</c:v>
                </c:pt>
                <c:pt idx="4">
                  <c:v>1.660274948510148</c:v>
                </c:pt>
                <c:pt idx="5">
                  <c:v>2.475053126796229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1.86674489004284</c:v>
                </c:pt>
                <c:pt idx="1">
                  <c:v>0.987125777058062</c:v>
                </c:pt>
                <c:pt idx="2">
                  <c:v>1.001650329690377</c:v>
                </c:pt>
                <c:pt idx="3">
                  <c:v>2.02711344269772</c:v>
                </c:pt>
                <c:pt idx="4">
                  <c:v>7.118396530157189</c:v>
                </c:pt>
                <c:pt idx="5">
                  <c:v>3.62657883848773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0.222089229474082</c:v>
                </c:pt>
                <c:pt idx="1">
                  <c:v>1.014955869003834</c:v>
                </c:pt>
                <c:pt idx="2">
                  <c:v>0.876405456825736</c:v>
                </c:pt>
                <c:pt idx="3">
                  <c:v>2.215519855549785</c:v>
                </c:pt>
                <c:pt idx="4">
                  <c:v>1.22979086583198</c:v>
                </c:pt>
                <c:pt idx="5">
                  <c:v>1.874074104100146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1.000000000000002</c:v>
                </c:pt>
                <c:pt idx="1">
                  <c:v>1.097923117324719</c:v>
                </c:pt>
                <c:pt idx="2">
                  <c:v>1.65868845133753</c:v>
                </c:pt>
                <c:pt idx="3">
                  <c:v>1.903804611468838</c:v>
                </c:pt>
                <c:pt idx="4">
                  <c:v>1.226660933427384</c:v>
                </c:pt>
                <c:pt idx="5">
                  <c:v>3.740409211041823</c:v>
                </c:pt>
                <c:pt idx="6">
                  <c:v>0.582406987068963</c:v>
                </c:pt>
                <c:pt idx="7">
                  <c:v>1.721992371079563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492792"/>
        <c:axId val="867953272"/>
      </c:scatterChart>
      <c:valAx>
        <c:axId val="867492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7953272"/>
        <c:crosses val="autoZero"/>
        <c:crossBetween val="midCat"/>
      </c:valAx>
      <c:valAx>
        <c:axId val="86795327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67492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6" Type="http://schemas.openxmlformats.org/officeDocument/2006/relationships/chart" Target="../charts/chart12.xml"/><Relationship Id="rId7" Type="http://schemas.openxmlformats.org/officeDocument/2006/relationships/chart" Target="../charts/chart13.xml"/><Relationship Id="rId8" Type="http://schemas.openxmlformats.org/officeDocument/2006/relationships/chart" Target="../charts/chart14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294922</xdr:colOff>
      <xdr:row>22</xdr:row>
      <xdr:rowOff>65707</xdr:rowOff>
    </xdr:from>
    <xdr:to>
      <xdr:col>24</xdr:col>
      <xdr:colOff>288571</xdr:colOff>
      <xdr:row>42</xdr:row>
      <xdr:rowOff>72058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317868</xdr:colOff>
      <xdr:row>47</xdr:row>
      <xdr:rowOff>139698</xdr:rowOff>
    </xdr:from>
    <xdr:to>
      <xdr:col>13</xdr:col>
      <xdr:colOff>225412</xdr:colOff>
      <xdr:row>66</xdr:row>
      <xdr:rowOff>3893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317868</xdr:colOff>
      <xdr:row>66</xdr:row>
      <xdr:rowOff>19854</xdr:rowOff>
    </xdr:from>
    <xdr:to>
      <xdr:col>13</xdr:col>
      <xdr:colOff>225412</xdr:colOff>
      <xdr:row>84</xdr:row>
      <xdr:rowOff>53382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239018</xdr:colOff>
      <xdr:row>47</xdr:row>
      <xdr:rowOff>139698</xdr:rowOff>
    </xdr:from>
    <xdr:to>
      <xdr:col>18</xdr:col>
      <xdr:colOff>536029</xdr:colOff>
      <xdr:row>66</xdr:row>
      <xdr:rowOff>3893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239018</xdr:colOff>
      <xdr:row>66</xdr:row>
      <xdr:rowOff>19853</xdr:rowOff>
    </xdr:from>
    <xdr:to>
      <xdr:col>18</xdr:col>
      <xdr:colOff>536029</xdr:colOff>
      <xdr:row>84</xdr:row>
      <xdr:rowOff>53381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294922</xdr:colOff>
      <xdr:row>2</xdr:row>
      <xdr:rowOff>25400</xdr:rowOff>
    </xdr:from>
    <xdr:to>
      <xdr:col>24</xdr:col>
      <xdr:colOff>288571</xdr:colOff>
      <xdr:row>22</xdr:row>
      <xdr:rowOff>31750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219138</xdr:colOff>
      <xdr:row>47</xdr:row>
      <xdr:rowOff>139698</xdr:rowOff>
    </xdr:from>
    <xdr:to>
      <xdr:col>7</xdr:col>
      <xdr:colOff>296015</xdr:colOff>
      <xdr:row>66</xdr:row>
      <xdr:rowOff>3893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219138</xdr:colOff>
      <xdr:row>66</xdr:row>
      <xdr:rowOff>19853</xdr:rowOff>
    </xdr:from>
    <xdr:to>
      <xdr:col>7</xdr:col>
      <xdr:colOff>296015</xdr:colOff>
      <xdr:row>84</xdr:row>
      <xdr:rowOff>53381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2</xdr:row>
      <xdr:rowOff>19050</xdr:rowOff>
    </xdr:from>
    <xdr:to>
      <xdr:col>15</xdr:col>
      <xdr:colOff>774700</xdr:colOff>
      <xdr:row>18</xdr:row>
      <xdr:rowOff>120650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activeCell="D17" sqref="D17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138</v>
      </c>
    </row>
    <row r="2" spans="1:5" ht="13" customHeight="1">
      <c r="B2" s="2" t="s">
        <v>41</v>
      </c>
      <c r="C2" s="2"/>
      <c r="D2" s="30" t="s">
        <v>82</v>
      </c>
      <c r="E2" s="31" t="s">
        <v>84</v>
      </c>
    </row>
    <row r="3" spans="1:5" ht="13" customHeight="1">
      <c r="A3">
        <v>1</v>
      </c>
      <c r="B3" s="16" t="s">
        <v>47</v>
      </c>
      <c r="C3" s="17" t="s">
        <v>40</v>
      </c>
      <c r="D3" s="18" t="s">
        <v>114</v>
      </c>
      <c r="E3" s="18" t="s">
        <v>85</v>
      </c>
    </row>
    <row r="4" spans="1:5" ht="13" customHeight="1">
      <c r="A4">
        <v>1</v>
      </c>
      <c r="B4" s="19" t="s">
        <v>48</v>
      </c>
      <c r="C4" s="20" t="s">
        <v>40</v>
      </c>
      <c r="D4" s="21" t="s">
        <v>115</v>
      </c>
      <c r="E4" s="18" t="s">
        <v>85</v>
      </c>
    </row>
    <row r="5" spans="1:5" ht="13" customHeight="1">
      <c r="A5">
        <v>1</v>
      </c>
      <c r="B5" s="19" t="s">
        <v>49</v>
      </c>
      <c r="C5" s="20" t="s">
        <v>40</v>
      </c>
      <c r="D5" s="21" t="s">
        <v>116</v>
      </c>
      <c r="E5" s="18" t="s">
        <v>85</v>
      </c>
    </row>
    <row r="6" spans="1:5" ht="13" customHeight="1">
      <c r="A6">
        <v>1</v>
      </c>
      <c r="B6" s="19" t="s">
        <v>50</v>
      </c>
      <c r="C6" s="20" t="s">
        <v>40</v>
      </c>
      <c r="D6" s="21" t="s">
        <v>117</v>
      </c>
      <c r="E6" s="18" t="s">
        <v>85</v>
      </c>
    </row>
    <row r="7" spans="1:5" ht="13" customHeight="1">
      <c r="A7">
        <v>1</v>
      </c>
      <c r="B7" s="19" t="s">
        <v>2</v>
      </c>
      <c r="C7" s="20" t="s">
        <v>40</v>
      </c>
      <c r="D7" s="21" t="s">
        <v>118</v>
      </c>
      <c r="E7" s="18" t="s">
        <v>85</v>
      </c>
    </row>
    <row r="8" spans="1:5" ht="13" customHeight="1">
      <c r="A8">
        <v>1</v>
      </c>
      <c r="B8" s="19" t="s">
        <v>3</v>
      </c>
      <c r="C8" s="20" t="s">
        <v>40</v>
      </c>
      <c r="D8" s="21" t="s">
        <v>119</v>
      </c>
      <c r="E8" s="18" t="s">
        <v>85</v>
      </c>
    </row>
    <row r="9" spans="1:5" ht="13" customHeight="1">
      <c r="A9">
        <v>1</v>
      </c>
      <c r="B9" s="19" t="s">
        <v>51</v>
      </c>
      <c r="C9" s="20" t="s">
        <v>40</v>
      </c>
      <c r="D9" s="21" t="s">
        <v>120</v>
      </c>
      <c r="E9" s="18" t="s">
        <v>85</v>
      </c>
    </row>
    <row r="10" spans="1:5" ht="13" customHeight="1">
      <c r="A10">
        <v>1</v>
      </c>
      <c r="B10" s="19" t="s">
        <v>52</v>
      </c>
      <c r="C10" s="20" t="s">
        <v>40</v>
      </c>
      <c r="D10" s="21" t="s">
        <v>121</v>
      </c>
      <c r="E10" s="18" t="s">
        <v>85</v>
      </c>
    </row>
    <row r="11" spans="1:5" ht="13" customHeight="1">
      <c r="A11">
        <v>1</v>
      </c>
      <c r="B11" s="19" t="s">
        <v>53</v>
      </c>
      <c r="C11" s="20" t="s">
        <v>40</v>
      </c>
      <c r="D11" s="21" t="s">
        <v>122</v>
      </c>
      <c r="E11" s="18" t="s">
        <v>85</v>
      </c>
    </row>
    <row r="12" spans="1:5" ht="13" customHeight="1">
      <c r="A12">
        <v>1</v>
      </c>
      <c r="B12" s="19" t="s">
        <v>54</v>
      </c>
      <c r="C12" s="20" t="s">
        <v>40</v>
      </c>
      <c r="D12" s="21" t="s">
        <v>123</v>
      </c>
      <c r="E12" s="18" t="s">
        <v>85</v>
      </c>
    </row>
    <row r="13" spans="1:5" ht="13" customHeight="1">
      <c r="A13">
        <v>1</v>
      </c>
      <c r="B13" s="19" t="s">
        <v>55</v>
      </c>
      <c r="C13" s="20" t="s">
        <v>40</v>
      </c>
      <c r="D13" s="21" t="s">
        <v>124</v>
      </c>
      <c r="E13" s="18" t="s">
        <v>85</v>
      </c>
    </row>
    <row r="14" spans="1:5" ht="13" customHeight="1">
      <c r="A14" s="23">
        <v>1</v>
      </c>
      <c r="B14" s="24" t="s">
        <v>56</v>
      </c>
      <c r="C14" s="25" t="s">
        <v>40</v>
      </c>
      <c r="D14" s="26" t="s">
        <v>125</v>
      </c>
      <c r="E14" s="26" t="s">
        <v>85</v>
      </c>
    </row>
    <row r="15" spans="1:5" ht="13" customHeight="1">
      <c r="A15">
        <v>1</v>
      </c>
      <c r="B15" s="13" t="s">
        <v>4</v>
      </c>
      <c r="C15" s="14">
        <v>26.676822110553331</v>
      </c>
      <c r="D15" s="15" t="s">
        <v>114</v>
      </c>
      <c r="E15" s="15" t="s">
        <v>83</v>
      </c>
    </row>
    <row r="16" spans="1:5" ht="13" customHeight="1">
      <c r="A16">
        <v>1</v>
      </c>
      <c r="B16" s="13" t="s">
        <v>5</v>
      </c>
      <c r="C16" s="14">
        <v>28.827051291646278</v>
      </c>
      <c r="D16" s="15" t="s">
        <v>115</v>
      </c>
      <c r="E16" s="15" t="s">
        <v>83</v>
      </c>
    </row>
    <row r="17" spans="1:11" ht="13" customHeight="1">
      <c r="A17">
        <v>1</v>
      </c>
      <c r="B17" s="13" t="s">
        <v>6</v>
      </c>
      <c r="C17" s="14">
        <v>29.502829177110616</v>
      </c>
      <c r="D17" s="15" t="s">
        <v>116</v>
      </c>
      <c r="E17" s="15" t="s">
        <v>83</v>
      </c>
    </row>
    <row r="18" spans="1:11" ht="13" customHeight="1">
      <c r="A18">
        <v>1</v>
      </c>
      <c r="B18" s="13" t="s">
        <v>7</v>
      </c>
      <c r="C18" s="14">
        <v>27.582325135499115</v>
      </c>
      <c r="D18" s="15" t="s">
        <v>117</v>
      </c>
      <c r="E18" s="15" t="s">
        <v>83</v>
      </c>
    </row>
    <row r="19" spans="1:11" ht="13" customHeight="1">
      <c r="A19">
        <v>1</v>
      </c>
      <c r="B19" s="13" t="s">
        <v>8</v>
      </c>
      <c r="C19" s="14">
        <v>28.639389652608664</v>
      </c>
      <c r="D19" s="15" t="s">
        <v>118</v>
      </c>
      <c r="E19" s="15" t="s">
        <v>83</v>
      </c>
    </row>
    <row r="20" spans="1:11" ht="13" customHeight="1">
      <c r="A20">
        <v>1</v>
      </c>
      <c r="B20" s="13" t="s">
        <v>9</v>
      </c>
      <c r="C20" s="14">
        <v>30.432692971665386</v>
      </c>
      <c r="D20" s="15" t="s">
        <v>119</v>
      </c>
      <c r="E20" s="15" t="s">
        <v>83</v>
      </c>
    </row>
    <row r="21" spans="1:11" ht="13" customHeight="1">
      <c r="A21">
        <v>1</v>
      </c>
      <c r="B21" s="13" t="s">
        <v>10</v>
      </c>
      <c r="C21" s="14">
        <v>29.067743159097155</v>
      </c>
      <c r="D21" s="15" t="s">
        <v>120</v>
      </c>
      <c r="E21" s="15" t="s">
        <v>83</v>
      </c>
    </row>
    <row r="22" spans="1:11" ht="13" customHeight="1">
      <c r="A22">
        <v>1</v>
      </c>
      <c r="B22" s="13" t="s">
        <v>11</v>
      </c>
      <c r="C22" s="14">
        <v>27.666114958744657</v>
      </c>
      <c r="D22" s="15" t="s">
        <v>121</v>
      </c>
      <c r="E22" s="15" t="s">
        <v>83</v>
      </c>
    </row>
    <row r="23" spans="1:11" ht="13" customHeight="1">
      <c r="A23">
        <v>1</v>
      </c>
      <c r="B23" s="13" t="s">
        <v>12</v>
      </c>
      <c r="C23" s="14">
        <v>28.716569072256021</v>
      </c>
      <c r="D23" s="15" t="s">
        <v>122</v>
      </c>
      <c r="E23" s="15" t="s">
        <v>83</v>
      </c>
    </row>
    <row r="24" spans="1:11" ht="13" customHeight="1">
      <c r="A24">
        <v>1</v>
      </c>
      <c r="B24" s="13" t="s">
        <v>13</v>
      </c>
      <c r="C24" s="14">
        <v>29.591319863789362</v>
      </c>
      <c r="D24" s="15" t="s">
        <v>123</v>
      </c>
      <c r="E24" s="15" t="s">
        <v>83</v>
      </c>
    </row>
    <row r="25" spans="1:11" ht="13" customHeight="1">
      <c r="A25">
        <v>1</v>
      </c>
      <c r="B25" s="13" t="s">
        <v>14</v>
      </c>
      <c r="C25" s="14"/>
      <c r="D25" s="15" t="s">
        <v>124</v>
      </c>
      <c r="E25" s="15" t="s">
        <v>83</v>
      </c>
    </row>
    <row r="26" spans="1:11" ht="13" customHeight="1">
      <c r="A26" s="23">
        <v>1</v>
      </c>
      <c r="B26" s="27" t="s">
        <v>15</v>
      </c>
      <c r="C26" s="28">
        <v>29.277128132593113</v>
      </c>
      <c r="D26" s="29" t="s">
        <v>125</v>
      </c>
      <c r="E26" s="29" t="s">
        <v>83</v>
      </c>
      <c r="K26" s="9"/>
    </row>
    <row r="27" spans="1:11" ht="13" customHeight="1">
      <c r="A27">
        <v>1</v>
      </c>
      <c r="B27" s="13" t="s">
        <v>16</v>
      </c>
      <c r="C27" s="14">
        <v>26.641521100050369</v>
      </c>
      <c r="D27" s="15" t="s">
        <v>114</v>
      </c>
      <c r="E27" s="15" t="s">
        <v>83</v>
      </c>
      <c r="K27" s="9"/>
    </row>
    <row r="28" spans="1:11" ht="13" customHeight="1">
      <c r="A28">
        <v>1</v>
      </c>
      <c r="B28" s="13" t="s">
        <v>17</v>
      </c>
      <c r="C28" s="14">
        <v>28.691552164294887</v>
      </c>
      <c r="D28" s="15" t="s">
        <v>115</v>
      </c>
      <c r="E28" s="15" t="s">
        <v>83</v>
      </c>
    </row>
    <row r="29" spans="1:11" ht="13" customHeight="1">
      <c r="A29">
        <v>1</v>
      </c>
      <c r="B29" s="13" t="s">
        <v>18</v>
      </c>
      <c r="C29" s="14">
        <v>29.859277889823328</v>
      </c>
      <c r="D29" s="15" t="s">
        <v>116</v>
      </c>
      <c r="E29" s="15" t="s">
        <v>83</v>
      </c>
    </row>
    <row r="30" spans="1:11" ht="13" customHeight="1">
      <c r="A30">
        <v>1</v>
      </c>
      <c r="B30" s="13" t="s">
        <v>19</v>
      </c>
      <c r="C30" s="14">
        <v>27.681904251659532</v>
      </c>
      <c r="D30" s="15" t="s">
        <v>117</v>
      </c>
      <c r="E30" s="15" t="s">
        <v>83</v>
      </c>
    </row>
    <row r="31" spans="1:11" ht="13" customHeight="1">
      <c r="A31">
        <v>1</v>
      </c>
      <c r="B31" s="13" t="s">
        <v>20</v>
      </c>
      <c r="C31" s="14">
        <v>28.529702157256448</v>
      </c>
      <c r="D31" s="15" t="s">
        <v>118</v>
      </c>
      <c r="E31" s="15" t="s">
        <v>83</v>
      </c>
    </row>
    <row r="32" spans="1:11" ht="13" customHeight="1">
      <c r="A32">
        <v>1</v>
      </c>
      <c r="B32" s="13" t="s">
        <v>21</v>
      </c>
      <c r="C32" s="14">
        <v>30.542119837176038</v>
      </c>
      <c r="D32" s="15" t="s">
        <v>119</v>
      </c>
      <c r="E32" s="15" t="s">
        <v>83</v>
      </c>
    </row>
    <row r="33" spans="1:5" ht="13" customHeight="1">
      <c r="A33">
        <v>1</v>
      </c>
      <c r="B33" s="13" t="s">
        <v>22</v>
      </c>
      <c r="C33" s="14">
        <v>29.316878659334112</v>
      </c>
      <c r="D33" s="15" t="s">
        <v>120</v>
      </c>
      <c r="E33" s="15" t="s">
        <v>83</v>
      </c>
    </row>
    <row r="34" spans="1:5" ht="13" customHeight="1">
      <c r="A34">
        <v>1</v>
      </c>
      <c r="B34" s="13" t="s">
        <v>23</v>
      </c>
      <c r="C34" s="14">
        <v>27.854711129073063</v>
      </c>
      <c r="D34" s="15" t="s">
        <v>121</v>
      </c>
      <c r="E34" s="15" t="s">
        <v>83</v>
      </c>
    </row>
    <row r="35" spans="1:5" ht="13" customHeight="1">
      <c r="A35">
        <v>1</v>
      </c>
      <c r="B35" s="13" t="s">
        <v>24</v>
      </c>
      <c r="C35" s="14">
        <v>28.852667728929003</v>
      </c>
      <c r="D35" s="15" t="s">
        <v>122</v>
      </c>
      <c r="E35" s="15" t="s">
        <v>83</v>
      </c>
    </row>
    <row r="36" spans="1:5" ht="13" customHeight="1">
      <c r="A36">
        <v>1</v>
      </c>
      <c r="B36" s="13" t="s">
        <v>25</v>
      </c>
      <c r="C36" s="14">
        <v>29.590762182011414</v>
      </c>
      <c r="D36" s="15" t="s">
        <v>123</v>
      </c>
      <c r="E36" s="15" t="s">
        <v>83</v>
      </c>
    </row>
    <row r="37" spans="1:5" ht="13" customHeight="1">
      <c r="A37">
        <v>1</v>
      </c>
      <c r="B37" s="13" t="s">
        <v>26</v>
      </c>
      <c r="C37" s="14"/>
      <c r="D37" s="15" t="s">
        <v>124</v>
      </c>
      <c r="E37" s="15" t="s">
        <v>83</v>
      </c>
    </row>
    <row r="38" spans="1:5" ht="13" customHeight="1">
      <c r="A38" s="23">
        <v>1</v>
      </c>
      <c r="B38" s="27" t="s">
        <v>27</v>
      </c>
      <c r="C38" s="28">
        <v>29.741708026703119</v>
      </c>
      <c r="D38" s="29" t="s">
        <v>125</v>
      </c>
      <c r="E38" s="29" t="s">
        <v>83</v>
      </c>
    </row>
    <row r="39" spans="1:5" ht="13" customHeight="1">
      <c r="A39">
        <v>1</v>
      </c>
      <c r="B39" s="19" t="s">
        <v>28</v>
      </c>
      <c r="C39" s="20" t="s">
        <v>40</v>
      </c>
      <c r="D39" s="21" t="s">
        <v>126</v>
      </c>
      <c r="E39" s="18" t="s">
        <v>85</v>
      </c>
    </row>
    <row r="40" spans="1:5" ht="13" customHeight="1">
      <c r="A40">
        <v>1</v>
      </c>
      <c r="B40" s="19" t="s">
        <v>29</v>
      </c>
      <c r="C40" s="20" t="s">
        <v>40</v>
      </c>
      <c r="D40" s="21" t="s">
        <v>127</v>
      </c>
      <c r="E40" s="18" t="s">
        <v>85</v>
      </c>
    </row>
    <row r="41" spans="1:5" ht="13" customHeight="1">
      <c r="A41">
        <v>1</v>
      </c>
      <c r="B41" s="21" t="s">
        <v>30</v>
      </c>
      <c r="C41" s="20" t="s">
        <v>40</v>
      </c>
      <c r="D41" s="21" t="s">
        <v>128</v>
      </c>
      <c r="E41" s="18" t="s">
        <v>85</v>
      </c>
    </row>
    <row r="42" spans="1:5" ht="13" customHeight="1">
      <c r="A42">
        <v>1</v>
      </c>
      <c r="B42" s="21" t="s">
        <v>31</v>
      </c>
      <c r="C42" s="20" t="s">
        <v>40</v>
      </c>
      <c r="D42" s="21" t="s">
        <v>129</v>
      </c>
      <c r="E42" s="18" t="s">
        <v>85</v>
      </c>
    </row>
    <row r="43" spans="1:5" ht="13" customHeight="1">
      <c r="A43">
        <v>1</v>
      </c>
      <c r="B43" s="21" t="s">
        <v>32</v>
      </c>
      <c r="C43" s="21" t="s">
        <v>40</v>
      </c>
      <c r="D43" s="21" t="s">
        <v>130</v>
      </c>
      <c r="E43" s="18" t="s">
        <v>85</v>
      </c>
    </row>
    <row r="44" spans="1:5" ht="13" customHeight="1">
      <c r="A44">
        <v>1</v>
      </c>
      <c r="B44" s="21" t="s">
        <v>33</v>
      </c>
      <c r="C44" s="21" t="s">
        <v>40</v>
      </c>
      <c r="D44" s="21" t="s">
        <v>131</v>
      </c>
      <c r="E44" s="18" t="s">
        <v>85</v>
      </c>
    </row>
    <row r="45" spans="1:5" ht="13" customHeight="1">
      <c r="A45">
        <v>1</v>
      </c>
      <c r="B45" s="21" t="s">
        <v>34</v>
      </c>
      <c r="C45" s="21" t="s">
        <v>40</v>
      </c>
      <c r="D45" s="21" t="s">
        <v>132</v>
      </c>
      <c r="E45" s="18" t="s">
        <v>85</v>
      </c>
    </row>
    <row r="46" spans="1:5" ht="13" customHeight="1">
      <c r="A46">
        <v>1</v>
      </c>
      <c r="B46" s="21" t="s">
        <v>35</v>
      </c>
      <c r="C46" s="21" t="s">
        <v>40</v>
      </c>
      <c r="D46" s="21" t="s">
        <v>133</v>
      </c>
      <c r="E46" s="18" t="s">
        <v>85</v>
      </c>
    </row>
    <row r="47" spans="1:5" ht="13" customHeight="1">
      <c r="A47">
        <v>1</v>
      </c>
      <c r="B47" s="21" t="s">
        <v>36</v>
      </c>
      <c r="C47" s="21" t="s">
        <v>40</v>
      </c>
      <c r="D47" s="21" t="s">
        <v>134</v>
      </c>
      <c r="E47" s="18" t="s">
        <v>85</v>
      </c>
    </row>
    <row r="48" spans="1:5" ht="13" customHeight="1">
      <c r="A48">
        <v>1</v>
      </c>
      <c r="B48" s="21" t="s">
        <v>37</v>
      </c>
      <c r="C48" s="21" t="s">
        <v>40</v>
      </c>
      <c r="D48" s="21" t="s">
        <v>135</v>
      </c>
      <c r="E48" s="18" t="s">
        <v>85</v>
      </c>
    </row>
    <row r="49" spans="1:5" ht="13" customHeight="1">
      <c r="A49">
        <v>1</v>
      </c>
      <c r="B49" s="21" t="s">
        <v>38</v>
      </c>
      <c r="C49" s="21" t="s">
        <v>40</v>
      </c>
      <c r="D49" s="21" t="s">
        <v>136</v>
      </c>
      <c r="E49" s="18" t="s">
        <v>85</v>
      </c>
    </row>
    <row r="50" spans="1:5" ht="13" customHeight="1">
      <c r="A50" s="23">
        <v>1</v>
      </c>
      <c r="B50" s="26" t="s">
        <v>39</v>
      </c>
      <c r="C50" s="26" t="s">
        <v>40</v>
      </c>
      <c r="D50" s="26" t="s">
        <v>137</v>
      </c>
      <c r="E50" s="26" t="s">
        <v>85</v>
      </c>
    </row>
    <row r="51" spans="1:5" ht="13" customHeight="1">
      <c r="A51">
        <v>1</v>
      </c>
      <c r="B51" s="15" t="s">
        <v>57</v>
      </c>
      <c r="C51" s="15">
        <v>28.129745158857943</v>
      </c>
      <c r="D51" s="15" t="s">
        <v>126</v>
      </c>
      <c r="E51" s="15" t="s">
        <v>83</v>
      </c>
    </row>
    <row r="52" spans="1:5" ht="13" customHeight="1">
      <c r="A52">
        <v>1</v>
      </c>
      <c r="B52" s="15" t="s">
        <v>58</v>
      </c>
      <c r="C52" s="15">
        <v>30.253490154591056</v>
      </c>
      <c r="D52" s="15" t="s">
        <v>127</v>
      </c>
      <c r="E52" s="15" t="s">
        <v>83</v>
      </c>
    </row>
    <row r="53" spans="1:5" ht="13" customHeight="1">
      <c r="A53">
        <v>1</v>
      </c>
      <c r="B53" s="15" t="s">
        <v>59</v>
      </c>
      <c r="C53" s="15">
        <v>28.397651714827589</v>
      </c>
      <c r="D53" s="15" t="s">
        <v>128</v>
      </c>
      <c r="E53" s="15" t="s">
        <v>83</v>
      </c>
    </row>
    <row r="54" spans="1:5" ht="13" customHeight="1">
      <c r="A54">
        <v>1</v>
      </c>
      <c r="B54" s="15" t="s">
        <v>60</v>
      </c>
      <c r="C54" s="15">
        <v>29.5371138798135</v>
      </c>
      <c r="D54" s="15" t="s">
        <v>129</v>
      </c>
      <c r="E54" s="15" t="s">
        <v>83</v>
      </c>
    </row>
    <row r="55" spans="1:5" ht="13" customHeight="1">
      <c r="A55">
        <v>1</v>
      </c>
      <c r="B55" s="15" t="s">
        <v>61</v>
      </c>
      <c r="C55" s="15">
        <v>28.394488673254454</v>
      </c>
      <c r="D55" s="15" t="s">
        <v>130</v>
      </c>
      <c r="E55" s="15" t="s">
        <v>83</v>
      </c>
    </row>
    <row r="56" spans="1:5" ht="13" customHeight="1">
      <c r="A56">
        <v>1</v>
      </c>
      <c r="B56" s="15" t="s">
        <v>62</v>
      </c>
      <c r="C56" s="15">
        <v>28.758922410080821</v>
      </c>
      <c r="D56" s="15" t="s">
        <v>131</v>
      </c>
      <c r="E56" s="15" t="s">
        <v>83</v>
      </c>
    </row>
    <row r="57" spans="1:5" ht="13" customHeight="1">
      <c r="A57">
        <v>1</v>
      </c>
      <c r="B57" s="15" t="s">
        <v>63</v>
      </c>
      <c r="C57" s="15">
        <v>31.868337592644625</v>
      </c>
      <c r="D57" s="15" t="s">
        <v>132</v>
      </c>
      <c r="E57" s="15" t="s">
        <v>83</v>
      </c>
    </row>
    <row r="58" spans="1:5" ht="13" customHeight="1">
      <c r="A58">
        <v>1</v>
      </c>
      <c r="B58" s="15" t="s">
        <v>64</v>
      </c>
      <c r="C58" s="15">
        <v>29.617090239502492</v>
      </c>
      <c r="D58" s="15" t="s">
        <v>133</v>
      </c>
      <c r="E58" s="15" t="s">
        <v>83</v>
      </c>
    </row>
    <row r="59" spans="1:5" ht="13" customHeight="1">
      <c r="A59">
        <v>1</v>
      </c>
      <c r="B59" s="15" t="s">
        <v>65</v>
      </c>
      <c r="C59" s="15">
        <v>27.859845569350071</v>
      </c>
      <c r="D59" s="15" t="s">
        <v>134</v>
      </c>
      <c r="E59" s="15" t="s">
        <v>83</v>
      </c>
    </row>
    <row r="60" spans="1:5" ht="13" customHeight="1">
      <c r="A60">
        <v>1</v>
      </c>
      <c r="B60" s="15" t="s">
        <v>66</v>
      </c>
      <c r="C60" s="15">
        <v>29.414506133300954</v>
      </c>
      <c r="D60" s="15" t="s">
        <v>135</v>
      </c>
      <c r="E60" s="15" t="s">
        <v>83</v>
      </c>
    </row>
    <row r="61" spans="1:5" ht="13" customHeight="1">
      <c r="A61">
        <v>1</v>
      </c>
      <c r="B61" s="15" t="s">
        <v>67</v>
      </c>
      <c r="C61" s="15">
        <v>29.516486866069005</v>
      </c>
      <c r="D61" s="15" t="s">
        <v>136</v>
      </c>
      <c r="E61" s="15" t="s">
        <v>83</v>
      </c>
    </row>
    <row r="62" spans="1:5" ht="13" customHeight="1">
      <c r="A62" s="23">
        <v>1</v>
      </c>
      <c r="B62" s="29" t="s">
        <v>68</v>
      </c>
      <c r="C62" s="29">
        <v>28.492478247000129</v>
      </c>
      <c r="D62" s="29" t="s">
        <v>137</v>
      </c>
      <c r="E62" s="29" t="s">
        <v>83</v>
      </c>
    </row>
    <row r="63" spans="1:5" ht="13" customHeight="1">
      <c r="A63">
        <v>1</v>
      </c>
      <c r="B63" s="15" t="s">
        <v>69</v>
      </c>
      <c r="C63" s="15">
        <v>28.236783666831464</v>
      </c>
      <c r="D63" s="15" t="s">
        <v>126</v>
      </c>
      <c r="E63" s="15" t="s">
        <v>83</v>
      </c>
    </row>
    <row r="64" spans="1:5" ht="13" customHeight="1">
      <c r="A64">
        <v>1</v>
      </c>
      <c r="B64" s="15" t="s">
        <v>70</v>
      </c>
      <c r="C64" s="15">
        <v>30.19521438289356</v>
      </c>
      <c r="D64" s="15" t="s">
        <v>127</v>
      </c>
      <c r="E64" s="15" t="s">
        <v>83</v>
      </c>
    </row>
    <row r="65" spans="1:5" ht="13" customHeight="1">
      <c r="A65">
        <v>1</v>
      </c>
      <c r="B65" s="15" t="s">
        <v>71</v>
      </c>
      <c r="C65" s="15">
        <v>28.782746532820791</v>
      </c>
      <c r="D65" s="15" t="s">
        <v>128</v>
      </c>
      <c r="E65" s="15" t="s">
        <v>83</v>
      </c>
    </row>
    <row r="66" spans="1:5" ht="13" customHeight="1">
      <c r="A66">
        <v>1</v>
      </c>
      <c r="B66" s="15" t="s">
        <v>72</v>
      </c>
      <c r="C66" s="15">
        <v>29.401499932812772</v>
      </c>
      <c r="D66" s="15" t="s">
        <v>129</v>
      </c>
      <c r="E66" s="15" t="s">
        <v>83</v>
      </c>
    </row>
    <row r="67" spans="1:5" ht="13" customHeight="1">
      <c r="A67">
        <v>1</v>
      </c>
      <c r="B67" s="15" t="s">
        <v>73</v>
      </c>
      <c r="C67" s="15">
        <v>28.291668625418065</v>
      </c>
      <c r="D67" s="15" t="s">
        <v>130</v>
      </c>
      <c r="E67" s="15" t="s">
        <v>83</v>
      </c>
    </row>
    <row r="68" spans="1:5" ht="13" customHeight="1">
      <c r="A68">
        <v>1</v>
      </c>
      <c r="B68" s="15" t="s">
        <v>74</v>
      </c>
      <c r="C68" s="15">
        <v>28.726976212562043</v>
      </c>
      <c r="D68" s="15" t="s">
        <v>131</v>
      </c>
      <c r="E68" s="15" t="s">
        <v>83</v>
      </c>
    </row>
    <row r="69" spans="1:5" ht="13" customHeight="1">
      <c r="A69">
        <v>1</v>
      </c>
      <c r="B69" s="15" t="s">
        <v>75</v>
      </c>
      <c r="C69" s="15">
        <v>31.454687550351718</v>
      </c>
      <c r="D69" s="15" t="s">
        <v>132</v>
      </c>
      <c r="E69" s="15" t="s">
        <v>83</v>
      </c>
    </row>
    <row r="70" spans="1:5" ht="13" customHeight="1">
      <c r="A70">
        <v>1</v>
      </c>
      <c r="B70" s="15" t="s">
        <v>76</v>
      </c>
      <c r="C70" s="15">
        <v>29.359599651947761</v>
      </c>
      <c r="D70" s="15" t="s">
        <v>133</v>
      </c>
      <c r="E70" s="15" t="s">
        <v>83</v>
      </c>
    </row>
    <row r="71" spans="1:5" ht="13" customHeight="1">
      <c r="A71">
        <v>1</v>
      </c>
      <c r="B71" s="15" t="s">
        <v>77</v>
      </c>
      <c r="C71" s="15">
        <v>27.952921421272251</v>
      </c>
      <c r="D71" s="15" t="s">
        <v>134</v>
      </c>
      <c r="E71" s="15" t="s">
        <v>83</v>
      </c>
    </row>
    <row r="72" spans="1:5" ht="13" customHeight="1">
      <c r="A72">
        <v>1</v>
      </c>
      <c r="B72" s="15" t="s">
        <v>78</v>
      </c>
      <c r="C72" s="15">
        <v>29.100727308535468</v>
      </c>
      <c r="D72" s="15" t="s">
        <v>135</v>
      </c>
      <c r="E72" s="15" t="s">
        <v>83</v>
      </c>
    </row>
    <row r="73" spans="1:5" ht="13" customHeight="1">
      <c r="A73">
        <v>1</v>
      </c>
      <c r="B73" s="15" t="s">
        <v>79</v>
      </c>
      <c r="C73" s="15">
        <v>29.39206718541843</v>
      </c>
      <c r="D73" s="15" t="s">
        <v>136</v>
      </c>
      <c r="E73" s="15" t="s">
        <v>83</v>
      </c>
    </row>
    <row r="74" spans="1:5" ht="13" customHeight="1">
      <c r="A74" s="22">
        <v>1</v>
      </c>
      <c r="B74" s="15" t="s">
        <v>80</v>
      </c>
      <c r="C74" s="15">
        <v>28.450115908095803</v>
      </c>
      <c r="D74" s="15" t="s">
        <v>137</v>
      </c>
      <c r="E74" s="15" t="s">
        <v>83</v>
      </c>
    </row>
    <row r="75" spans="1:5" ht="13" customHeight="1">
      <c r="A75" s="65">
        <v>1</v>
      </c>
      <c r="B75" s="66" t="s">
        <v>139</v>
      </c>
      <c r="C75" s="66">
        <v>27.290022232292955</v>
      </c>
      <c r="D75" s="66" t="s">
        <v>114</v>
      </c>
      <c r="E75" s="66"/>
    </row>
    <row r="76" spans="1:5" ht="13" customHeight="1">
      <c r="A76" s="22">
        <v>2</v>
      </c>
      <c r="B76" s="67" t="s">
        <v>140</v>
      </c>
      <c r="C76" s="67">
        <v>29.116916289838507</v>
      </c>
      <c r="D76" s="67" t="s">
        <v>115</v>
      </c>
      <c r="E76" s="68" t="s">
        <v>83</v>
      </c>
    </row>
    <row r="77" spans="1:5" ht="13" customHeight="1">
      <c r="A77" s="22">
        <v>2</v>
      </c>
      <c r="B77" s="67" t="s">
        <v>141</v>
      </c>
      <c r="C77" s="67">
        <v>28.944654293444351</v>
      </c>
      <c r="D77" s="67" t="s">
        <v>116</v>
      </c>
      <c r="E77" s="68" t="s">
        <v>83</v>
      </c>
    </row>
    <row r="78" spans="1:5" ht="13" customHeight="1">
      <c r="A78">
        <v>2</v>
      </c>
      <c r="B78" s="67" t="s">
        <v>142</v>
      </c>
      <c r="C78" s="67">
        <v>28.378659306127961</v>
      </c>
      <c r="D78" s="67" t="s">
        <v>117</v>
      </c>
      <c r="E78" s="67" t="s">
        <v>83</v>
      </c>
    </row>
    <row r="79" spans="1:5" ht="13" customHeight="1">
      <c r="A79">
        <v>2</v>
      </c>
      <c r="B79" s="67" t="s">
        <v>81</v>
      </c>
      <c r="C79" s="67">
        <v>28.572137026520679</v>
      </c>
      <c r="D79" s="67" t="s">
        <v>118</v>
      </c>
      <c r="E79" s="67" t="s">
        <v>83</v>
      </c>
    </row>
    <row r="80" spans="1:5" ht="13" customHeight="1">
      <c r="A80">
        <v>2</v>
      </c>
      <c r="B80" s="67" t="s">
        <v>143</v>
      </c>
      <c r="C80" s="67">
        <v>28.418499513194543</v>
      </c>
      <c r="D80" s="67" t="s">
        <v>119</v>
      </c>
      <c r="E80" s="67" t="s">
        <v>83</v>
      </c>
    </row>
    <row r="81" spans="1:5" ht="13" customHeight="1">
      <c r="A81">
        <v>2</v>
      </c>
      <c r="B81" s="67" t="s">
        <v>144</v>
      </c>
      <c r="C81" s="67">
        <v>28.34668016256926</v>
      </c>
      <c r="D81" s="67" t="s">
        <v>120</v>
      </c>
      <c r="E81" s="67" t="s">
        <v>83</v>
      </c>
    </row>
    <row r="82" spans="1:5" ht="13" customHeight="1">
      <c r="A82">
        <v>2</v>
      </c>
      <c r="B82" s="67" t="s">
        <v>145</v>
      </c>
      <c r="C82" s="67">
        <v>28.10008322140774</v>
      </c>
      <c r="D82" s="67" t="s">
        <v>121</v>
      </c>
      <c r="E82" s="67" t="s">
        <v>83</v>
      </c>
    </row>
    <row r="83" spans="1:5" ht="13" customHeight="1">
      <c r="A83">
        <v>2</v>
      </c>
      <c r="B83" s="67" t="s">
        <v>146</v>
      </c>
      <c r="C83" s="67">
        <v>28.799256700504049</v>
      </c>
      <c r="D83" s="67" t="s">
        <v>122</v>
      </c>
      <c r="E83" s="67" t="s">
        <v>83</v>
      </c>
    </row>
    <row r="84" spans="1:5" ht="13" customHeight="1">
      <c r="A84">
        <v>2</v>
      </c>
      <c r="B84" s="67" t="s">
        <v>147</v>
      </c>
      <c r="C84" s="67">
        <v>28.989138540663518</v>
      </c>
      <c r="D84" s="67" t="s">
        <v>123</v>
      </c>
      <c r="E84" s="67" t="s">
        <v>83</v>
      </c>
    </row>
    <row r="85" spans="1:5" ht="13" customHeight="1">
      <c r="A85">
        <v>2</v>
      </c>
      <c r="B85" s="67" t="s">
        <v>112</v>
      </c>
      <c r="C85" s="67">
        <v>30.510538502939141</v>
      </c>
      <c r="D85" s="67" t="s">
        <v>124</v>
      </c>
      <c r="E85" s="67" t="s">
        <v>83</v>
      </c>
    </row>
    <row r="86" spans="1:5" ht="13" customHeight="1">
      <c r="A86">
        <v>2</v>
      </c>
      <c r="B86" s="67" t="s">
        <v>148</v>
      </c>
      <c r="C86" s="67">
        <v>28.892285708647321</v>
      </c>
      <c r="D86" s="67" t="s">
        <v>125</v>
      </c>
      <c r="E86" s="67" t="s">
        <v>83</v>
      </c>
    </row>
    <row r="87" spans="1:5" ht="13" customHeight="1">
      <c r="A87" s="65">
        <v>2</v>
      </c>
      <c r="B87" s="66" t="s">
        <v>149</v>
      </c>
      <c r="C87" s="66">
        <v>28.735153308860493</v>
      </c>
      <c r="D87" s="66" t="s">
        <v>126</v>
      </c>
      <c r="E87" s="66" t="s">
        <v>83</v>
      </c>
    </row>
    <row r="88" spans="1:5" ht="13" customHeight="1">
      <c r="A88">
        <v>2</v>
      </c>
      <c r="B88" s="67" t="s">
        <v>150</v>
      </c>
      <c r="C88" s="67">
        <v>28.894636305555675</v>
      </c>
      <c r="D88" s="67" t="s">
        <v>127</v>
      </c>
      <c r="E88" s="67" t="s">
        <v>83</v>
      </c>
    </row>
    <row r="89" spans="1:5" ht="13" customHeight="1">
      <c r="A89">
        <v>2</v>
      </c>
      <c r="B89" s="67" t="s">
        <v>151</v>
      </c>
      <c r="C89" s="67">
        <v>28.134378812130347</v>
      </c>
      <c r="D89" s="67" t="s">
        <v>128</v>
      </c>
      <c r="E89" s="67" t="s">
        <v>83</v>
      </c>
    </row>
    <row r="90" spans="1:5" ht="13" customHeight="1">
      <c r="A90">
        <v>2</v>
      </c>
      <c r="B90" s="67" t="s">
        <v>152</v>
      </c>
      <c r="C90" s="67">
        <v>29.182207670444441</v>
      </c>
      <c r="D90" s="67" t="s">
        <v>129</v>
      </c>
      <c r="E90" s="67" t="s">
        <v>83</v>
      </c>
    </row>
    <row r="91" spans="1:5" ht="13" customHeight="1">
      <c r="A91">
        <v>2</v>
      </c>
      <c r="B91" s="67" t="s">
        <v>153</v>
      </c>
      <c r="C91" s="67">
        <v>28.591740298279475</v>
      </c>
      <c r="D91" s="67" t="s">
        <v>130</v>
      </c>
      <c r="E91" s="67" t="s">
        <v>83</v>
      </c>
    </row>
    <row r="92" spans="1:5" ht="13" customHeight="1">
      <c r="A92">
        <v>2</v>
      </c>
      <c r="B92" s="67" t="s">
        <v>154</v>
      </c>
      <c r="C92" s="67">
        <v>28.830028686247253</v>
      </c>
      <c r="D92" s="67" t="s">
        <v>131</v>
      </c>
      <c r="E92" s="67" t="s">
        <v>83</v>
      </c>
    </row>
    <row r="93" spans="1:5" ht="13" customHeight="1">
      <c r="A93">
        <v>2</v>
      </c>
      <c r="B93" s="67" t="s">
        <v>155</v>
      </c>
      <c r="C93" s="67">
        <v>28.558573521641431</v>
      </c>
      <c r="D93" s="67" t="s">
        <v>132</v>
      </c>
      <c r="E93" s="67" t="s">
        <v>83</v>
      </c>
    </row>
    <row r="94" spans="1:5" ht="13" customHeight="1">
      <c r="A94">
        <v>2</v>
      </c>
      <c r="B94" s="67" t="s">
        <v>156</v>
      </c>
      <c r="C94" s="67">
        <v>28.590089063168328</v>
      </c>
      <c r="D94" s="67" t="s">
        <v>133</v>
      </c>
      <c r="E94" s="67" t="s">
        <v>83</v>
      </c>
    </row>
    <row r="95" spans="1:5" ht="13" customHeight="1">
      <c r="A95">
        <v>2</v>
      </c>
      <c r="B95" s="67" t="s">
        <v>157</v>
      </c>
      <c r="C95" s="67">
        <v>28.303742089680036</v>
      </c>
      <c r="D95" s="67" t="s">
        <v>134</v>
      </c>
      <c r="E95" s="67" t="s">
        <v>83</v>
      </c>
    </row>
    <row r="96" spans="1:5" ht="13" customHeight="1">
      <c r="A96">
        <v>2</v>
      </c>
      <c r="B96" s="67" t="s">
        <v>158</v>
      </c>
      <c r="C96" s="67">
        <v>28.581439318389734</v>
      </c>
      <c r="D96" s="67" t="s">
        <v>135</v>
      </c>
      <c r="E96" s="67" t="s">
        <v>83</v>
      </c>
    </row>
    <row r="97" spans="1:5" ht="13" customHeight="1">
      <c r="A97">
        <v>2</v>
      </c>
      <c r="B97" s="67" t="s">
        <v>113</v>
      </c>
      <c r="C97" s="67">
        <v>29.031382081696965</v>
      </c>
      <c r="D97" s="67" t="s">
        <v>136</v>
      </c>
      <c r="E97" s="67" t="s">
        <v>83</v>
      </c>
    </row>
    <row r="98" spans="1:5" ht="13" customHeight="1">
      <c r="A98">
        <v>2</v>
      </c>
      <c r="B98" s="69" t="s">
        <v>159</v>
      </c>
      <c r="C98" s="67">
        <v>29.043518218733698</v>
      </c>
      <c r="D98" s="69" t="s">
        <v>137</v>
      </c>
      <c r="E98" s="69" t="s">
        <v>83</v>
      </c>
    </row>
    <row r="99" spans="1:5" ht="13" customHeight="1">
      <c r="B99" s="22"/>
      <c r="C99" s="22"/>
      <c r="D99" s="22"/>
      <c r="E99" s="22"/>
    </row>
    <row r="100" spans="1:5" ht="13" customHeight="1">
      <c r="B100" s="22"/>
      <c r="C100" s="22"/>
      <c r="D100" s="22"/>
      <c r="E100" s="22"/>
    </row>
    <row r="101" spans="1:5" ht="13" customHeight="1">
      <c r="B101" s="22"/>
      <c r="C101" s="22"/>
      <c r="D101" s="22"/>
      <c r="E101" s="22"/>
    </row>
    <row r="102" spans="1:5" ht="13" customHeight="1">
      <c r="B102" s="22"/>
      <c r="C102" s="22"/>
      <c r="D102" s="22"/>
      <c r="E102" s="22"/>
    </row>
    <row r="103" spans="1:5" ht="13" customHeight="1">
      <c r="B103" s="22"/>
      <c r="C103" s="22"/>
      <c r="D103" s="22"/>
      <c r="E103" s="22"/>
    </row>
    <row r="104" spans="1:5" ht="13" customHeight="1">
      <c r="B104" s="22"/>
      <c r="C104" s="22"/>
      <c r="D104" s="22"/>
      <c r="E104" s="22"/>
    </row>
    <row r="105" spans="1:5" ht="13" customHeight="1">
      <c r="B105" s="22"/>
      <c r="C105" s="22"/>
      <c r="D105" s="22"/>
      <c r="E105" s="22"/>
    </row>
    <row r="106" spans="1:5" ht="13" customHeight="1">
      <c r="B106" s="22"/>
      <c r="C106" s="22"/>
      <c r="D106" s="22"/>
      <c r="E106" s="22"/>
    </row>
    <row r="107" spans="1:5" ht="13" customHeight="1">
      <c r="B107" s="22"/>
      <c r="C107" s="22"/>
      <c r="D107" s="22"/>
      <c r="E107" s="22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rowBreaks count="1" manualBreakCount="1">
    <brk id="99" max="16383" man="1"/>
  </rowBreaks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5"/>
  <sheetViews>
    <sheetView tabSelected="1" view="pageLayout" topLeftCell="H26" zoomScale="75" workbookViewId="0">
      <selection activeCell="Q47" sqref="Q47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42578125" style="33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  <col min="12" max="12" width="10.5703125" bestFit="1" customWidth="1"/>
  </cols>
  <sheetData>
    <row r="1" spans="1:15" ht="18">
      <c r="A1" s="63" t="str">
        <f>'Raw Data'!A1</f>
        <v>3/4/14 - mirNA qPCR #1: gene1 = miR 132, gene 2 = RNU6B</v>
      </c>
      <c r="C1" s="3"/>
      <c r="J1" s="1"/>
    </row>
    <row r="2" spans="1:15">
      <c r="G2" s="4"/>
      <c r="H2" s="44"/>
      <c r="I2" s="62" t="s">
        <v>95</v>
      </c>
      <c r="J2" s="62"/>
      <c r="K2" s="43">
        <f>AVERAGE(E4:E6)</f>
        <v>29.490723905690629</v>
      </c>
      <c r="L2" s="10">
        <f>AVERAGE(L4:L6)</f>
        <v>28.471073013385986</v>
      </c>
      <c r="N2" s="7" t="s">
        <v>1</v>
      </c>
      <c r="O2" s="8">
        <f>AVERAGE(N4:N6)</f>
        <v>1.0196508923046406</v>
      </c>
    </row>
    <row r="3" spans="1:15" ht="39">
      <c r="A3" s="77"/>
      <c r="B3" s="6" t="s">
        <v>88</v>
      </c>
      <c r="C3" s="6" t="s">
        <v>89</v>
      </c>
      <c r="D3" s="6" t="s">
        <v>90</v>
      </c>
      <c r="E3" s="78" t="s">
        <v>91</v>
      </c>
      <c r="F3" s="6" t="s">
        <v>92</v>
      </c>
      <c r="G3" s="79" t="s">
        <v>94</v>
      </c>
      <c r="H3" s="79" t="s">
        <v>93</v>
      </c>
      <c r="I3" s="79" t="s">
        <v>96</v>
      </c>
      <c r="J3" s="79"/>
      <c r="K3" s="77"/>
      <c r="L3" s="64" t="s">
        <v>160</v>
      </c>
      <c r="M3" s="79" t="s">
        <v>164</v>
      </c>
      <c r="N3" s="5" t="s">
        <v>46</v>
      </c>
      <c r="O3" s="79" t="s">
        <v>0</v>
      </c>
    </row>
    <row r="4" spans="1:15">
      <c r="A4" s="34">
        <v>1.3</v>
      </c>
      <c r="B4" s="34" t="s">
        <v>42</v>
      </c>
      <c r="C4" s="34" t="s">
        <v>86</v>
      </c>
      <c r="D4" s="34">
        <v>1</v>
      </c>
      <c r="E4" s="35">
        <f>AVERAGE('Raw Data'!C20,'Raw Data'!C32)</f>
        <v>30.48740640442071</v>
      </c>
      <c r="F4" s="34" t="str">
        <f>'Raw Data'!D20</f>
        <v>RWPE1 0AZA #1 miRNA</v>
      </c>
      <c r="G4" s="40">
        <f>STDEV('Raw Data'!C20,'Raw Data'!C32)</f>
        <v>7.7376478646570726E-2</v>
      </c>
      <c r="H4" s="45">
        <f>G4/E4</f>
        <v>2.5379816708629909E-3</v>
      </c>
      <c r="I4" s="40">
        <f>POWER(2,($K$2-E4))</f>
        <v>0.50115108128394248</v>
      </c>
      <c r="J4" s="40"/>
      <c r="L4" s="40">
        <f>'Raw Data'!C80</f>
        <v>28.418499513194543</v>
      </c>
      <c r="M4" s="40">
        <f>POWER(2,($L$2-L4))</f>
        <v>1.037113292405383</v>
      </c>
      <c r="N4" s="40">
        <f>E4-L4</f>
        <v>2.0689068912261668</v>
      </c>
      <c r="O4" s="40">
        <f>POWER(2,($O$2-N4))</f>
        <v>0.48321729646490108</v>
      </c>
    </row>
    <row r="5" spans="1:15">
      <c r="A5" s="34">
        <v>1.3</v>
      </c>
      <c r="B5" s="34" t="s">
        <v>42</v>
      </c>
      <c r="C5" s="34" t="s">
        <v>86</v>
      </c>
      <c r="D5" s="34">
        <v>2</v>
      </c>
      <c r="E5" s="35">
        <f>AVERAGE('Raw Data'!C52,'Raw Data'!C64)</f>
        <v>30.224352268742308</v>
      </c>
      <c r="F5" s="34" t="str">
        <f>'Raw Data'!D52</f>
        <v>RWPE1 0AZA #2 miRNA</v>
      </c>
      <c r="G5" s="40">
        <f>STDEV('Raw Data'!C52,'Raw Data'!C64)</f>
        <v>4.120719334617802E-2</v>
      </c>
      <c r="H5" s="45">
        <f t="shared" ref="H5:H27" si="0">G5/E5</f>
        <v>1.363377219130484E-3</v>
      </c>
      <c r="I5" s="40">
        <f>POWER(2,($K$2-E5))</f>
        <v>0.6013895218988573</v>
      </c>
      <c r="J5" s="40"/>
      <c r="L5" s="40">
        <f>'Raw Data'!C88</f>
        <v>28.894636305555675</v>
      </c>
      <c r="M5" s="40">
        <f>POWER(2,($L$2-L5))</f>
        <v>0.74558084865598817</v>
      </c>
      <c r="N5" s="40">
        <f>E5-L5</f>
        <v>1.3297159631866329</v>
      </c>
      <c r="O5" s="40">
        <f>POWER(2,($O$2-N5))</f>
        <v>0.80660537751599093</v>
      </c>
    </row>
    <row r="6" spans="1:15">
      <c r="A6" s="34">
        <v>1.3</v>
      </c>
      <c r="B6" s="34" t="s">
        <v>42</v>
      </c>
      <c r="C6" s="34" t="s">
        <v>86</v>
      </c>
      <c r="D6" s="34">
        <v>3</v>
      </c>
      <c r="E6" s="35">
        <f>AVERAGE('Raw Data'!C34,'Raw Data'!C22)</f>
        <v>27.760413043908862</v>
      </c>
      <c r="F6" s="34" t="str">
        <f>'Raw Data'!D22</f>
        <v>RWPE1 0AZA #3 miRNA</v>
      </c>
      <c r="G6" s="40">
        <f>STDEV('Raw Data'!C22,'Raw Data'!C34)</f>
        <v>0.13335763094502906</v>
      </c>
      <c r="H6" s="45">
        <f t="shared" si="0"/>
        <v>4.8038777641419188E-3</v>
      </c>
      <c r="I6" s="40">
        <f>POWER(2,($K$2-E6))</f>
        <v>3.3179930440460095</v>
      </c>
      <c r="J6" s="40"/>
      <c r="L6" s="40">
        <f>'Raw Data'!C82</f>
        <v>28.10008322140774</v>
      </c>
      <c r="M6" s="40">
        <f>POWER(2,($L$2-L6))</f>
        <v>1.2932397813281857</v>
      </c>
      <c r="N6" s="40">
        <f>E6-L6</f>
        <v>-0.33967017749887773</v>
      </c>
      <c r="O6" s="40">
        <f>POWER(2,($O$2-N6))</f>
        <v>2.5656441225759012</v>
      </c>
    </row>
    <row r="7" spans="1:15">
      <c r="A7" s="34">
        <v>1.6</v>
      </c>
      <c r="B7" s="34" t="s">
        <v>42</v>
      </c>
      <c r="C7" s="34" t="s">
        <v>87</v>
      </c>
      <c r="D7" s="34">
        <v>1</v>
      </c>
      <c r="E7" s="35">
        <f>AVERAGE('Raw Data'!C61,'Raw Data'!C73)</f>
        <v>29.454277025743718</v>
      </c>
      <c r="F7" s="34" t="str">
        <f>'Raw Data'!D61</f>
        <v>RWPE1 0.5AZA #1 miRNA</v>
      </c>
      <c r="G7" s="40">
        <f>STDEV('Raw Data'!C61,'Raw Data'!C73)</f>
        <v>8.7977999901086623E-2</v>
      </c>
      <c r="H7" s="45">
        <f t="shared" si="0"/>
        <v>2.9869346249507948E-3</v>
      </c>
      <c r="I7" s="40">
        <f>POWER(2,($K$2-E7))</f>
        <v>1.025584867271996</v>
      </c>
      <c r="J7" s="40"/>
      <c r="L7" s="40">
        <f>'Raw Data'!C97</f>
        <v>29.031382081696965</v>
      </c>
      <c r="M7" s="40">
        <f>POWER(2,($L$2-L7))</f>
        <v>0.67815686673175901</v>
      </c>
      <c r="N7" s="40">
        <f>E7-L7</f>
        <v>0.4228949440467531</v>
      </c>
      <c r="O7" s="40">
        <f>POWER(2,($O$2-N7))</f>
        <v>1.5123121472095309</v>
      </c>
    </row>
    <row r="8" spans="1:15">
      <c r="A8" s="34">
        <v>1.6</v>
      </c>
      <c r="B8" s="34" t="s">
        <v>42</v>
      </c>
      <c r="C8" s="34" t="s">
        <v>87</v>
      </c>
      <c r="D8" s="34">
        <v>2</v>
      </c>
      <c r="E8" s="35">
        <f>AVERAGE('Raw Data'!C60,'Raw Data'!C72)</f>
        <v>29.257616720918211</v>
      </c>
      <c r="F8" s="34" t="str">
        <f>'Raw Data'!D60</f>
        <v>RWPE1 0.5AZA #2 miRNA</v>
      </c>
      <c r="G8" s="40">
        <f>STDEV('Raw Data'!C60,'Raw Data'!C72)</f>
        <v>0.22187513478442009</v>
      </c>
      <c r="H8" s="45">
        <f t="shared" si="0"/>
        <v>7.5834999446754946E-3</v>
      </c>
      <c r="I8" s="40">
        <f>POWER(2,($K$2-E8))</f>
        <v>1.1753636486100114</v>
      </c>
      <c r="J8" s="40"/>
      <c r="L8" s="40">
        <f>'Raw Data'!C96</f>
        <v>28.581439318389734</v>
      </c>
      <c r="M8" s="40">
        <f>POWER(2,($L$2-L8))</f>
        <v>0.92635282800630869</v>
      </c>
      <c r="N8" s="40">
        <f>E8-L8</f>
        <v>0.67617740252847724</v>
      </c>
      <c r="O8" s="40">
        <f>POWER(2,($O$2-N8))</f>
        <v>1.2688077512966851</v>
      </c>
    </row>
    <row r="9" spans="1:15">
      <c r="A9" s="34">
        <v>1.6</v>
      </c>
      <c r="B9" s="34" t="s">
        <v>42</v>
      </c>
      <c r="C9" s="34" t="s">
        <v>87</v>
      </c>
      <c r="D9" s="34">
        <v>3</v>
      </c>
      <c r="E9" s="35"/>
      <c r="F9" s="34" t="str">
        <f>'Raw Data'!D25</f>
        <v>RWPE1 0.5AZA #3 miRNA</v>
      </c>
      <c r="G9" s="40"/>
      <c r="H9" s="45"/>
      <c r="I9" s="40"/>
      <c r="J9" s="40"/>
      <c r="L9" s="40"/>
      <c r="M9" s="40"/>
      <c r="N9" s="40"/>
      <c r="O9" s="40"/>
    </row>
    <row r="10" spans="1:15">
      <c r="A10" s="36">
        <v>2.2999999999999998</v>
      </c>
      <c r="B10" s="36" t="s">
        <v>43</v>
      </c>
      <c r="C10" s="36" t="s">
        <v>86</v>
      </c>
      <c r="D10" s="36">
        <v>1</v>
      </c>
      <c r="E10" s="37">
        <f>AVERAGE('Raw Data'!C23,'Raw Data'!C35)</f>
        <v>28.784618400592514</v>
      </c>
      <c r="F10" s="36" t="str">
        <f>'Raw Data'!D23</f>
        <v>CTPE 0AZA #1 miRNA</v>
      </c>
      <c r="G10" s="41">
        <f>STDEV('Raw Data'!C23,'Raw Data'!C35)</f>
        <v>9.6236283043844892E-2</v>
      </c>
      <c r="H10" s="46">
        <f t="shared" si="0"/>
        <v>3.3433232188293982E-3</v>
      </c>
      <c r="I10" s="41">
        <f t="shared" ref="I10:I27" si="1">POWER(2,($K$2-E10))</f>
        <v>1.6313942870956188</v>
      </c>
      <c r="J10" s="41"/>
      <c r="L10" s="41">
        <f>'Raw Data'!C83</f>
        <v>28.799256700504049</v>
      </c>
      <c r="M10" s="41">
        <f t="shared" ref="M10:M27" si="2">POWER(2,($L$2-L10))</f>
        <v>0.79653867276641999</v>
      </c>
      <c r="N10" s="41">
        <f t="shared" ref="N10:N27" si="3">E10-L10</f>
        <v>-1.4638299911535313E-2</v>
      </c>
      <c r="O10" s="41">
        <f t="shared" ref="O10:O27" si="4">POWER(2,($O$2-N10))</f>
        <v>2.0481043078921699</v>
      </c>
    </row>
    <row r="11" spans="1:15">
      <c r="A11" s="36">
        <v>2.2999999999999998</v>
      </c>
      <c r="B11" s="36" t="s">
        <v>43</v>
      </c>
      <c r="C11" s="36" t="s">
        <v>86</v>
      </c>
      <c r="D11" s="36">
        <v>2</v>
      </c>
      <c r="E11" s="37">
        <f>AVERAGE('Raw Data'!C59,'Raw Data'!C71)</f>
        <v>27.906383495311161</v>
      </c>
      <c r="F11" s="36" t="str">
        <f>'Raw Data'!D59</f>
        <v>CTPE 0AZA #2 miRNA</v>
      </c>
      <c r="G11" s="41">
        <f>STDEV('Raw Data'!C59,'Raw Data'!C71)</f>
        <v>6.5814566058888219E-2</v>
      </c>
      <c r="H11" s="46">
        <f t="shared" si="0"/>
        <v>2.3584054189589418E-3</v>
      </c>
      <c r="I11" s="41">
        <f t="shared" si="1"/>
        <v>2.9987066783611085</v>
      </c>
      <c r="J11" s="41"/>
      <c r="L11" s="41">
        <f>'Raw Data'!C95</f>
        <v>28.303742089680036</v>
      </c>
      <c r="M11" s="41">
        <f t="shared" si="2"/>
        <v>1.1229789801420966</v>
      </c>
      <c r="N11" s="41">
        <f t="shared" si="3"/>
        <v>-0.39735859436887466</v>
      </c>
      <c r="O11" s="41">
        <f t="shared" si="4"/>
        <v>2.6703141656148017</v>
      </c>
    </row>
    <row r="12" spans="1:15">
      <c r="A12" s="36">
        <v>2.2999999999999998</v>
      </c>
      <c r="B12" s="36" t="s">
        <v>43</v>
      </c>
      <c r="C12" s="36" t="s">
        <v>86</v>
      </c>
      <c r="D12" s="36">
        <v>3</v>
      </c>
      <c r="E12" s="37">
        <f>AVERAGE('Raw Data'!C24,'Raw Data'!C36)</f>
        <v>29.591041022900388</v>
      </c>
      <c r="F12" s="36" t="str">
        <f>'Raw Data'!D24</f>
        <v>CTPE 0AZA #3 miRNA</v>
      </c>
      <c r="G12" s="41">
        <f>STDEV('Raw Data'!C24,'Raw Data'!C36)</f>
        <v>3.9434056693152649E-4</v>
      </c>
      <c r="H12" s="46">
        <f t="shared" si="0"/>
        <v>1.3326349912000321E-5</v>
      </c>
      <c r="I12" s="41">
        <f t="shared" si="1"/>
        <v>0.93282792511995005</v>
      </c>
      <c r="J12" s="41"/>
      <c r="L12" s="41">
        <f>'Raw Data'!C84</f>
        <v>28.989138540663518</v>
      </c>
      <c r="M12" s="41">
        <f t="shared" si="2"/>
        <v>0.6983075483512553</v>
      </c>
      <c r="N12" s="41">
        <f t="shared" si="3"/>
        <v>0.60190248223686993</v>
      </c>
      <c r="O12" s="41">
        <f t="shared" si="4"/>
        <v>1.3358411022799475</v>
      </c>
    </row>
    <row r="13" spans="1:15">
      <c r="A13" s="36">
        <v>2.6</v>
      </c>
      <c r="B13" s="36" t="s">
        <v>43</v>
      </c>
      <c r="C13" s="36" t="s">
        <v>87</v>
      </c>
      <c r="D13" s="36">
        <v>1</v>
      </c>
      <c r="E13" s="37">
        <f>AVERAGE('Raw Data'!C56,'Raw Data'!C68)</f>
        <v>28.742949311321432</v>
      </c>
      <c r="F13" s="36" t="str">
        <f>'Raw Data'!D56</f>
        <v>CTPE 0.5AZA #1 miRNA</v>
      </c>
      <c r="G13" s="41">
        <f>STDEV('Raw Data'!C56,'Raw Data'!C68)</f>
        <v>2.2589372898652645E-2</v>
      </c>
      <c r="H13" s="46">
        <f t="shared" si="0"/>
        <v>7.8591005585342E-4</v>
      </c>
      <c r="I13" s="41">
        <f t="shared" si="1"/>
        <v>1.6792006083021982</v>
      </c>
      <c r="J13" s="41"/>
      <c r="L13" s="41">
        <f>'Raw Data'!C92</f>
        <v>28.830028686247253</v>
      </c>
      <c r="M13" s="41">
        <f t="shared" si="2"/>
        <v>0.77972879959094765</v>
      </c>
      <c r="N13" s="41">
        <f t="shared" si="3"/>
        <v>-8.7079374925821185E-2</v>
      </c>
      <c r="O13" s="41">
        <f t="shared" si="4"/>
        <v>2.1535700735731682</v>
      </c>
    </row>
    <row r="14" spans="1:15">
      <c r="A14" s="36">
        <v>2.6</v>
      </c>
      <c r="B14" s="36" t="s">
        <v>43</v>
      </c>
      <c r="C14" s="36" t="s">
        <v>87</v>
      </c>
      <c r="D14" s="36">
        <v>2</v>
      </c>
      <c r="E14" s="37">
        <f>AVERAGE('Raw Data'!C16,'Raw Data'!C28)</f>
        <v>28.75930172797058</v>
      </c>
      <c r="F14" s="36" t="str">
        <f>'Raw Data'!D16</f>
        <v>CTPE 0.5AZA #2 miRNA</v>
      </c>
      <c r="G14" s="41">
        <f>STDEV('Raw Data'!C16,'Raw Data'!C28)</f>
        <v>9.58123517950282E-2</v>
      </c>
      <c r="H14" s="46">
        <f t="shared" si="0"/>
        <v>3.3315256643329243E-3</v>
      </c>
      <c r="I14" s="41">
        <f t="shared" si="1"/>
        <v>1.6602749485101485</v>
      </c>
      <c r="J14" s="41"/>
      <c r="L14" s="41">
        <f>'Raw Data'!C76</f>
        <v>29.116916289838507</v>
      </c>
      <c r="M14" s="41">
        <f t="shared" si="2"/>
        <v>0.63911910692737117</v>
      </c>
      <c r="N14" s="41">
        <f t="shared" si="3"/>
        <v>-0.35761456186792628</v>
      </c>
      <c r="O14" s="41">
        <f t="shared" si="4"/>
        <v>2.5977551453469805</v>
      </c>
    </row>
    <row r="15" spans="1:15">
      <c r="A15" s="36">
        <v>2.6</v>
      </c>
      <c r="B15" s="36" t="s">
        <v>43</v>
      </c>
      <c r="C15" s="36" t="s">
        <v>87</v>
      </c>
      <c r="D15" s="36">
        <v>3</v>
      </c>
      <c r="E15" s="37">
        <f>AVERAGE('Raw Data'!C51,'Raw Data'!C63)</f>
        <v>28.183264412844704</v>
      </c>
      <c r="F15" s="36" t="str">
        <f>'Raw Data'!D51</f>
        <v>CTPE 0.5AZA #3 miRNA</v>
      </c>
      <c r="G15" s="41">
        <f>STDEV('Raw Data'!C51,'Raw Data'!C63)</f>
        <v>7.568765483616656E-2</v>
      </c>
      <c r="H15" s="46">
        <f t="shared" si="0"/>
        <v>2.6855531611757306E-3</v>
      </c>
      <c r="I15" s="41">
        <f t="shared" si="1"/>
        <v>2.4750531267962286</v>
      </c>
      <c r="J15" s="41"/>
      <c r="L15" s="41">
        <f>'Raw Data'!C87</f>
        <v>28.735153308860493</v>
      </c>
      <c r="M15" s="41">
        <f t="shared" si="2"/>
        <v>0.83272942271756623</v>
      </c>
      <c r="N15" s="41">
        <f t="shared" si="3"/>
        <v>-0.5518888960157895</v>
      </c>
      <c r="O15" s="41">
        <f t="shared" si="4"/>
        <v>2.9722176967387872</v>
      </c>
    </row>
    <row r="16" spans="1:15">
      <c r="A16" s="38">
        <v>3.3</v>
      </c>
      <c r="B16" s="38" t="s">
        <v>44</v>
      </c>
      <c r="C16" s="38" t="s">
        <v>86</v>
      </c>
      <c r="D16" s="38">
        <v>1</v>
      </c>
      <c r="E16" s="39">
        <f>AVERAGE('Raw Data'!C53,'Raw Data'!C65)</f>
        <v>28.590199123824192</v>
      </c>
      <c r="F16" s="38" t="str">
        <f>'Raw Data'!D53</f>
        <v>CAsE-PE 0AZA #1 miRNA</v>
      </c>
      <c r="G16" s="42">
        <f>STDEV('Raw Data'!C53,'Raw Data'!C65)</f>
        <v>0.27230315720279286</v>
      </c>
      <c r="H16" s="47">
        <f t="shared" si="0"/>
        <v>9.5243532940588321E-3</v>
      </c>
      <c r="I16" s="42">
        <f t="shared" si="1"/>
        <v>1.8667448900428398</v>
      </c>
      <c r="J16" s="42"/>
      <c r="L16" s="42">
        <f>'Raw Data'!C89</f>
        <v>28.134378812130347</v>
      </c>
      <c r="M16" s="42">
        <f t="shared" si="2"/>
        <v>1.2628595532963283</v>
      </c>
      <c r="N16" s="42">
        <f t="shared" si="3"/>
        <v>0.45582031169384507</v>
      </c>
      <c r="O16" s="42">
        <f t="shared" si="4"/>
        <v>1.4781888335644617</v>
      </c>
    </row>
    <row r="17" spans="1:15">
      <c r="A17" s="38">
        <v>3.3</v>
      </c>
      <c r="B17" s="38" t="s">
        <v>44</v>
      </c>
      <c r="C17" s="38" t="s">
        <v>86</v>
      </c>
      <c r="D17" s="38">
        <v>2</v>
      </c>
      <c r="E17" s="39">
        <f>AVERAGE('Raw Data'!C26,'Raw Data'!C38)</f>
        <v>29.509418079648114</v>
      </c>
      <c r="F17" s="38" t="str">
        <f>'Raw Data'!D26</f>
        <v>CAsE-PE 0AZA #2 miRNA</v>
      </c>
      <c r="G17" s="42">
        <f>STDEV('Raw Data'!C26,'Raw Data'!C38)</f>
        <v>0.32850759352811348</v>
      </c>
      <c r="H17" s="47">
        <f t="shared" si="0"/>
        <v>1.1132296565165976E-2</v>
      </c>
      <c r="I17" s="42">
        <f t="shared" si="1"/>
        <v>0.98712577705806204</v>
      </c>
      <c r="J17" s="42"/>
      <c r="L17" s="42">
        <f>'Raw Data'!C86</f>
        <v>28.892285708647321</v>
      </c>
      <c r="M17" s="42">
        <f t="shared" si="2"/>
        <v>0.74679662087066456</v>
      </c>
      <c r="N17" s="42">
        <f t="shared" si="3"/>
        <v>0.61713237100079255</v>
      </c>
      <c r="O17" s="42">
        <f t="shared" si="4"/>
        <v>1.3218133953354048</v>
      </c>
    </row>
    <row r="18" spans="1:15">
      <c r="A18" s="38">
        <v>3.3</v>
      </c>
      <c r="B18" s="38" t="s">
        <v>44</v>
      </c>
      <c r="C18" s="38" t="s">
        <v>86</v>
      </c>
      <c r="D18" s="38">
        <v>3</v>
      </c>
      <c r="E18" s="39">
        <f>AVERAGE('Raw Data'!C58,'Raw Data'!C70)</f>
        <v>29.488344945725125</v>
      </c>
      <c r="F18" s="38" t="str">
        <f>'Raw Data'!D58</f>
        <v>CAsE-PE 0AZA #3 miRNA</v>
      </c>
      <c r="G18" s="42">
        <f>STDEV('Raw Data'!C58,'Raw Data'!C70)</f>
        <v>0.18207334055165864</v>
      </c>
      <c r="H18" s="47">
        <f t="shared" si="0"/>
        <v>6.1744170751791717E-3</v>
      </c>
      <c r="I18" s="42">
        <f t="shared" si="1"/>
        <v>1.0016503296903774</v>
      </c>
      <c r="J18" s="42"/>
      <c r="L18" s="42">
        <f>'Raw Data'!C94</f>
        <v>28.590089063168328</v>
      </c>
      <c r="M18" s="42">
        <f t="shared" si="2"/>
        <v>0.92081545320378599</v>
      </c>
      <c r="N18" s="42">
        <f t="shared" si="3"/>
        <v>0.89825588255679634</v>
      </c>
      <c r="O18" s="42">
        <f t="shared" si="4"/>
        <v>1.0877861858262059</v>
      </c>
    </row>
    <row r="19" spans="1:15">
      <c r="A19" s="38">
        <v>3.6</v>
      </c>
      <c r="B19" s="38" t="s">
        <v>44</v>
      </c>
      <c r="C19" s="38" t="s">
        <v>87</v>
      </c>
      <c r="D19" s="38">
        <v>1</v>
      </c>
      <c r="E19" s="39">
        <f>AVERAGE('Raw Data'!C62,'Raw Data'!C74)</f>
        <v>28.471297077547966</v>
      </c>
      <c r="F19" s="38" t="str">
        <f>'Raw Data'!D62</f>
        <v>CAsE-PE 0.5AZA #1 miRNA</v>
      </c>
      <c r="G19" s="42">
        <f>STDEV('Raw Data'!C62,'Raw Data'!C74)</f>
        <v>2.9954697106171421E-2</v>
      </c>
      <c r="H19" s="47">
        <f t="shared" si="0"/>
        <v>1.0521015963755737E-3</v>
      </c>
      <c r="I19" s="42">
        <f t="shared" si="1"/>
        <v>2.0271134426977202</v>
      </c>
      <c r="J19" s="42"/>
      <c r="L19" s="42">
        <f>'Raw Data'!C98</f>
        <v>29.043518218733698</v>
      </c>
      <c r="M19" s="42">
        <f t="shared" si="2"/>
        <v>0.67247605094912488</v>
      </c>
      <c r="N19" s="42">
        <f t="shared" si="3"/>
        <v>-0.57222114118573231</v>
      </c>
      <c r="O19" s="42">
        <f t="shared" si="4"/>
        <v>3.0144024308920327</v>
      </c>
    </row>
    <row r="20" spans="1:15">
      <c r="A20" s="38">
        <v>3.6</v>
      </c>
      <c r="B20" s="38" t="s">
        <v>44</v>
      </c>
      <c r="C20" s="38" t="s">
        <v>87</v>
      </c>
      <c r="D20" s="38">
        <v>2</v>
      </c>
      <c r="E20" s="39">
        <f>AVERAGE('Raw Data'!C15,'Raw Data'!C27)</f>
        <v>26.65917160530185</v>
      </c>
      <c r="F20" s="38" t="str">
        <f>'Raw Data'!D15</f>
        <v>CAsE-PE 0.5Aza #2 miRNA</v>
      </c>
      <c r="G20" s="42">
        <f>STDEV('Raw Data'!C15,'Raw Data'!C27)</f>
        <v>2.4961583909382339E-2</v>
      </c>
      <c r="H20" s="47">
        <f t="shared" si="0"/>
        <v>9.36322563917106E-4</v>
      </c>
      <c r="I20" s="42">
        <f t="shared" si="1"/>
        <v>7.118396530157189</v>
      </c>
      <c r="J20" s="42"/>
      <c r="L20" s="42">
        <f>'Raw Data'!C75</f>
        <v>27.290022232292955</v>
      </c>
      <c r="M20" s="42">
        <f t="shared" si="2"/>
        <v>2.2674186345025684</v>
      </c>
      <c r="N20" s="42">
        <f t="shared" si="3"/>
        <v>-0.63085062699110495</v>
      </c>
      <c r="O20" s="42">
        <f t="shared" si="4"/>
        <v>3.1394275507128957</v>
      </c>
    </row>
    <row r="21" spans="1:15">
      <c r="A21" s="38">
        <v>3.6</v>
      </c>
      <c r="B21" s="38" t="s">
        <v>44</v>
      </c>
      <c r="C21" s="38" t="s">
        <v>87</v>
      </c>
      <c r="D21" s="38">
        <v>3</v>
      </c>
      <c r="E21" s="39">
        <f>AVERAGE('Raw Data'!C18,'Raw Data'!C30)</f>
        <v>27.632114693579325</v>
      </c>
      <c r="F21" s="38" t="str">
        <f>'Raw Data'!D18</f>
        <v>CAsE-PE 0.5Aza #3 miRNA</v>
      </c>
      <c r="G21" s="42">
        <f>STDEV('Raw Data'!C18,'Raw Data'!C30)</f>
        <v>7.0413068301593565E-2</v>
      </c>
      <c r="H21" s="47">
        <f t="shared" si="0"/>
        <v>2.5482330644044028E-3</v>
      </c>
      <c r="I21" s="42">
        <f t="shared" si="1"/>
        <v>3.6265788384877298</v>
      </c>
      <c r="J21" s="42"/>
      <c r="L21" s="42">
        <f>'Raw Data'!C78</f>
        <v>28.378659306127961</v>
      </c>
      <c r="M21" s="42">
        <f t="shared" si="2"/>
        <v>1.0661524221259124</v>
      </c>
      <c r="N21" s="42">
        <f t="shared" si="3"/>
        <v>-0.74654461254863591</v>
      </c>
      <c r="O21" s="42">
        <f t="shared" si="4"/>
        <v>3.401557566465319</v>
      </c>
    </row>
    <row r="22" spans="1:15">
      <c r="A22" s="48">
        <v>4.3</v>
      </c>
      <c r="B22" s="48" t="s">
        <v>45</v>
      </c>
      <c r="C22" s="48" t="s">
        <v>86</v>
      </c>
      <c r="D22" s="48">
        <v>1</v>
      </c>
      <c r="E22" s="49">
        <f>AVERAGE('Raw Data'!C57,'Raw Data'!C69)</f>
        <v>31.661512571498172</v>
      </c>
      <c r="F22" s="48" t="str">
        <f>'Raw Data'!D57</f>
        <v>B26 0AZA #1 miRNA</v>
      </c>
      <c r="G22" s="50">
        <f>STDEV('Raw Data'!C57,'Raw Data'!C69)</f>
        <v>0.29249474994341707</v>
      </c>
      <c r="H22" s="51">
        <f t="shared" si="0"/>
        <v>9.2381799284826996E-3</v>
      </c>
      <c r="I22" s="50">
        <f t="shared" si="1"/>
        <v>0.22208922947408155</v>
      </c>
      <c r="J22" s="50"/>
      <c r="L22" s="50">
        <f>'Raw Data'!C93</f>
        <v>28.558573521641431</v>
      </c>
      <c r="M22" s="50">
        <f t="shared" si="2"/>
        <v>0.94115189794112186</v>
      </c>
      <c r="N22" s="50">
        <f t="shared" si="3"/>
        <v>3.1029390498567402</v>
      </c>
      <c r="O22" s="50">
        <f t="shared" si="4"/>
        <v>0.23597596728001813</v>
      </c>
    </row>
    <row r="23" spans="1:15">
      <c r="A23" s="48">
        <v>4.3</v>
      </c>
      <c r="B23" s="48" t="s">
        <v>45</v>
      </c>
      <c r="C23" s="48" t="s">
        <v>86</v>
      </c>
      <c r="D23" s="48">
        <v>2</v>
      </c>
      <c r="E23" s="49">
        <f>AVERAGE('Raw Data'!C54,'Raw Data'!C66)</f>
        <v>29.469306906313136</v>
      </c>
      <c r="F23" s="48" t="str">
        <f>'Raw Data'!D54</f>
        <v>B26 0AZA #2 miRNA</v>
      </c>
      <c r="G23" s="50">
        <f>STDEV('Raw Data'!C54,'Raw Data'!C66)</f>
        <v>9.58935415476877E-2</v>
      </c>
      <c r="H23" s="51">
        <f t="shared" si="0"/>
        <v>3.2540141460586799E-3</v>
      </c>
      <c r="I23" s="50">
        <f t="shared" si="1"/>
        <v>1.0149558690038345</v>
      </c>
      <c r="J23" s="50"/>
      <c r="L23" s="50">
        <f>'Raw Data'!C90</f>
        <v>29.182207670444441</v>
      </c>
      <c r="M23" s="50">
        <f t="shared" si="2"/>
        <v>0.61083953414831982</v>
      </c>
      <c r="N23" s="50">
        <f t="shared" si="3"/>
        <v>0.28709923586869479</v>
      </c>
      <c r="O23" s="50">
        <f t="shared" si="4"/>
        <v>1.6615752783895423</v>
      </c>
    </row>
    <row r="24" spans="1:15">
      <c r="A24" s="48">
        <v>4.3</v>
      </c>
      <c r="B24" s="48" t="s">
        <v>45</v>
      </c>
      <c r="C24" s="48" t="s">
        <v>86</v>
      </c>
      <c r="D24" s="48">
        <v>3</v>
      </c>
      <c r="E24" s="49">
        <f>AVERAGE('Raw Data'!C17,'Raw Data'!C29)</f>
        <v>29.681053533466972</v>
      </c>
      <c r="F24" s="48" t="str">
        <f>'Raw Data'!D17</f>
        <v>B26 0AZA #3 miRNA</v>
      </c>
      <c r="G24" s="50">
        <f>STDEV('Raw Data'!C17,'Raw Data'!C29)</f>
        <v>0.25204730190437441</v>
      </c>
      <c r="H24" s="51">
        <f t="shared" si="0"/>
        <v>8.4918583371772043E-3</v>
      </c>
      <c r="I24" s="50">
        <f t="shared" si="1"/>
        <v>0.8764054568257359</v>
      </c>
      <c r="J24" s="50"/>
      <c r="L24" s="50">
        <f>'Raw Data'!C77</f>
        <v>28.944654293444351</v>
      </c>
      <c r="M24" s="50">
        <f t="shared" si="2"/>
        <v>0.72017464849078539</v>
      </c>
      <c r="N24" s="50">
        <f t="shared" si="3"/>
        <v>0.73639924002262092</v>
      </c>
      <c r="O24" s="50">
        <f t="shared" si="4"/>
        <v>1.2169346125448179</v>
      </c>
    </row>
    <row r="25" spans="1:15">
      <c r="A25" s="48">
        <v>4.5999999999999996</v>
      </c>
      <c r="B25" s="48" t="s">
        <v>45</v>
      </c>
      <c r="C25" s="48" t="s">
        <v>87</v>
      </c>
      <c r="D25" s="48">
        <v>1</v>
      </c>
      <c r="E25" s="49">
        <f>AVERAGE('Raw Data'!C55,'Raw Data'!C67)</f>
        <v>28.34307864933626</v>
      </c>
      <c r="F25" s="48" t="str">
        <f>'Raw Data'!D55</f>
        <v>B26 0.5Aza #1 miRNA</v>
      </c>
      <c r="G25" s="50">
        <f>STDEV('Raw Data'!C55,'Raw Data'!C67)</f>
        <v>7.2704753067035541E-2</v>
      </c>
      <c r="H25" s="51">
        <f t="shared" si="0"/>
        <v>2.5651678128035026E-3</v>
      </c>
      <c r="I25" s="50">
        <f t="shared" si="1"/>
        <v>2.2155198555497848</v>
      </c>
      <c r="J25" s="50"/>
      <c r="L25" s="50">
        <f>'Raw Data'!C91</f>
        <v>28.591740298279475</v>
      </c>
      <c r="M25" s="50">
        <f t="shared" si="2"/>
        <v>0.91976213773342386</v>
      </c>
      <c r="N25" s="50">
        <f t="shared" si="3"/>
        <v>-0.24866164894321585</v>
      </c>
      <c r="O25" s="50">
        <f t="shared" si="4"/>
        <v>2.4087965406028804</v>
      </c>
    </row>
    <row r="26" spans="1:15">
      <c r="A26" s="48">
        <v>4.5999999999999996</v>
      </c>
      <c r="B26" s="48" t="s">
        <v>45</v>
      </c>
      <c r="C26" s="48" t="s">
        <v>87</v>
      </c>
      <c r="D26" s="48">
        <v>2</v>
      </c>
      <c r="E26" s="49">
        <f>AVERAGE('Raw Data'!C21,'Raw Data'!C33)</f>
        <v>29.192310909215635</v>
      </c>
      <c r="F26" s="48" t="str">
        <f>'Raw Data'!D21</f>
        <v>B26 0.5Aza #2 miRNA</v>
      </c>
      <c r="G26" s="50">
        <f>STDEV('Raw Data'!C21,'Raw Data'!C33)</f>
        <v>0.17616540165185476</v>
      </c>
      <c r="H26" s="51">
        <f t="shared" si="0"/>
        <v>6.034650774983409E-3</v>
      </c>
      <c r="I26" s="50">
        <f t="shared" si="1"/>
        <v>1.2297908658319805</v>
      </c>
      <c r="J26" s="50"/>
      <c r="L26" s="50">
        <f>'Raw Data'!C81</f>
        <v>28.34668016256926</v>
      </c>
      <c r="M26" s="50">
        <f t="shared" si="2"/>
        <v>1.0900488958636358</v>
      </c>
      <c r="N26" s="50">
        <f t="shared" si="3"/>
        <v>0.84563074664637483</v>
      </c>
      <c r="O26" s="50">
        <f t="shared" si="4"/>
        <v>1.1281978913960793</v>
      </c>
    </row>
    <row r="27" spans="1:15">
      <c r="A27" s="48">
        <v>4.5999999999999996</v>
      </c>
      <c r="B27" s="48" t="s">
        <v>45</v>
      </c>
      <c r="C27" s="48" t="s">
        <v>87</v>
      </c>
      <c r="D27" s="48">
        <v>3</v>
      </c>
      <c r="E27" s="49">
        <f>AVERAGE('Raw Data'!C19,'Raw Data'!C31)</f>
        <v>28.584545904932554</v>
      </c>
      <c r="F27" s="48" t="str">
        <f>'Raw Data'!D19</f>
        <v>B26 0.5Aza #3 miRNA</v>
      </c>
      <c r="G27" s="50">
        <f>STDEV('Raw Data'!C19,'Raw Data'!C31)</f>
        <v>7.7560771774919379E-2</v>
      </c>
      <c r="H27" s="51">
        <f t="shared" si="0"/>
        <v>2.7133812806708073E-3</v>
      </c>
      <c r="I27" s="50">
        <f t="shared" si="1"/>
        <v>1.8740741041001461</v>
      </c>
      <c r="J27" s="50"/>
      <c r="L27" s="50">
        <f>'Raw Data'!C79</f>
        <v>28.572137026520679</v>
      </c>
      <c r="M27" s="50">
        <f t="shared" si="2"/>
        <v>0.93234511687781774</v>
      </c>
      <c r="N27" s="50">
        <f t="shared" si="3"/>
        <v>1.2408878411875435E-2</v>
      </c>
      <c r="O27" s="50">
        <f t="shared" si="4"/>
        <v>2.0100648034452431</v>
      </c>
    </row>
    <row r="28" spans="1:15">
      <c r="C28" s="1" t="s">
        <v>107</v>
      </c>
      <c r="E28" s="10">
        <f>AVERAGE(E4:E27)</f>
        <v>28.97539034065495</v>
      </c>
      <c r="H28" s="12">
        <f>AVERAGE(H4:H27)</f>
        <v>4.1503778927000634E-3</v>
      </c>
      <c r="I28" s="10"/>
      <c r="J28" s="10"/>
      <c r="L28" s="11">
        <f>AVERAGE(L4:L27)</f>
        <v>28.622835755219079</v>
      </c>
      <c r="M28" s="11">
        <f>AVERAGE(M4:M27)</f>
        <v>0.94350813537507716</v>
      </c>
      <c r="N28" s="11">
        <f>AVERAGE(N4:N27)</f>
        <v>0.35255458543587503</v>
      </c>
      <c r="O28" s="11">
        <f>AVERAGE(O4:O27)</f>
        <v>1.8486569670853812</v>
      </c>
    </row>
    <row r="29" spans="1:15">
      <c r="C29" s="1" t="s">
        <v>108</v>
      </c>
      <c r="E29" s="11">
        <f>MIN(E4:E27)</f>
        <v>26.65917160530185</v>
      </c>
      <c r="H29" s="56">
        <f>MIN(H4:H27)</f>
        <v>1.3326349912000321E-5</v>
      </c>
      <c r="I29" s="11">
        <f>MIN(I4:I27)</f>
        <v>0.22208922947408155</v>
      </c>
      <c r="J29" s="11"/>
      <c r="L29" s="11">
        <f>MIN(L4:L27)</f>
        <v>27.290022232292955</v>
      </c>
      <c r="M29" s="11">
        <f>MIN(M4:M27)</f>
        <v>0.61083953414831982</v>
      </c>
      <c r="N29" s="11">
        <f>MIN(N4:N27)</f>
        <v>-0.74654461254863591</v>
      </c>
      <c r="O29" s="11">
        <f>MIN(O4:O27)</f>
        <v>0.23597596728001813</v>
      </c>
    </row>
    <row r="30" spans="1:15">
      <c r="C30" s="1" t="s">
        <v>109</v>
      </c>
      <c r="E30" s="11">
        <f>MAX(E4:E27)</f>
        <v>31.661512571498172</v>
      </c>
      <c r="H30" s="56">
        <f>MAX(H4:H27)</f>
        <v>1.1132296565165976E-2</v>
      </c>
      <c r="I30" s="11">
        <f>MAX(I4:I27)</f>
        <v>7.118396530157189</v>
      </c>
      <c r="J30" s="11"/>
      <c r="L30" s="11">
        <f>MAX(L4:L27)</f>
        <v>29.182207670444441</v>
      </c>
      <c r="M30" s="11">
        <f>MAX(M4:M27)</f>
        <v>2.2674186345025684</v>
      </c>
      <c r="N30" s="11">
        <f>MAX(N4:N27)</f>
        <v>3.1029390498567402</v>
      </c>
      <c r="O30" s="11">
        <f>MAX(O4:O27)</f>
        <v>3.401557566465319</v>
      </c>
    </row>
    <row r="31" spans="1:15">
      <c r="I31"/>
      <c r="N31" s="1"/>
      <c r="O31" s="1"/>
    </row>
    <row r="32" spans="1:15">
      <c r="A32" t="s">
        <v>106</v>
      </c>
      <c r="I32"/>
      <c r="N32" s="1"/>
      <c r="O32" s="1"/>
    </row>
    <row r="33" spans="1:18" s="77" customFormat="1" ht="39">
      <c r="B33" s="6" t="s">
        <v>88</v>
      </c>
      <c r="C33" s="6" t="s">
        <v>89</v>
      </c>
      <c r="D33" s="6" t="s">
        <v>90</v>
      </c>
      <c r="E33" s="78" t="s">
        <v>91</v>
      </c>
      <c r="F33" s="6" t="s">
        <v>92</v>
      </c>
      <c r="G33" s="79" t="s">
        <v>94</v>
      </c>
      <c r="H33" s="79" t="s">
        <v>93</v>
      </c>
      <c r="I33" s="79" t="s">
        <v>96</v>
      </c>
      <c r="J33" s="79" t="s">
        <v>97</v>
      </c>
      <c r="K33" s="77" t="s">
        <v>111</v>
      </c>
      <c r="L33" s="79" t="s">
        <v>162</v>
      </c>
      <c r="M33" s="79" t="s">
        <v>165</v>
      </c>
      <c r="N33" s="79" t="s">
        <v>163</v>
      </c>
      <c r="O33" s="79" t="s">
        <v>96</v>
      </c>
      <c r="P33" s="79" t="s">
        <v>97</v>
      </c>
      <c r="Q33" s="77" t="s">
        <v>111</v>
      </c>
    </row>
    <row r="34" spans="1:18">
      <c r="A34" s="34">
        <f>A4</f>
        <v>1.3</v>
      </c>
      <c r="B34" s="34" t="str">
        <f>B4</f>
        <v>RWPE1</v>
      </c>
      <c r="C34" s="34" t="str">
        <f>C4</f>
        <v>0 Aza</v>
      </c>
      <c r="D34" s="34"/>
      <c r="E34" s="35">
        <f>AVERAGE(E4:E6)</f>
        <v>29.490723905690629</v>
      </c>
      <c r="F34" s="34" t="s">
        <v>98</v>
      </c>
      <c r="G34" s="40">
        <f>STDEV(E4:E6)</f>
        <v>1.5042543429800503</v>
      </c>
      <c r="H34" s="45">
        <f>G34/E34</f>
        <v>5.1007711705909814E-2</v>
      </c>
      <c r="I34" s="40">
        <f>GEOMEAN(I4:I6)</f>
        <v>1.0000000000000018</v>
      </c>
      <c r="J34" s="52"/>
      <c r="L34" s="40">
        <f>AVERAGE(L4:L6)</f>
        <v>28.471073013385986</v>
      </c>
      <c r="M34" s="40">
        <f>GEOMEAN(M4:M6)</f>
        <v>1</v>
      </c>
      <c r="N34" s="40">
        <f>AVERAGE(N4:N6)</f>
        <v>1.0196508923046406</v>
      </c>
      <c r="O34" s="40">
        <f>GEOMEAN(O4:O6)</f>
        <v>1</v>
      </c>
      <c r="P34" s="80"/>
      <c r="Q34" s="81"/>
    </row>
    <row r="35" spans="1:18">
      <c r="A35" s="34">
        <f>A7</f>
        <v>1.6</v>
      </c>
      <c r="B35" s="34" t="str">
        <f>B7</f>
        <v>RWPE1</v>
      </c>
      <c r="C35" s="34" t="str">
        <f>C7</f>
        <v>0.5 Aza</v>
      </c>
      <c r="D35" s="34"/>
      <c r="E35" s="35">
        <f>AVERAGE(E7:E9)</f>
        <v>29.355946873330964</v>
      </c>
      <c r="F35" s="34" t="s">
        <v>99</v>
      </c>
      <c r="G35" s="40">
        <f>STDEV(E7:E9)</f>
        <v>0.13905983513232928</v>
      </c>
      <c r="H35" s="45">
        <f t="shared" ref="H35:H41" si="5">G35/E35</f>
        <v>4.7370243491842929E-3</v>
      </c>
      <c r="I35" s="40">
        <f>GEOMEAN(I7:I9)</f>
        <v>1.0979231173247186</v>
      </c>
      <c r="J35" s="52">
        <f>TTEST(E7:E9,$E$4:$E$6,2,2)</f>
        <v>0.91210389778974166</v>
      </c>
      <c r="K35" s="57">
        <f>TTEST(E4:E6,E7:E9,2,2)</f>
        <v>0.91210389778974166</v>
      </c>
      <c r="L35" s="40">
        <f>AVERAGE(L7:L9)</f>
        <v>28.806410700043351</v>
      </c>
      <c r="M35" s="40">
        <f>GEOMEAN(M7:M9)</f>
        <v>0.79259859407449262</v>
      </c>
      <c r="N35" s="40">
        <f>AVERAGE(N7:N9)</f>
        <v>0.54953617328761517</v>
      </c>
      <c r="O35" s="40">
        <f>GEOMEAN(O7:O9)</f>
        <v>1.3852196124656864</v>
      </c>
      <c r="P35" s="80">
        <f>TTEST(N7:N9,$N$4:$N$6,2,2)</f>
        <v>0.64613284601876009</v>
      </c>
      <c r="Q35" s="82">
        <f>TTEST(N4:N6,N7:N9,2,2)</f>
        <v>0.64613284601876009</v>
      </c>
    </row>
    <row r="36" spans="1:18">
      <c r="A36" s="36">
        <f>A10</f>
        <v>2.2999999999999998</v>
      </c>
      <c r="B36" s="36" t="str">
        <f>B10</f>
        <v>CTPE</v>
      </c>
      <c r="C36" s="36" t="str">
        <f>C10</f>
        <v>0 Aza</v>
      </c>
      <c r="D36" s="36"/>
      <c r="E36" s="37">
        <f>AVERAGE(E10:E12)</f>
        <v>28.76068097293469</v>
      </c>
      <c r="F36" s="36" t="s">
        <v>100</v>
      </c>
      <c r="G36" s="41">
        <f>STDEV(E10:E12)</f>
        <v>0.84258382173402613</v>
      </c>
      <c r="H36" s="46">
        <f t="shared" si="5"/>
        <v>2.9296379405165746E-2</v>
      </c>
      <c r="I36" s="41">
        <f>GEOMEAN(I10:I12)</f>
        <v>1.6586884513375304</v>
      </c>
      <c r="J36" s="53">
        <f>TTEST(E10:E12,$E$4:$E$6,2,2)</f>
        <v>0.50398936376734649</v>
      </c>
      <c r="K36" s="57"/>
      <c r="L36" s="41">
        <f>AVERAGE(L10:L12)</f>
        <v>28.697379110282537</v>
      </c>
      <c r="M36" s="41">
        <f>GEOMEAN(M10:M12)</f>
        <v>0.8548207911512985</v>
      </c>
      <c r="N36" s="41">
        <f>AVERAGE(N10:N12)</f>
        <v>6.3301862652153318E-2</v>
      </c>
      <c r="O36" s="41">
        <f>GEOMEAN(O10:O12)</f>
        <v>1.9403932011334866</v>
      </c>
      <c r="P36" s="83">
        <f>TTEST(N10:N12,$N$4:$N$6,2,2)</f>
        <v>0.28183554444951525</v>
      </c>
      <c r="Q36" s="82"/>
      <c r="R36" s="10"/>
    </row>
    <row r="37" spans="1:18">
      <c r="A37" s="36">
        <f>A13</f>
        <v>2.6</v>
      </c>
      <c r="B37" s="36" t="str">
        <f>B13</f>
        <v>CTPE</v>
      </c>
      <c r="C37" s="36" t="str">
        <f>C13</f>
        <v>0.5 Aza</v>
      </c>
      <c r="D37" s="36"/>
      <c r="E37" s="37">
        <f>AVERAGE(E13:E15)</f>
        <v>28.56183848404557</v>
      </c>
      <c r="F37" s="36" t="s">
        <v>101</v>
      </c>
      <c r="G37" s="41">
        <f>STDEV(E13:E15)</f>
        <v>0.32795669824195844</v>
      </c>
      <c r="H37" s="46">
        <f t="shared" si="5"/>
        <v>1.1482338520510596E-2</v>
      </c>
      <c r="I37" s="41">
        <f>GEOMEAN(I13:I15)</f>
        <v>1.9038046114688376</v>
      </c>
      <c r="J37" s="53">
        <f>TTEST(E13:E15,$E$4:$E$6,2,2)</f>
        <v>0.3550118605133698</v>
      </c>
      <c r="K37" s="57">
        <f>TTEST(E10:E12,E13:E15,2,2)</f>
        <v>0.72263475048684322</v>
      </c>
      <c r="L37" s="41">
        <f>AVERAGE(L13:L15)</f>
        <v>28.894032761648749</v>
      </c>
      <c r="M37" s="41">
        <f>GEOMEAN(M13:M15)</f>
        <v>0.74589282374728461</v>
      </c>
      <c r="N37" s="41">
        <f>AVERAGE(N13:N15)</f>
        <v>-0.33219427760317899</v>
      </c>
      <c r="O37" s="41">
        <f>GEOMEAN(O13:O15)</f>
        <v>2.5523836010438155</v>
      </c>
      <c r="P37" s="83">
        <f>TTEST(N13:N15,$N$4:$N$6,2,2)</f>
        <v>0.13567742557737389</v>
      </c>
      <c r="Q37" s="82">
        <f>TTEST(N10:N12,N13:N15,2,2)</f>
        <v>0.285100168261189</v>
      </c>
    </row>
    <row r="38" spans="1:18">
      <c r="A38" s="38">
        <f>A16</f>
        <v>3.3</v>
      </c>
      <c r="B38" s="38" t="str">
        <f>B16</f>
        <v>CAsE-PE</v>
      </c>
      <c r="C38" s="38" t="str">
        <f>C16</f>
        <v>0 Aza</v>
      </c>
      <c r="D38" s="38"/>
      <c r="E38" s="39">
        <f>AVERAGE(E16:E18)</f>
        <v>29.195987383065813</v>
      </c>
      <c r="F38" s="38" t="s">
        <v>102</v>
      </c>
      <c r="G38" s="42">
        <f>STDEV(E16:E18)</f>
        <v>0.52473381873057945</v>
      </c>
      <c r="H38" s="47">
        <f t="shared" si="5"/>
        <v>1.7972806051934874E-2</v>
      </c>
      <c r="I38" s="42">
        <f>GEOMEAN(I16:I18)</f>
        <v>1.2266609334273841</v>
      </c>
      <c r="J38" s="54">
        <f>TTEST(E16:E18,$E$4:$E$6,2,2)</f>
        <v>0.76468084969773797</v>
      </c>
      <c r="K38" s="57"/>
      <c r="L38" s="42">
        <f>AVERAGE(L16:L18)</f>
        <v>28.538917861315337</v>
      </c>
      <c r="M38" s="42">
        <f>GEOMEAN(M16:M18)</f>
        <v>0.95406214794641875</v>
      </c>
      <c r="N38" s="42">
        <f>AVERAGE(N16:N18)</f>
        <v>0.65706952175047795</v>
      </c>
      <c r="O38" s="42">
        <f>GEOMEAN(O16:O18)</f>
        <v>1.2857243483222989</v>
      </c>
      <c r="P38" s="84">
        <f>TTEST(N16:N18,$N$4:$N$6,2,2)</f>
        <v>0.64281475770399155</v>
      </c>
      <c r="Q38" s="82"/>
      <c r="R38" s="10"/>
    </row>
    <row r="39" spans="1:18">
      <c r="A39" s="38">
        <f>A19</f>
        <v>3.6</v>
      </c>
      <c r="B39" s="38" t="str">
        <f>B19</f>
        <v>CAsE-PE</v>
      </c>
      <c r="C39" s="38" t="str">
        <f>C19</f>
        <v>0.5 Aza</v>
      </c>
      <c r="D39" s="38"/>
      <c r="E39" s="39">
        <f>AVERAGE(E19:E21)</f>
        <v>27.58752779214305</v>
      </c>
      <c r="F39" s="38" t="s">
        <v>103</v>
      </c>
      <c r="G39" s="42">
        <f>STDEV(E19:E21)</f>
        <v>0.90688515018472349</v>
      </c>
      <c r="H39" s="47">
        <f t="shared" si="5"/>
        <v>3.2873012653312307E-2</v>
      </c>
      <c r="I39" s="42">
        <f>GEOMEAN(I19:I21)</f>
        <v>3.7404092110418228</v>
      </c>
      <c r="J39" s="54">
        <f>TTEST(E19:E21,$E$4:$E$6,2,2)</f>
        <v>0.13378645693376423</v>
      </c>
      <c r="K39" s="57">
        <f>TTEST(E16:E18,E19:E21,2,2)</f>
        <v>5.645150803524808E-2</v>
      </c>
      <c r="L39" s="42">
        <f>AVERAGE(L19:L21)</f>
        <v>28.237399919051537</v>
      </c>
      <c r="M39" s="42">
        <f>GEOMEAN(M19:M21)</f>
        <v>1.1758247855662851</v>
      </c>
      <c r="N39" s="42">
        <f>AVERAGE(N19:N21)</f>
        <v>-0.64987212690849105</v>
      </c>
      <c r="O39" s="42">
        <f>GEOMEAN(O19:O21)</f>
        <v>3.1810940345507439</v>
      </c>
      <c r="P39" s="84">
        <f>TTEST(N19:N21,$N$4:$N$6,2,2)</f>
        <v>7.9588604775928412E-2</v>
      </c>
      <c r="Q39" s="82">
        <f>TTEST(N16:N18,N19:N21,2,2)</f>
        <v>7.1398580254047525E-4</v>
      </c>
    </row>
    <row r="40" spans="1:18">
      <c r="A40" s="48">
        <f>A22</f>
        <v>4.3</v>
      </c>
      <c r="B40" s="48" t="str">
        <f>B22</f>
        <v>B26</v>
      </c>
      <c r="C40" s="48" t="str">
        <f>C22</f>
        <v>0 Aza</v>
      </c>
      <c r="D40" s="48"/>
      <c r="E40" s="49">
        <f>AVERAGE(E22:E24)</f>
        <v>30.270624337092759</v>
      </c>
      <c r="F40" s="48" t="s">
        <v>105</v>
      </c>
      <c r="G40" s="50">
        <f>STDEV(E22:E24)</f>
        <v>1.2091884547014617</v>
      </c>
      <c r="H40" s="51">
        <f t="shared" si="5"/>
        <v>3.9945937065452485E-2</v>
      </c>
      <c r="I40" s="50">
        <f>GEOMEAN(I22:I24)</f>
        <v>0.5824069870689631</v>
      </c>
      <c r="J40" s="55">
        <f>TTEST(E22:E24,$E$4:$E$6,2,2)</f>
        <v>0.52255141919083525</v>
      </c>
      <c r="K40" s="57"/>
      <c r="L40" s="50">
        <f>AVERAGE(L22:L24)</f>
        <v>28.895145161843413</v>
      </c>
      <c r="M40" s="50">
        <f>GEOMEAN(M22:M24)</f>
        <v>0.74531791949106496</v>
      </c>
      <c r="N40" s="50">
        <f>AVERAGE(N22:N24)</f>
        <v>1.375479175249352</v>
      </c>
      <c r="O40" s="50">
        <f>GEOMEAN(O22:O24)</f>
        <v>0.78142088340859239</v>
      </c>
      <c r="P40" s="85">
        <f>TTEST(N22:N24,$N$4:$N$6,2,2)</f>
        <v>0.76801165582136499</v>
      </c>
      <c r="Q40" s="82"/>
      <c r="R40" s="10"/>
    </row>
    <row r="41" spans="1:18">
      <c r="A41" s="48">
        <f>A25</f>
        <v>4.5999999999999996</v>
      </c>
      <c r="B41" s="48" t="str">
        <f>B25</f>
        <v>B26</v>
      </c>
      <c r="C41" s="48" t="str">
        <f>C25</f>
        <v>0.5 Aza</v>
      </c>
      <c r="D41" s="48"/>
      <c r="E41" s="49">
        <f>AVERAGE(E25:E27)</f>
        <v>28.706645154494819</v>
      </c>
      <c r="F41" s="48" t="s">
        <v>104</v>
      </c>
      <c r="G41" s="50">
        <f>STDEV(E25:E27)</f>
        <v>0.4375843094338604</v>
      </c>
      <c r="H41" s="51">
        <f t="shared" si="5"/>
        <v>1.5243310636922145E-2</v>
      </c>
      <c r="I41" s="50">
        <f>GEOMEAN(I25:I27)</f>
        <v>1.721992371079563</v>
      </c>
      <c r="J41" s="55">
        <f>TTEST(E25:E27,$E$4:$E$6,2,2)</f>
        <v>0.43491309032713699</v>
      </c>
      <c r="K41" s="57">
        <f>TTEST(E22:E24,E25:E27,2,2)</f>
        <v>0.10288865202880527</v>
      </c>
      <c r="L41" s="50">
        <f>AVERAGE(L25:L27)</f>
        <v>28.50351916245647</v>
      </c>
      <c r="M41" s="50">
        <f>GEOMEAN(M25:M27)</f>
        <v>0.97776105704448701</v>
      </c>
      <c r="N41" s="50">
        <f>AVERAGE(N25:N27)</f>
        <v>0.2031259920383448</v>
      </c>
      <c r="O41" s="50">
        <f>GEOMEAN(O25:O27)</f>
        <v>1.7611586784655626</v>
      </c>
      <c r="P41" s="85">
        <f>TTEST(N25:N27,$N$4:$N$6,2,2)</f>
        <v>0.35704913061427251</v>
      </c>
      <c r="Q41" s="82">
        <f>TTEST(N22:N24,N25:N27,2,2)</f>
        <v>0.27758957657847316</v>
      </c>
    </row>
    <row r="42" spans="1:18">
      <c r="C42" s="1" t="s">
        <v>108</v>
      </c>
      <c r="E42" s="11">
        <f>MIN(E34:E41)</f>
        <v>27.58752779214305</v>
      </c>
      <c r="I42" s="11">
        <f>MIN(I34:I41)</f>
        <v>0.5824069870689631</v>
      </c>
      <c r="J42" s="57">
        <f>MIN(J34:J41)</f>
        <v>0.13378645693376423</v>
      </c>
      <c r="L42" s="11">
        <f>MIN(L34:L41)</f>
        <v>28.237399919051537</v>
      </c>
      <c r="M42" s="11">
        <f>MIN(M34:M41)</f>
        <v>0.74531791949106496</v>
      </c>
      <c r="N42" s="1"/>
      <c r="O42" s="11">
        <f>MIN(O34:O41)</f>
        <v>0.78142088340859239</v>
      </c>
      <c r="P42" s="57">
        <f>MIN(P34:P41)</f>
        <v>7.9588604775928412E-2</v>
      </c>
    </row>
    <row r="43" spans="1:18">
      <c r="C43" s="1" t="s">
        <v>109</v>
      </c>
      <c r="E43" s="11">
        <f>MAX(E34:E41)</f>
        <v>30.270624337092759</v>
      </c>
      <c r="I43" s="11">
        <f>MAX(I34:I41)</f>
        <v>3.7404092110418228</v>
      </c>
      <c r="J43" s="57">
        <f>MAX(J34:J41)</f>
        <v>0.91210389778974166</v>
      </c>
      <c r="L43" s="11">
        <f>MAX(L34:L41)</f>
        <v>28.895145161843413</v>
      </c>
      <c r="M43" s="11">
        <f>MAX(M34:M41)</f>
        <v>1.1758247855662851</v>
      </c>
      <c r="O43" s="11">
        <f>MAX(O34:O41)</f>
        <v>3.1810940345507439</v>
      </c>
      <c r="P43" s="57">
        <f>MAX(P34:P41)</f>
        <v>0.76801165582136499</v>
      </c>
    </row>
    <row r="44" spans="1:18">
      <c r="C44" s="1"/>
      <c r="E44"/>
      <c r="I44"/>
    </row>
    <row r="45" spans="1:18">
      <c r="C45" s="1" t="s">
        <v>110</v>
      </c>
      <c r="E45" s="11">
        <f>E43-E42</f>
        <v>2.6830965449497093</v>
      </c>
      <c r="I45" s="11">
        <f>I43-I42</f>
        <v>3.1580022239728596</v>
      </c>
      <c r="J45" s="1"/>
      <c r="K45" s="1"/>
      <c r="L45" s="1"/>
      <c r="M45" s="1"/>
      <c r="N45" s="1"/>
      <c r="O45" s="11">
        <f>O43-O42</f>
        <v>2.3996731511421516</v>
      </c>
    </row>
  </sheetData>
  <phoneticPr fontId="4" type="noConversion"/>
  <conditionalFormatting sqref="J34:J35">
    <cfRule type="cellIs" dxfId="17" priority="9" operator="lessThan">
      <formula>0.05</formula>
    </cfRule>
  </conditionalFormatting>
  <conditionalFormatting sqref="K34:K41">
    <cfRule type="cellIs" dxfId="15" priority="8" operator="lessThan">
      <formula>0.05</formula>
    </cfRule>
  </conditionalFormatting>
  <conditionalFormatting sqref="J36:J37">
    <cfRule type="cellIs" dxfId="13" priority="7" operator="lessThan">
      <formula>0.05</formula>
    </cfRule>
  </conditionalFormatting>
  <conditionalFormatting sqref="J38:J39">
    <cfRule type="cellIs" dxfId="11" priority="6" operator="lessThan">
      <formula>0.05</formula>
    </cfRule>
  </conditionalFormatting>
  <conditionalFormatting sqref="P34:P35">
    <cfRule type="cellIs" dxfId="9" priority="5" operator="lessThan">
      <formula>0.05</formula>
    </cfRule>
  </conditionalFormatting>
  <conditionalFormatting sqref="Q34:Q41">
    <cfRule type="cellIs" dxfId="7" priority="4" operator="lessThan">
      <formula>0.05</formula>
    </cfRule>
  </conditionalFormatting>
  <conditionalFormatting sqref="P36:P37">
    <cfRule type="cellIs" dxfId="5" priority="3" operator="lessThan">
      <formula>0.05</formula>
    </cfRule>
  </conditionalFormatting>
  <conditionalFormatting sqref="P38:P39">
    <cfRule type="cellIs" dxfId="3" priority="2" operator="lessThan">
      <formula>0.05</formula>
    </cfRule>
  </conditionalFormatting>
  <conditionalFormatting sqref="P40:P41">
    <cfRule type="cellIs" dxfId="1" priority="1" operator="lessThan">
      <formula>0.05</formula>
    </cfRule>
  </conditionalFormatting>
  <pageMargins left="0.75" right="0.75" top="1" bottom="1" header="0.5" footer="0.5"/>
  <pageSetup scale="4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54"/>
  <sheetViews>
    <sheetView workbookViewId="0">
      <selection activeCell="D7" sqref="D7"/>
    </sheetView>
  </sheetViews>
  <sheetFormatPr baseColWidth="10" defaultRowHeight="13" x14ac:dyDescent="0"/>
  <cols>
    <col min="2" max="2" width="21" bestFit="1" customWidth="1"/>
  </cols>
  <sheetData>
    <row r="1" spans="1:4">
      <c r="B1" s="32" t="s">
        <v>92</v>
      </c>
      <c r="C1" s="71">
        <v>40239</v>
      </c>
      <c r="D1" s="70">
        <v>40240</v>
      </c>
    </row>
    <row r="2" spans="1:4">
      <c r="A2" s="34">
        <v>1.3</v>
      </c>
      <c r="B2" s="34" t="s">
        <v>119</v>
      </c>
      <c r="C2" s="58">
        <v>28.481307284653539</v>
      </c>
      <c r="D2" s="58">
        <v>28.418499513194543</v>
      </c>
    </row>
    <row r="3" spans="1:4">
      <c r="A3" s="34">
        <v>1.3</v>
      </c>
      <c r="B3" s="34" t="s">
        <v>127</v>
      </c>
      <c r="C3" s="58">
        <v>28.385919651927573</v>
      </c>
      <c r="D3" s="58">
        <v>28.894636305555675</v>
      </c>
    </row>
    <row r="4" spans="1:4">
      <c r="A4" s="34">
        <v>1.3</v>
      </c>
      <c r="B4" s="34" t="s">
        <v>121</v>
      </c>
      <c r="C4" s="58">
        <v>28.508703929570199</v>
      </c>
      <c r="D4" s="58">
        <v>28.10008322140774</v>
      </c>
    </row>
    <row r="5" spans="1:4">
      <c r="A5" s="34">
        <v>1.6</v>
      </c>
      <c r="B5" s="34" t="s">
        <v>136</v>
      </c>
      <c r="C5" s="58">
        <v>28.384318106885679</v>
      </c>
      <c r="D5" s="58">
        <v>29.031382081696965</v>
      </c>
    </row>
    <row r="6" spans="1:4">
      <c r="A6" s="34">
        <v>1.6</v>
      </c>
      <c r="B6" s="34" t="s">
        <v>135</v>
      </c>
      <c r="C6" s="58">
        <v>28.635986974736284</v>
      </c>
      <c r="D6" s="58">
        <v>28.581439318389734</v>
      </c>
    </row>
    <row r="7" spans="1:4">
      <c r="A7" s="75">
        <v>1.6</v>
      </c>
      <c r="B7" s="75" t="s">
        <v>124</v>
      </c>
      <c r="C7" s="76">
        <v>29.956580520026776</v>
      </c>
      <c r="D7" s="76">
        <v>30.510538502939141</v>
      </c>
    </row>
    <row r="8" spans="1:4">
      <c r="A8" s="36">
        <v>2.2999999999999998</v>
      </c>
      <c r="B8" s="36" t="s">
        <v>122</v>
      </c>
      <c r="C8" s="59">
        <v>28.898221304784538</v>
      </c>
      <c r="D8" s="59">
        <v>28.799256700504049</v>
      </c>
    </row>
    <row r="9" spans="1:4">
      <c r="A9" s="36">
        <v>2.2999999999999998</v>
      </c>
      <c r="B9" s="36" t="s">
        <v>134</v>
      </c>
      <c r="C9" s="59">
        <v>27.915281434709872</v>
      </c>
      <c r="D9" s="59">
        <v>28.303742089680036</v>
      </c>
    </row>
    <row r="10" spans="1:4">
      <c r="A10" s="73">
        <v>2.2999999999999998</v>
      </c>
      <c r="B10" s="73" t="s">
        <v>123</v>
      </c>
      <c r="C10" s="74">
        <v>28.850211286185349</v>
      </c>
      <c r="D10" s="74">
        <v>28.989138540663518</v>
      </c>
    </row>
    <row r="11" spans="1:4">
      <c r="A11" s="36">
        <v>2.6</v>
      </c>
      <c r="B11" s="36" t="s">
        <v>131</v>
      </c>
      <c r="C11" s="59">
        <v>28.472649940790134</v>
      </c>
      <c r="D11" s="59">
        <v>28.830028686247253</v>
      </c>
    </row>
    <row r="12" spans="1:4">
      <c r="A12" s="36">
        <v>2.6</v>
      </c>
      <c r="B12" s="36" t="s">
        <v>115</v>
      </c>
      <c r="C12" s="59">
        <v>28.661643817891665</v>
      </c>
      <c r="D12" s="59">
        <v>29.116916289838507</v>
      </c>
    </row>
    <row r="13" spans="1:4">
      <c r="A13" s="36">
        <v>2.6</v>
      </c>
      <c r="B13" s="36" t="s">
        <v>126</v>
      </c>
      <c r="C13" s="59">
        <v>28.080561300954813</v>
      </c>
      <c r="D13" s="59">
        <v>28.735153308860493</v>
      </c>
    </row>
    <row r="14" spans="1:4">
      <c r="A14" s="38">
        <v>3.3</v>
      </c>
      <c r="B14" s="38" t="s">
        <v>128</v>
      </c>
      <c r="C14" s="60">
        <v>28.038295994643015</v>
      </c>
      <c r="D14" s="60">
        <v>28.134378812130347</v>
      </c>
    </row>
    <row r="15" spans="1:4">
      <c r="A15" s="38">
        <v>3.3</v>
      </c>
      <c r="B15" s="38" t="s">
        <v>125</v>
      </c>
      <c r="C15" s="60">
        <v>28.115335622261092</v>
      </c>
      <c r="D15" s="60">
        <v>28.892285708647321</v>
      </c>
    </row>
    <row r="16" spans="1:4">
      <c r="A16" s="38">
        <v>3.3</v>
      </c>
      <c r="B16" s="38" t="s">
        <v>133</v>
      </c>
      <c r="C16" s="60">
        <v>28.739546479577577</v>
      </c>
      <c r="D16" s="60">
        <v>28.590089063168328</v>
      </c>
    </row>
    <row r="17" spans="1:12">
      <c r="A17" s="38">
        <v>3.6</v>
      </c>
      <c r="B17" s="38" t="s">
        <v>137</v>
      </c>
      <c r="C17" s="60">
        <v>28.078348660386798</v>
      </c>
      <c r="D17" s="60">
        <v>29.043518218733698</v>
      </c>
    </row>
    <row r="18" spans="1:12">
      <c r="A18" s="38">
        <v>3.6</v>
      </c>
      <c r="B18" s="38" t="s">
        <v>114</v>
      </c>
      <c r="C18" s="60">
        <v>27.22909184537999</v>
      </c>
      <c r="D18" s="60">
        <v>27.290022232292955</v>
      </c>
    </row>
    <row r="19" spans="1:12">
      <c r="A19" s="38">
        <v>3.6</v>
      </c>
      <c r="B19" s="38" t="s">
        <v>117</v>
      </c>
      <c r="C19" s="60">
        <v>28.477520834997804</v>
      </c>
      <c r="D19" s="60">
        <v>28.378659306127961</v>
      </c>
    </row>
    <row r="20" spans="1:12">
      <c r="A20" s="48">
        <v>4.3</v>
      </c>
      <c r="B20" s="48" t="s">
        <v>132</v>
      </c>
      <c r="C20" s="61">
        <v>28.769418284635137</v>
      </c>
      <c r="D20" s="61">
        <v>28.558573521641431</v>
      </c>
    </row>
    <row r="21" spans="1:12">
      <c r="A21" s="48">
        <v>4.3</v>
      </c>
      <c r="B21" s="48" t="s">
        <v>129</v>
      </c>
      <c r="C21" s="61">
        <v>28.241490485776424</v>
      </c>
      <c r="D21" s="61">
        <v>29.182207670444441</v>
      </c>
    </row>
    <row r="22" spans="1:12">
      <c r="A22" s="48">
        <v>4.3</v>
      </c>
      <c r="B22" s="48" t="s">
        <v>116</v>
      </c>
      <c r="C22" s="61">
        <v>28.3877837703224</v>
      </c>
      <c r="D22" s="61">
        <v>28.944654293444351</v>
      </c>
    </row>
    <row r="23" spans="1:12">
      <c r="A23" s="48">
        <v>4.5999999999999996</v>
      </c>
      <c r="B23" s="48" t="s">
        <v>130</v>
      </c>
      <c r="C23" s="61">
        <v>28.112707672846959</v>
      </c>
      <c r="D23" s="61">
        <v>28.591740298279475</v>
      </c>
    </row>
    <row r="24" spans="1:12">
      <c r="A24" s="48">
        <v>4.5999999999999996</v>
      </c>
      <c r="B24" s="48" t="s">
        <v>120</v>
      </c>
      <c r="C24" s="61">
        <v>28.637304188254316</v>
      </c>
      <c r="D24" s="61">
        <v>28.34668016256926</v>
      </c>
    </row>
    <row r="25" spans="1:12">
      <c r="A25" s="48">
        <v>4.5999999999999996</v>
      </c>
      <c r="B25" s="48" t="s">
        <v>118</v>
      </c>
      <c r="C25" s="61">
        <v>28.08040815616576</v>
      </c>
      <c r="D25" s="61">
        <v>28.572137026520679</v>
      </c>
    </row>
    <row r="28" spans="1:12">
      <c r="B28" s="32" t="s">
        <v>161</v>
      </c>
      <c r="C28" s="71">
        <v>40239</v>
      </c>
      <c r="D28" s="71">
        <v>40240</v>
      </c>
      <c r="E28" s="32"/>
      <c r="F28" s="32"/>
      <c r="G28" s="32"/>
      <c r="H28" s="32"/>
      <c r="I28" s="32"/>
      <c r="J28" s="32"/>
      <c r="K28" s="32"/>
      <c r="L28" s="32"/>
    </row>
    <row r="29" spans="1:12">
      <c r="B29" s="71">
        <v>40239</v>
      </c>
      <c r="C29" s="72">
        <f>CORREL(C2:C25,C2:C25)</f>
        <v>1</v>
      </c>
      <c r="D29">
        <f>CORREL(C2:C25,D2:D25)</f>
        <v>0.72791713755155441</v>
      </c>
    </row>
    <row r="30" spans="1:12">
      <c r="B30" s="71">
        <v>40240</v>
      </c>
      <c r="C30" s="72">
        <f>CORREL(D2:D25,C2:C25)</f>
        <v>0.72791713755155441</v>
      </c>
      <c r="D30" s="72">
        <f>CORREL(D2:D25,D2:D25)</f>
        <v>1</v>
      </c>
    </row>
    <row r="31" spans="1:12">
      <c r="B31" s="32"/>
    </row>
    <row r="32" spans="1:12">
      <c r="B32" s="32"/>
    </row>
    <row r="33" spans="2:2">
      <c r="B33" s="32"/>
    </row>
    <row r="34" spans="2:2">
      <c r="B34" s="32"/>
    </row>
    <row r="35" spans="2:2">
      <c r="B35" s="32"/>
    </row>
    <row r="36" spans="2:2">
      <c r="B36" s="32"/>
    </row>
    <row r="37" spans="2:2">
      <c r="B37" s="32"/>
    </row>
    <row r="38" spans="2:2">
      <c r="B38" s="32"/>
    </row>
    <row r="39" spans="2:2">
      <c r="B39" s="32"/>
    </row>
    <row r="40" spans="2:2">
      <c r="B40" s="32"/>
    </row>
    <row r="41" spans="2:2">
      <c r="B41" s="32"/>
    </row>
    <row r="42" spans="2:2">
      <c r="B42" s="32"/>
    </row>
    <row r="43" spans="2:2">
      <c r="B43" s="32"/>
    </row>
    <row r="44" spans="2:2">
      <c r="B44" s="32"/>
    </row>
    <row r="45" spans="2:2">
      <c r="B45" s="32"/>
    </row>
    <row r="46" spans="2:2">
      <c r="B46" s="32"/>
    </row>
    <row r="47" spans="2:2">
      <c r="B47" s="32"/>
    </row>
    <row r="48" spans="2:2">
      <c r="B48" s="32"/>
    </row>
    <row r="49" spans="2:2">
      <c r="B49" s="32"/>
    </row>
    <row r="50" spans="2:2">
      <c r="B50" s="32"/>
    </row>
    <row r="51" spans="2:2">
      <c r="B51" s="32"/>
    </row>
    <row r="52" spans="2:2">
      <c r="B52" s="32"/>
    </row>
    <row r="53" spans="2:2">
      <c r="B53" s="32"/>
    </row>
    <row r="54" spans="2:2">
      <c r="B54" s="32"/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2014-03-05T17:46:44Z</cp:lastPrinted>
  <dcterms:created xsi:type="dcterms:W3CDTF">2012-09-19T20:03:48Z</dcterms:created>
  <dcterms:modified xsi:type="dcterms:W3CDTF">2014-04-21T19:52:27Z</dcterms:modified>
</cp:coreProperties>
</file>